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<sst xmlns="http://schemas.openxmlformats.org/spreadsheetml/2006/main" count="4364" uniqueCount="745">
  <si>
    <t>File opened</t>
  </si>
  <si>
    <t>2023-03-30 11:02:30</t>
  </si>
  <si>
    <t>Console s/n</t>
  </si>
  <si>
    <t>68C-901352</t>
  </si>
  <si>
    <t>Console ver</t>
  </si>
  <si>
    <t>Bluestem v.2.0.04</t>
  </si>
  <si>
    <t>Scripts ver</t>
  </si>
  <si>
    <t>2021.08  2.0.04, Aug 2021</t>
  </si>
  <si>
    <t>Head s/n</t>
  </si>
  <si>
    <t>68H-581348</t>
  </si>
  <si>
    <t>Head ver</t>
  </si>
  <si>
    <t>1.4.7</t>
  </si>
  <si>
    <t>Head cal</t>
  </si>
  <si>
    <t>{"tazero": "0.142506", "oxygen": "21", "h2obzero": "1.07462", "h2oaspan2b": "0.0674668", "h2oaspan2": "0", "co2bspan2": "0", "co2aspan1": "0.989639", "h2oaspan2a": "0.0673025", "flowazero": "0.21399", "co2bspanconc2": "0", "h2oaspanconc2": "0", "h2oaspan1": "1.00244", "h2obspan1": "0.996568", "h2obspan2b": "0.0670951", "co2aspan2a": "0.176687", "flowmeterzero": "1.00945", "ssa_ref": "36692.3", "h2oaspanconc1": "12.25", "h2obspan2a": "0.0673262", "co2aspan2b": "0.174856", "co2bspan2b": "0.174583", "flowbzero": "0.21997", "co2azero": "0.890515", "h2obspanconc1": "12.25", "tbzero": "0.0380535", "co2aspanconc1": "993.2", "co2bzero": "0.969252", "co2bspanconc1": "993.2", "co2aspanconc2": "0", "h2oazero": "1.05601", "ssb_ref": "33188.9", "co2aspan2": "0", "chamberpressurezero": "2.5618", "h2obspan2": "0", "h2obspanconc2": "0", "co2bspan1": "0.989818", "co2bspan2a": "0.176379"}</t>
  </si>
  <si>
    <t>CO2 rangematch</t>
  </si>
  <si>
    <t>Wed Mar 29 11:52</t>
  </si>
  <si>
    <t>H2O rangematch</t>
  </si>
  <si>
    <t>Wed Mar 29 11:58</t>
  </si>
  <si>
    <t>Chamber type</t>
  </si>
  <si>
    <t>6800-01A</t>
  </si>
  <si>
    <t>Chamber s/n</t>
  </si>
  <si>
    <t>MPF-651288</t>
  </si>
  <si>
    <t>Chamber rev</t>
  </si>
  <si>
    <t>0</t>
  </si>
  <si>
    <t>Chamber cal</t>
  </si>
  <si>
    <t>Fluorometer</t>
  </si>
  <si>
    <t>Flr. Version</t>
  </si>
  <si>
    <t>11:02:30</t>
  </si>
  <si>
    <t>Stability Definition:	ΔH2O (Meas2): Slp&lt;0.1 Per=20	ΔCO2 (Meas2): Slp&lt;0.1 Per=20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</si>
  <si>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</si>
  <si>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</si>
  <si>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</si>
  <si>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</si>
  <si>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</si>
  <si>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</si>
  <si>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</si>
  <si>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</si>
  <si>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</si>
  <si>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</si>
  <si>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</si>
  <si>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</si>
  <si>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</si>
  <si>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</si>
  <si>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</si>
  <si>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</si>
  <si>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</si>
  <si>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</si>
  <si>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</si>
  <si>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</si>
  <si>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</si>
  <si>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</si>
  <si>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</si>
  <si>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</si>
  <si>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</si>
  <si>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</si>
  <si>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</si>
  <si>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</si>
  <si>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</si>
  <si>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</si>
  <si>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</si>
  <si>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</si>
  <si>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</si>
  <si>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</si>
  <si>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</si>
  <si>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</si>
  <si>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</si>
  <si>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</si>
  <si>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</si>
  <si>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</si>
  <si>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</si>
  <si>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</si>
  <si>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</si>
  <si>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</si>
  <si>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</si>
  <si>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</si>
  <si>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</si>
  <si>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</si>
  <si>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</si>
  <si>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</si>
  <si>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</si>
  <si>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2.85253 84.3934 328.662 534.673 741.828 916.26 1089.51 1232.54</t>
  </si>
  <si>
    <t>Fs_true</t>
  </si>
  <si>
    <t>0.124467 107.821 401.745 605.586 801.321 1002.14 1200.65 1401.33</t>
  </si>
  <si>
    <t>leak_wt</t>
  </si>
  <si>
    <t>SysObs</t>
  </si>
  <si>
    <t>UserDefCon</t>
  </si>
  <si>
    <t>GasEx</t>
  </si>
  <si>
    <t>Dynamic</t>
  </si>
  <si>
    <t>Leak</t>
  </si>
  <si>
    <t>LeafQ</t>
  </si>
  <si>
    <t>Const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</si>
  <si>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</si>
  <si>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</si>
  <si>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</si>
  <si>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</si>
  <si>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</si>
  <si>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</si>
  <si>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</si>
  <si>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</si>
  <si>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</si>
  <si>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</si>
  <si>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</si>
  <si>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</si>
  <si>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</si>
  <si>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</si>
  <si>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</si>
  <si>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</si>
  <si>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</si>
  <si>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id</t>
  </si>
  <si>
    <t>machine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</si>
  <si>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</si>
  <si>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</si>
  <si>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</si>
  <si>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</si>
  <si>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</si>
  <si>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</si>
  <si>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</si>
  <si>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</si>
  <si>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</si>
  <si>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</si>
  <si>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</si>
  <si>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</si>
  <si>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</si>
  <si>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</si>
  <si>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</si>
  <si>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</si>
  <si>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</si>
  <si>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</si>
  <si>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</si>
  <si>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</si>
  <si>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</si>
  <si>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</si>
  <si>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</si>
  <si>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</si>
  <si>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</si>
  <si>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</si>
  <si>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</si>
  <si>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</si>
  <si>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</si>
  <si>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</si>
  <si>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</si>
  <si>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</si>
  <si>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</si>
  <si>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</si>
  <si>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</si>
  <si>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</si>
  <si>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</si>
  <si>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</si>
  <si>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</si>
  <si>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</si>
  <si>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</si>
  <si>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</si>
  <si>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</si>
  <si>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</si>
  <si>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</si>
  <si>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</si>
  <si>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</si>
  <si>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</si>
  <si>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</si>
  <si>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</si>
  <si>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</si>
  <si>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</si>
  <si>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</si>
  <si>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</si>
  <si>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</si>
  <si>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</si>
  <si>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</si>
  <si>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</si>
  <si>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</si>
  <si>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</si>
  <si>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</si>
  <si>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</si>
  <si>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</si>
  <si>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</si>
  <si>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</si>
  <si>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</si>
  <si>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</si>
  <si>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</si>
  <si>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</si>
  <si>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</si>
  <si>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</si>
  <si>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</si>
  <si>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</si>
  <si>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</si>
  <si>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</si>
  <si>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</si>
  <si>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</si>
  <si>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</si>
  <si>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</si>
  <si>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</si>
  <si>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</si>
  <si>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</si>
  <si>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</si>
  <si>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</si>
  <si>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</si>
  <si>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</si>
  <si>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</si>
  <si>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</si>
  <si>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</si>
  <si>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</si>
  <si>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</si>
  <si>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</si>
  <si>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</si>
  <si>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</si>
  <si>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</si>
  <si>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</si>
  <si>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</si>
  <si>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</si>
  <si>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</si>
  <si>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</si>
  <si>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</si>
  <si>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</si>
  <si>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</si>
  <si>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</si>
  <si>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</si>
  <si>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</si>
  <si>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</si>
  <si>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</si>
  <si>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</si>
  <si>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</si>
  <si>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</si>
  <si>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</si>
  <si>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</si>
  <si>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</si>
  <si>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</si>
  <si>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</si>
  <si>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</si>
  <si>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</si>
  <si>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</si>
  <si>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</si>
  <si>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</si>
  <si>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</si>
  <si>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</si>
  <si>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</si>
  <si>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</si>
  <si>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</si>
  <si>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</si>
  <si>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</si>
  <si>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</si>
  <si>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</si>
  <si>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</si>
  <si>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</si>
  <si>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</si>
  <si>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</si>
  <si>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</si>
  <si>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</si>
  <si>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</si>
  <si>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</si>
  <si>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</si>
  <si>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</si>
  <si>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</si>
  <si>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</si>
  <si>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</si>
  <si>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</si>
  <si>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</si>
  <si>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</si>
  <si>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</si>
  <si>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</si>
  <si>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</si>
  <si>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AccH2O_hum</t>
  </si>
  <si>
    <t>AccCO2_soda</t>
  </si>
  <si>
    <t>CO2_hrs</t>
  </si>
  <si>
    <t>AccH2O_des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</si>
  <si>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</si>
  <si>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</si>
  <si>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</si>
  <si>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</si>
  <si>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</si>
  <si>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</si>
  <si>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</si>
  <si>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</si>
  <si>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</si>
  <si>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</si>
  <si>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</si>
  <si>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</si>
  <si>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</si>
  <si>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</si>
  <si>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</si>
  <si>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</si>
  <si>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</si>
  <si>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</si>
  <si>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</si>
  <si>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</si>
  <si>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</si>
  <si>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</si>
  <si>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</si>
  <si>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</si>
  <si>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</si>
  <si>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</si>
  <si>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</si>
  <si>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</si>
  <si>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</si>
  <si>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</si>
  <si>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</si>
  <si>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</si>
  <si>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</si>
  <si>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</si>
  <si>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</si>
  <si>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</si>
  <si>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</si>
  <si>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</si>
  <si>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</si>
  <si>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</si>
  <si>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</si>
  <si>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</si>
  <si>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</si>
  <si>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</si>
  <si>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</si>
  <si>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</si>
  <si>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</si>
  <si>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</si>
  <si>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</si>
  <si>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</si>
  <si>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</si>
  <si>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</si>
  <si>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</si>
  <si>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</si>
  <si>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</si>
  <si>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</si>
  <si>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</si>
  <si>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</si>
  <si>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</si>
  <si>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</si>
  <si>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</si>
  <si>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</si>
  <si>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</si>
  <si>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</si>
  <si>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</si>
  <si>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</si>
  <si>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</si>
  <si>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</si>
  <si>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</si>
  <si>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</si>
  <si>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</si>
  <si>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</si>
  <si>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</si>
  <si>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</si>
  <si>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</si>
  <si>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J/µmol</t>
  </si>
  <si>
    <t>cm²</t>
  </si>
  <si>
    <t>rpm</t>
  </si>
  <si>
    <t>secs</t>
  </si>
  <si>
    <t>µmol/mol</t>
  </si>
  <si>
    <t>mmol/mol</t>
  </si>
  <si>
    <t>µmol mol⁻¹ min⁻¹</t>
  </si>
  <si>
    <t>mmol mol⁻¹ min⁻¹</t>
  </si>
  <si>
    <t>V</t>
  </si>
  <si>
    <t>mV</t>
  </si>
  <si>
    <t>mg</t>
  </si>
  <si>
    <t>hrs</t>
  </si>
  <si>
    <t>min</t>
  </si>
  <si>
    <t>20230402 12:53:45</t>
  </si>
  <si>
    <t>12:53:45</t>
  </si>
  <si>
    <t>pas_smi4_t2_ch2</t>
  </si>
  <si>
    <t>gibson</t>
  </si>
  <si>
    <t>0: Broadleaf</t>
  </si>
  <si>
    <t>--:--:--</t>
  </si>
  <si>
    <t>1/2</t>
  </si>
  <si>
    <t>11111111</t>
  </si>
  <si>
    <t>oooooooo</t>
  </si>
  <si>
    <t>off</t>
  </si>
  <si>
    <t>20230402 12:53:50</t>
  </si>
  <si>
    <t>12:53:50</t>
  </si>
  <si>
    <t>20230402 12:53:55</t>
  </si>
  <si>
    <t>12:53:55</t>
  </si>
  <si>
    <t>20230402 12:54:00</t>
  </si>
  <si>
    <t>12:54:00</t>
  </si>
  <si>
    <t>20230402 12:54:05</t>
  </si>
  <si>
    <t>12:54:05</t>
  </si>
  <si>
    <t>20230402 12:54:10</t>
  </si>
  <si>
    <t>12:54:10</t>
  </si>
  <si>
    <t>20230402 12:54:15</t>
  </si>
  <si>
    <t>12:54:15</t>
  </si>
  <si>
    <t>20230402 12:54:20</t>
  </si>
  <si>
    <t>12:54:20</t>
  </si>
  <si>
    <t>20230402 12:54:25</t>
  </si>
  <si>
    <t>12:54:25</t>
  </si>
  <si>
    <t>20230402 12:54:30</t>
  </si>
  <si>
    <t>12:54:30</t>
  </si>
  <si>
    <t>20230402 12:54:35</t>
  </si>
  <si>
    <t>12:54:35</t>
  </si>
  <si>
    <t>20230402 12:54:40</t>
  </si>
  <si>
    <t>12:54:40</t>
  </si>
  <si>
    <t>0/2</t>
  </si>
  <si>
    <t>20230402 12:54:45</t>
  </si>
  <si>
    <t>12:54:45</t>
  </si>
  <si>
    <t>20230402 12:54:50</t>
  </si>
  <si>
    <t>12:54:50</t>
  </si>
  <si>
    <t>20230402 12:54:55</t>
  </si>
  <si>
    <t>12:54:55</t>
  </si>
  <si>
    <t>20230402 12:55:00</t>
  </si>
  <si>
    <t>12:55:00</t>
  </si>
  <si>
    <t>20230402 12:55:05</t>
  </si>
  <si>
    <t>12:55:05</t>
  </si>
  <si>
    <t>20230402 12:55:09</t>
  </si>
  <si>
    <t>12:55:09</t>
  </si>
  <si>
    <t>20230402 12:55:15</t>
  </si>
  <si>
    <t>12:55:15</t>
  </si>
  <si>
    <t>20230402 12:55:19</t>
  </si>
  <si>
    <t>12:55:19</t>
  </si>
  <si>
    <t>20230402 12:55:25</t>
  </si>
  <si>
    <t>12:55:25</t>
  </si>
  <si>
    <t>20230402 12:55:29</t>
  </si>
  <si>
    <t>12:55:29</t>
  </si>
  <si>
    <t>20230402 12:55:35</t>
  </si>
  <si>
    <t>12:55:35</t>
  </si>
  <si>
    <t>20230402 12:55:40</t>
  </si>
  <si>
    <t>12:55:40</t>
  </si>
  <si>
    <t>20230402 12:57:17</t>
  </si>
  <si>
    <t>12:57:17</t>
  </si>
  <si>
    <t>20230402 12:57:22</t>
  </si>
  <si>
    <t>12:57:22</t>
  </si>
  <si>
    <t>20230402 12:57:27</t>
  </si>
  <si>
    <t>12:57:27</t>
  </si>
  <si>
    <t>20230402 12:57:32</t>
  </si>
  <si>
    <t>12:57:32</t>
  </si>
  <si>
    <t>20230402 12:57:37</t>
  </si>
  <si>
    <t>12:57:37</t>
  </si>
  <si>
    <t>20230402 12:57:42</t>
  </si>
  <si>
    <t>12:57:42</t>
  </si>
  <si>
    <t>20230402 12:57:47</t>
  </si>
  <si>
    <t>12:57:47</t>
  </si>
  <si>
    <t>20230402 12:57:52</t>
  </si>
  <si>
    <t>12:57:52</t>
  </si>
  <si>
    <t>20230402 12:57:57</t>
  </si>
  <si>
    <t>12:57:57</t>
  </si>
  <si>
    <t>20230402 12:58:02</t>
  </si>
  <si>
    <t>12:58:02</t>
  </si>
  <si>
    <t>20230402 12:58:07</t>
  </si>
  <si>
    <t>12:58:07</t>
  </si>
  <si>
    <t>20230402 12:58:12</t>
  </si>
  <si>
    <t>12:58:12</t>
  </si>
  <si>
    <t>20230402 12:58:17</t>
  </si>
  <si>
    <t>12:58:17</t>
  </si>
  <si>
    <t>20230402 12:58:22</t>
  </si>
  <si>
    <t>12:58:22</t>
  </si>
  <si>
    <t>20230402 12:58:27</t>
  </si>
  <si>
    <t>12:58:27</t>
  </si>
  <si>
    <t>20230402 12:58:32</t>
  </si>
  <si>
    <t>12:58:32</t>
  </si>
  <si>
    <t>20230402 12:58:37</t>
  </si>
  <si>
    <t>12:58:37</t>
  </si>
  <si>
    <t>20230402 12:58:41</t>
  </si>
  <si>
    <t>12:58:41</t>
  </si>
  <si>
    <t>20230402 12:58:47</t>
  </si>
  <si>
    <t>12:58:47</t>
  </si>
  <si>
    <t>20230402 12:58:51</t>
  </si>
  <si>
    <t>12:58:51</t>
  </si>
  <si>
    <t>20230402 12:58:57</t>
  </si>
  <si>
    <t>12:58:57</t>
  </si>
  <si>
    <t>20230402 12:59:02</t>
  </si>
  <si>
    <t>12:59:02</t>
  </si>
  <si>
    <t>20230402 12:59:07</t>
  </si>
  <si>
    <t>12:59:07</t>
  </si>
  <si>
    <t>20230402 12:59:12</t>
  </si>
  <si>
    <t>12:59:12</t>
  </si>
  <si>
    <t>20230402 12:59:17</t>
  </si>
  <si>
    <t>12:59:17</t>
  </si>
  <si>
    <t>20230402 12:59:22</t>
  </si>
  <si>
    <t>12:59:22</t>
  </si>
  <si>
    <t>20230402 12:59:27</t>
  </si>
  <si>
    <t>12:59:27</t>
  </si>
  <si>
    <t>20230402 12:59:32</t>
  </si>
  <si>
    <t>12:59:32</t>
  </si>
  <si>
    <t>20230402 12:59:37</t>
  </si>
  <si>
    <t>12:59:37</t>
  </si>
  <si>
    <t>2/2</t>
  </si>
  <si>
    <t>20230402 12:59:42</t>
  </si>
  <si>
    <t>12:59:42</t>
  </si>
  <si>
    <t>20230402 12:59:47</t>
  </si>
  <si>
    <t>12:59:47</t>
  </si>
  <si>
    <t>20230402 12:59:52</t>
  </si>
  <si>
    <t>12:59:52</t>
  </si>
  <si>
    <t>20230402 12:59:57</t>
  </si>
  <si>
    <t>12:59:57</t>
  </si>
  <si>
    <t>20230402 13:00:02</t>
  </si>
  <si>
    <t>13:00:02</t>
  </si>
  <si>
    <t>20230402 13:00:07</t>
  </si>
  <si>
    <t>13:00:07</t>
  </si>
  <si>
    <t>20230402 13:00:12</t>
  </si>
  <si>
    <t>13:00:12</t>
  </si>
  <si>
    <t>20230402 13:00:17</t>
  </si>
  <si>
    <t>13:00:17</t>
  </si>
  <si>
    <t>20230402 13:00:22</t>
  </si>
  <si>
    <t>13:00:22</t>
  </si>
  <si>
    <t>20230402 13:00:27</t>
  </si>
  <si>
    <t>13:00:27</t>
  </si>
  <si>
    <t>20230402 13:00:32</t>
  </si>
  <si>
    <t>13:00:32</t>
  </si>
  <si>
    <t>20230402 13:00:36</t>
  </si>
  <si>
    <t>13:00:36</t>
  </si>
  <si>
    <t>20230402 13:00:42</t>
  </si>
  <si>
    <t>13:00:42</t>
  </si>
  <si>
    <t>20230402 13:00:47</t>
  </si>
  <si>
    <t>13:00:47</t>
  </si>
  <si>
    <t>20230402 13:00:52</t>
  </si>
  <si>
    <t>13:00:52</t>
  </si>
  <si>
    <t>20230402 13:00:57</t>
  </si>
  <si>
    <t>13:00:57</t>
  </si>
  <si>
    <t>20230402 13:01:02</t>
  </si>
  <si>
    <t>13:01:02</t>
  </si>
  <si>
    <t>20230402 13:01:07</t>
  </si>
  <si>
    <t>13:01:07</t>
  </si>
  <si>
    <t>20230402 13:01:12</t>
  </si>
  <si>
    <t>13:01:12</t>
  </si>
  <si>
    <t>20230402 13:01:17</t>
  </si>
  <si>
    <t>13:01:17</t>
  </si>
  <si>
    <t>20230402 13:01:22</t>
  </si>
  <si>
    <t>13:01:22</t>
  </si>
  <si>
    <t>20230402 13:01:27</t>
  </si>
  <si>
    <t>13:01:27</t>
  </si>
  <si>
    <t>20230402 13:01:32</t>
  </si>
  <si>
    <t>13:01:32</t>
  </si>
  <si>
    <t>20230402 13:01:37</t>
  </si>
  <si>
    <t>13:01:37</t>
  </si>
  <si>
    <t>20230402 13:01:42</t>
  </si>
  <si>
    <t>13:01:42</t>
  </si>
  <si>
    <t>20230402 13:01:47</t>
  </si>
  <si>
    <t>13:01:47</t>
  </si>
  <si>
    <t>20230402 13:01:52</t>
  </si>
  <si>
    <t>13:01:52</t>
  </si>
  <si>
    <t>20230402 13:01:57</t>
  </si>
  <si>
    <t>13:01:57</t>
  </si>
  <si>
    <t>20230402 13:02:02</t>
  </si>
  <si>
    <t>13:02:02</t>
  </si>
  <si>
    <t>20230402 13:02:07</t>
  </si>
  <si>
    <t>13:02:07</t>
  </si>
  <si>
    <t>20230402 13:02:12</t>
  </si>
  <si>
    <t>13:02:12</t>
  </si>
  <si>
    <t>20230402 13:02:17</t>
  </si>
  <si>
    <t>13:02:17</t>
  </si>
  <si>
    <t>20230402 13:02:22</t>
  </si>
  <si>
    <t>13:02:22</t>
  </si>
  <si>
    <t>20230402 13:02:27</t>
  </si>
  <si>
    <t>13:02:27</t>
  </si>
  <si>
    <t>20230402 13:02:31</t>
  </si>
  <si>
    <t>13:02:31</t>
  </si>
  <si>
    <t>20230402 13:02:37</t>
  </si>
  <si>
    <t>13:02:37</t>
  </si>
  <si>
    <t>20230402 13:02:41</t>
  </si>
  <si>
    <t>13:02:41</t>
  </si>
  <si>
    <t>20230402 13:02:47</t>
  </si>
  <si>
    <t>13:02:47</t>
  </si>
  <si>
    <t>20230402 13:02:52</t>
  </si>
  <si>
    <t>13:02:52</t>
  </si>
  <si>
    <t>20230402 13:02:57</t>
  </si>
  <si>
    <t>13:02:57</t>
  </si>
  <si>
    <t>20230402 13:03:02</t>
  </si>
  <si>
    <t>13:03:02</t>
  </si>
  <si>
    <t>20230402 13:03:07</t>
  </si>
  <si>
    <t>13:03:07</t>
  </si>
  <si>
    <t>20230402 13:03:12</t>
  </si>
  <si>
    <t>13:03:12</t>
  </si>
  <si>
    <t>20230402 13:28:06</t>
  </si>
  <si>
    <t>13:28:06</t>
  </si>
  <si>
    <t>20230402 13:28:11</t>
  </si>
  <si>
    <t>13:28:11</t>
  </si>
  <si>
    <t>20230402 13:28:16</t>
  </si>
  <si>
    <t>13:28:16</t>
  </si>
  <si>
    <t>20230402 13:28:21</t>
  </si>
  <si>
    <t>13:28:21</t>
  </si>
  <si>
    <t>20230402 13:28:26</t>
  </si>
  <si>
    <t>13:28:26</t>
  </si>
  <si>
    <t>20230402 13:28:31</t>
  </si>
  <si>
    <t>13:28:31</t>
  </si>
  <si>
    <t>20230402 13:28:36</t>
  </si>
  <si>
    <t>13:28:36</t>
  </si>
  <si>
    <t>20230402 13:28:41</t>
  </si>
  <si>
    <t>13:28:41</t>
  </si>
  <si>
    <t>20230402 13:28:46</t>
  </si>
  <si>
    <t>13:28:46</t>
  </si>
  <si>
    <t>20230402 13:28:51</t>
  </si>
  <si>
    <t>13:28:51</t>
  </si>
  <si>
    <t>20230402 13:28:56</t>
  </si>
  <si>
    <t>13:28:56</t>
  </si>
  <si>
    <t>20230402 13:29:01</t>
  </si>
  <si>
    <t>13:29:01</t>
  </si>
  <si>
    <t>20230402 13:29:06</t>
  </si>
  <si>
    <t>13:29:06</t>
  </si>
  <si>
    <t>20230402 13:29:11</t>
  </si>
  <si>
    <t>13:29:11</t>
  </si>
  <si>
    <t>20230402 13:29:16</t>
  </si>
  <si>
    <t>13:29:16</t>
  </si>
  <si>
    <t>20230402 13:29:21</t>
  </si>
  <si>
    <t>13:29:21</t>
  </si>
  <si>
    <t>20230402 13:29:26</t>
  </si>
  <si>
    <t>13:29:26</t>
  </si>
  <si>
    <t>20230402 13:29:31</t>
  </si>
  <si>
    <t>13:29:31</t>
  </si>
  <si>
    <t>20230402 13:29:36</t>
  </si>
  <si>
    <t>13:29:36</t>
  </si>
  <si>
    <t>20230402 13:29:40</t>
  </si>
  <si>
    <t>13:29:40</t>
  </si>
  <si>
    <t>20230402 13:29:46</t>
  </si>
  <si>
    <t>13:29:46</t>
  </si>
  <si>
    <t>20230402 13:29:50</t>
  </si>
  <si>
    <t>13:29:50</t>
  </si>
  <si>
    <t>20230402 13:29:56</t>
  </si>
  <si>
    <t>13:29:56</t>
  </si>
  <si>
    <t>20230402 13:30:01</t>
  </si>
  <si>
    <t>13:30:01</t>
  </si>
  <si>
    <t>20230402 13:31:38</t>
  </si>
  <si>
    <t>13:31:38</t>
  </si>
  <si>
    <t>20230402 13:31:43</t>
  </si>
  <si>
    <t>13:31:43</t>
  </si>
  <si>
    <t>20230402 13:31:48</t>
  </si>
  <si>
    <t>13:31:48</t>
  </si>
  <si>
    <t>20230402 13:31:53</t>
  </si>
  <si>
    <t>13:31:53</t>
  </si>
  <si>
    <t>20230402 13:31:58</t>
  </si>
  <si>
    <t>13:31:58</t>
  </si>
  <si>
    <t>20230402 13:32:03</t>
  </si>
  <si>
    <t>13:32:03</t>
  </si>
  <si>
    <t>20230402 13:32:08</t>
  </si>
  <si>
    <t>13:32:08</t>
  </si>
  <si>
    <t>20230402 13:32:13</t>
  </si>
  <si>
    <t>13:32:13</t>
  </si>
  <si>
    <t>20230402 13:32:18</t>
  </si>
  <si>
    <t>13:32:18</t>
  </si>
  <si>
    <t>20230402 13:32:23</t>
  </si>
  <si>
    <t>13:32:23</t>
  </si>
  <si>
    <t>20230402 13:32:28</t>
  </si>
  <si>
    <t>13:32:28</t>
  </si>
  <si>
    <t>20230402 13:32:33</t>
  </si>
  <si>
    <t>13:32:33</t>
  </si>
  <si>
    <t>20230402 13:32:38</t>
  </si>
  <si>
    <t>13:32:38</t>
  </si>
  <si>
    <t>20230402 13:32:43</t>
  </si>
  <si>
    <t>13:32:43</t>
  </si>
  <si>
    <t>20230402 13:32:48</t>
  </si>
  <si>
    <t>13:32:48</t>
  </si>
  <si>
    <t>20230402 13:32:53</t>
  </si>
  <si>
    <t>13:32:53</t>
  </si>
  <si>
    <t>20230402 13:32:58</t>
  </si>
  <si>
    <t>13:32:58</t>
  </si>
  <si>
    <t>20230402 13:33:02</t>
  </si>
  <si>
    <t>13:33:02</t>
  </si>
  <si>
    <t>20230402 13:33:08</t>
  </si>
  <si>
    <t>13:33:08</t>
  </si>
  <si>
    <t>20230402 13:33:13</t>
  </si>
  <si>
    <t>13:33:13</t>
  </si>
  <si>
    <t>20230402 13:33:18</t>
  </si>
  <si>
    <t>13:33:18</t>
  </si>
  <si>
    <t>20230402 13:33:23</t>
  </si>
  <si>
    <t>13:33:23</t>
  </si>
  <si>
    <t>20230402 13:33:28</t>
  </si>
  <si>
    <t>13:33:28</t>
  </si>
  <si>
    <t>20230402 13:33:33</t>
  </si>
  <si>
    <t>13:33:33</t>
  </si>
  <si>
    <t>20230402 13:33:38</t>
  </si>
  <si>
    <t>13:33:38</t>
  </si>
  <si>
    <t>20230402 13:33:43</t>
  </si>
  <si>
    <t>13:33:43</t>
  </si>
  <si>
    <t>20230402 13:33:48</t>
  </si>
  <si>
    <t>13:33:48</t>
  </si>
  <si>
    <t>20230402 13:33:53</t>
  </si>
  <si>
    <t>13:33:53</t>
  </si>
  <si>
    <t>20230402 13:33:58</t>
  </si>
  <si>
    <t>13:33:58</t>
  </si>
  <si>
    <t>20230402 13:34:03</t>
  </si>
  <si>
    <t>13:34:03</t>
  </si>
  <si>
    <t>20230402 13:34:08</t>
  </si>
  <si>
    <t>13:34:08</t>
  </si>
  <si>
    <t>20230402 13:34:13</t>
  </si>
  <si>
    <t>13:34:13</t>
  </si>
  <si>
    <t>20230402 13:34:18</t>
  </si>
  <si>
    <t>13:34:18</t>
  </si>
  <si>
    <t>20230402 13:34:23</t>
  </si>
  <si>
    <t>13:34:23</t>
  </si>
  <si>
    <t>20230402 13:34:28</t>
  </si>
  <si>
    <t>13:34:28</t>
  </si>
  <si>
    <t>20230402 13:34:33</t>
  </si>
  <si>
    <t>13:34:33</t>
  </si>
  <si>
    <t>20230402 13:34:37</t>
  </si>
  <si>
    <t>13:34:37</t>
  </si>
  <si>
    <t>20230402 13:34:43</t>
  </si>
  <si>
    <t>13:34:43</t>
  </si>
  <si>
    <t>20230402 13:34:47</t>
  </si>
  <si>
    <t>13:34:47</t>
  </si>
  <si>
    <t>20230402 13:34:53</t>
  </si>
  <si>
    <t>13:34:53</t>
  </si>
  <si>
    <t>20230402 13:34:58</t>
  </si>
  <si>
    <t>13:34:58</t>
  </si>
  <si>
    <t>20230402 13:35:03</t>
  </si>
  <si>
    <t>13:35:03</t>
  </si>
  <si>
    <t>20230402 13:35:08</t>
  </si>
  <si>
    <t>13:35:08</t>
  </si>
  <si>
    <t>20230402 13:35:13</t>
  </si>
  <si>
    <t>13:35:13</t>
  </si>
  <si>
    <t>20230402 13:35:18</t>
  </si>
  <si>
    <t>13:35:18</t>
  </si>
  <si>
    <t>20230402 13:35:23</t>
  </si>
  <si>
    <t>13:35:23</t>
  </si>
  <si>
    <t>20230402 13:35:28</t>
  </si>
  <si>
    <t>13:35:28</t>
  </si>
  <si>
    <t>20230402 13:35:33</t>
  </si>
  <si>
    <t>13:35:33</t>
  </si>
  <si>
    <t>20230402 13:35:38</t>
  </si>
  <si>
    <t>13:35:38</t>
  </si>
  <si>
    <t>20230402 13:35:43</t>
  </si>
  <si>
    <t>13:35:43</t>
  </si>
  <si>
    <t>20230402 13:35:48</t>
  </si>
  <si>
    <t>13:35:48</t>
  </si>
  <si>
    <t>20230402 13:35:53</t>
  </si>
  <si>
    <t>13:35:53</t>
  </si>
  <si>
    <t>20230402 13:35:58</t>
  </si>
  <si>
    <t>13:35:58</t>
  </si>
  <si>
    <t>20230402 13:36:03</t>
  </si>
  <si>
    <t>13:36:03</t>
  </si>
  <si>
    <t>20230402 13:36:08</t>
  </si>
  <si>
    <t>13:36:08</t>
  </si>
  <si>
    <t>20230402 13:36:13</t>
  </si>
  <si>
    <t>13:36:13</t>
  </si>
  <si>
    <t>20230402 13:36:18</t>
  </si>
  <si>
    <t>13:36:18</t>
  </si>
  <si>
    <t>20230402 13:36:23</t>
  </si>
  <si>
    <t>13:36:23</t>
  </si>
  <si>
    <t>20230402 13:36:28</t>
  </si>
  <si>
    <t>13:36:28</t>
  </si>
  <si>
    <t>20230402 13:36:33</t>
  </si>
  <si>
    <t>13:36:33</t>
  </si>
  <si>
    <t>20230402 13:36:38</t>
  </si>
  <si>
    <t>13:36:38</t>
  </si>
  <si>
    <t>20230402 13:36:42</t>
  </si>
  <si>
    <t>13:36:42</t>
  </si>
  <si>
    <t>20230402 13:36:48</t>
  </si>
  <si>
    <t>13:36:48</t>
  </si>
  <si>
    <t>20230402 13:36:52</t>
  </si>
  <si>
    <t>13:36:52</t>
  </si>
  <si>
    <t>20230402 13:36:58</t>
  </si>
  <si>
    <t>13:36:58</t>
  </si>
  <si>
    <t>20230402 13:37:03</t>
  </si>
  <si>
    <t>13:37:03</t>
  </si>
  <si>
    <t>20230402 13:37:08</t>
  </si>
  <si>
    <t>13:37:08</t>
  </si>
  <si>
    <t>20230402 13:37:13</t>
  </si>
  <si>
    <t>13:37:13</t>
  </si>
  <si>
    <t>20230402 13:37:18</t>
  </si>
  <si>
    <t>13:37:18</t>
  </si>
  <si>
    <t>20230402 13:37:23</t>
  </si>
  <si>
    <t>13:37:23</t>
  </si>
  <si>
    <t>20230402 13:37:28</t>
  </si>
  <si>
    <t>13:37:28</t>
  </si>
  <si>
    <t>20230402 13:37:33</t>
  </si>
  <si>
    <t>13:37:33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</si>
</sst>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HR208"/>
  <sheetViews>
    <sheetView tabSelected="1" workbookViewId="0"/>
  </sheetViews>
  <sheetFormatPr defaultRowHeight="15"/>
  <sheetData>
    <row r="2" spans="1:226">
      <c r="A2" t="s">
        <v>29</v>
      </c>
      <c r="B2" t="s">
        <v>30</v>
      </c>
      <c r="C2" t="s">
        <v>31</v>
      </c>
    </row>
    <row r="3" spans="1:226">
      <c r="B3">
        <v>4</v>
      </c>
      <c r="C3">
        <v>21</v>
      </c>
    </row>
    <row r="4" spans="1:226">
      <c r="A4" t="s">
        <v>32</v>
      </c>
      <c r="B4" t="s">
        <v>33</v>
      </c>
      <c r="C4" t="s">
        <v>34</v>
      </c>
      <c r="D4" t="s">
        <v>36</v>
      </c>
      <c r="E4" t="s">
        <v>37</v>
      </c>
      <c r="F4" t="s">
        <v>38</v>
      </c>
      <c r="G4" t="s">
        <v>39</v>
      </c>
      <c r="H4" t="s">
        <v>40</v>
      </c>
      <c r="I4" t="s">
        <v>41</v>
      </c>
      <c r="J4" t="s">
        <v>42</v>
      </c>
      <c r="K4" t="s">
        <v>43</v>
      </c>
    </row>
    <row r="5" spans="1:226">
      <c r="B5" t="s">
        <v>19</v>
      </c>
      <c r="C5" t="s">
        <v>35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226">
      <c r="A6" t="s">
        <v>44</v>
      </c>
      <c r="B6" t="s">
        <v>45</v>
      </c>
      <c r="C6" t="s">
        <v>46</v>
      </c>
      <c r="D6" t="s">
        <v>47</v>
      </c>
      <c r="E6" t="s">
        <v>48</v>
      </c>
    </row>
    <row r="7" spans="1:226">
      <c r="B7">
        <v>0</v>
      </c>
      <c r="C7">
        <v>1</v>
      </c>
      <c r="D7">
        <v>0</v>
      </c>
      <c r="E7">
        <v>0</v>
      </c>
    </row>
    <row r="8" spans="1:226">
      <c r="A8" t="s">
        <v>49</v>
      </c>
      <c r="B8" t="s">
        <v>50</v>
      </c>
      <c r="C8" t="s">
        <v>52</v>
      </c>
      <c r="D8" t="s">
        <v>54</v>
      </c>
      <c r="E8" t="s">
        <v>55</v>
      </c>
      <c r="F8" t="s">
        <v>56</v>
      </c>
      <c r="G8" t="s">
        <v>57</v>
      </c>
      <c r="H8" t="s">
        <v>58</v>
      </c>
      <c r="I8" t="s">
        <v>59</v>
      </c>
      <c r="J8" t="s">
        <v>60</v>
      </c>
      <c r="K8" t="s">
        <v>61</v>
      </c>
      <c r="L8" t="s">
        <v>62</v>
      </c>
      <c r="M8" t="s">
        <v>63</v>
      </c>
      <c r="N8" t="s">
        <v>64</v>
      </c>
      <c r="O8" t="s">
        <v>65</v>
      </c>
      <c r="P8" t="s">
        <v>66</v>
      </c>
      <c r="Q8" t="s">
        <v>67</v>
      </c>
    </row>
    <row r="9" spans="1:226">
      <c r="B9" t="s">
        <v>51</v>
      </c>
      <c r="C9" t="s">
        <v>53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0.1911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26">
      <c r="A10" t="s">
        <v>68</v>
      </c>
      <c r="B10" t="s">
        <v>69</v>
      </c>
      <c r="C10" t="s">
        <v>70</v>
      </c>
      <c r="D10" t="s">
        <v>71</v>
      </c>
      <c r="E10" t="s">
        <v>72</v>
      </c>
      <c r="F10" t="s">
        <v>73</v>
      </c>
    </row>
    <row r="11" spans="1:226">
      <c r="B11">
        <v>0</v>
      </c>
      <c r="C11">
        <v>0</v>
      </c>
      <c r="D11">
        <v>0</v>
      </c>
      <c r="E11">
        <v>0</v>
      </c>
      <c r="F11">
        <v>1</v>
      </c>
    </row>
    <row r="12" spans="1:226">
      <c r="A12" t="s">
        <v>74</v>
      </c>
      <c r="B12" t="s">
        <v>75</v>
      </c>
      <c r="C12" t="s">
        <v>76</v>
      </c>
      <c r="D12" t="s">
        <v>77</v>
      </c>
      <c r="E12" t="s">
        <v>78</v>
      </c>
      <c r="F12" t="s">
        <v>79</v>
      </c>
      <c r="G12" t="s">
        <v>81</v>
      </c>
      <c r="H12" t="s">
        <v>83</v>
      </c>
    </row>
    <row r="13" spans="1:226">
      <c r="B13">
        <v>-6276</v>
      </c>
      <c r="C13">
        <v>6.6</v>
      </c>
      <c r="D13">
        <v>1.709e-05</v>
      </c>
      <c r="E13">
        <v>3.11</v>
      </c>
      <c r="F13" t="s">
        <v>80</v>
      </c>
      <c r="G13" t="s">
        <v>82</v>
      </c>
      <c r="H13">
        <v>0</v>
      </c>
    </row>
    <row r="14" spans="1:226">
      <c r="A14" t="s">
        <v>84</v>
      </c>
      <c r="B14" t="s">
        <v>84</v>
      </c>
      <c r="C14" t="s">
        <v>84</v>
      </c>
      <c r="D14" t="s">
        <v>84</v>
      </c>
      <c r="E14" t="s">
        <v>84</v>
      </c>
      <c r="F14" t="s">
        <v>84</v>
      </c>
      <c r="G14" t="s">
        <v>85</v>
      </c>
      <c r="H14" t="s">
        <v>85</v>
      </c>
      <c r="I14" t="s">
        <v>86</v>
      </c>
      <c r="J14" t="s">
        <v>86</v>
      </c>
      <c r="K14" t="s">
        <v>86</v>
      </c>
      <c r="L14" t="s">
        <v>86</v>
      </c>
      <c r="M14" t="s">
        <v>86</v>
      </c>
      <c r="N14" t="s">
        <v>86</v>
      </c>
      <c r="O14" t="s">
        <v>86</v>
      </c>
      <c r="P14" t="s">
        <v>86</v>
      </c>
      <c r="Q14" t="s">
        <v>86</v>
      </c>
      <c r="R14" t="s">
        <v>86</v>
      </c>
      <c r="S14" t="s">
        <v>86</v>
      </c>
      <c r="T14" t="s">
        <v>86</v>
      </c>
      <c r="U14" t="s">
        <v>86</v>
      </c>
      <c r="V14" t="s">
        <v>86</v>
      </c>
      <c r="W14" t="s">
        <v>86</v>
      </c>
      <c r="X14" t="s">
        <v>86</v>
      </c>
      <c r="Y14" t="s">
        <v>86</v>
      </c>
      <c r="Z14" t="s">
        <v>86</v>
      </c>
      <c r="AA14" t="s">
        <v>86</v>
      </c>
      <c r="AB14" t="s">
        <v>86</v>
      </c>
      <c r="AC14" t="s">
        <v>86</v>
      </c>
      <c r="AD14" t="s">
        <v>86</v>
      </c>
      <c r="AE14" t="s">
        <v>86</v>
      </c>
      <c r="AF14" t="s">
        <v>86</v>
      </c>
      <c r="AG14" t="s">
        <v>86</v>
      </c>
      <c r="AH14" t="s">
        <v>86</v>
      </c>
      <c r="AI14" t="s">
        <v>87</v>
      </c>
      <c r="AJ14" t="s">
        <v>87</v>
      </c>
      <c r="AK14" t="s">
        <v>87</v>
      </c>
      <c r="AL14" t="s">
        <v>87</v>
      </c>
      <c r="AM14" t="s">
        <v>87</v>
      </c>
      <c r="AN14" t="s">
        <v>87</v>
      </c>
      <c r="AO14" t="s">
        <v>87</v>
      </c>
      <c r="AP14" t="s">
        <v>87</v>
      </c>
      <c r="AQ14" t="s">
        <v>87</v>
      </c>
      <c r="AR14" t="s">
        <v>87</v>
      </c>
      <c r="AS14" t="s">
        <v>88</v>
      </c>
      <c r="AT14" t="s">
        <v>88</v>
      </c>
      <c r="AU14" t="s">
        <v>88</v>
      </c>
      <c r="AV14" t="s">
        <v>88</v>
      </c>
      <c r="AW14" t="s">
        <v>88</v>
      </c>
      <c r="AX14" t="s">
        <v>89</v>
      </c>
      <c r="AY14" t="s">
        <v>89</v>
      </c>
      <c r="AZ14" t="s">
        <v>89</v>
      </c>
      <c r="BA14" t="s">
        <v>89</v>
      </c>
      <c r="BB14" t="s">
        <v>90</v>
      </c>
      <c r="BC14" t="s">
        <v>90</v>
      </c>
      <c r="BD14" t="s">
        <v>90</v>
      </c>
      <c r="BE14" t="s">
        <v>90</v>
      </c>
      <c r="BF14" t="s">
        <v>90</v>
      </c>
      <c r="BG14" t="s">
        <v>91</v>
      </c>
      <c r="BH14" t="s">
        <v>91</v>
      </c>
      <c r="BI14" t="s">
        <v>91</v>
      </c>
      <c r="BJ14" t="s">
        <v>91</v>
      </c>
      <c r="BK14" t="s">
        <v>91</v>
      </c>
      <c r="BL14" t="s">
        <v>91</v>
      </c>
      <c r="BM14" t="s">
        <v>91</v>
      </c>
      <c r="BN14" t="s">
        <v>91</v>
      </c>
      <c r="BO14" t="s">
        <v>91</v>
      </c>
      <c r="BP14" t="s">
        <v>91</v>
      </c>
      <c r="BQ14" t="s">
        <v>91</v>
      </c>
      <c r="BR14" t="s">
        <v>91</v>
      </c>
      <c r="BS14" t="s">
        <v>91</v>
      </c>
      <c r="BT14" t="s">
        <v>91</v>
      </c>
      <c r="BU14" t="s">
        <v>91</v>
      </c>
      <c r="BV14" t="s">
        <v>91</v>
      </c>
      <c r="BW14" t="s">
        <v>91</v>
      </c>
      <c r="BX14" t="s">
        <v>91</v>
      </c>
      <c r="BY14" t="s">
        <v>92</v>
      </c>
      <c r="BZ14" t="s">
        <v>92</v>
      </c>
      <c r="CA14" t="s">
        <v>92</v>
      </c>
      <c r="CB14" t="s">
        <v>92</v>
      </c>
      <c r="CC14" t="s">
        <v>92</v>
      </c>
      <c r="CD14" t="s">
        <v>92</v>
      </c>
      <c r="CE14" t="s">
        <v>92</v>
      </c>
      <c r="CF14" t="s">
        <v>92</v>
      </c>
      <c r="CG14" t="s">
        <v>92</v>
      </c>
      <c r="CH14" t="s">
        <v>92</v>
      </c>
      <c r="CI14" t="s">
        <v>93</v>
      </c>
      <c r="CJ14" t="s">
        <v>93</v>
      </c>
      <c r="CK14" t="s">
        <v>93</v>
      </c>
      <c r="CL14" t="s">
        <v>93</v>
      </c>
      <c r="CM14" t="s">
        <v>93</v>
      </c>
      <c r="CN14" t="s">
        <v>93</v>
      </c>
      <c r="CO14" t="s">
        <v>93</v>
      </c>
      <c r="CP14" t="s">
        <v>93</v>
      </c>
      <c r="CQ14" t="s">
        <v>93</v>
      </c>
      <c r="CR14" t="s">
        <v>93</v>
      </c>
      <c r="CS14" t="s">
        <v>93</v>
      </c>
      <c r="CT14" t="s">
        <v>93</v>
      </c>
      <c r="CU14" t="s">
        <v>93</v>
      </c>
      <c r="CV14" t="s">
        <v>93</v>
      </c>
      <c r="CW14" t="s">
        <v>93</v>
      </c>
      <c r="CX14" t="s">
        <v>93</v>
      </c>
      <c r="CY14" t="s">
        <v>93</v>
      </c>
      <c r="CZ14" t="s">
        <v>93</v>
      </c>
      <c r="DA14" t="s">
        <v>94</v>
      </c>
      <c r="DB14" t="s">
        <v>94</v>
      </c>
      <c r="DC14" t="s">
        <v>94</v>
      </c>
      <c r="DD14" t="s">
        <v>94</v>
      </c>
      <c r="DE14" t="s">
        <v>94</v>
      </c>
      <c r="DF14" t="s">
        <v>94</v>
      </c>
      <c r="DG14" t="s">
        <v>94</v>
      </c>
      <c r="DH14" t="s">
        <v>94</v>
      </c>
      <c r="DI14" t="s">
        <v>94</v>
      </c>
      <c r="DJ14" t="s">
        <v>94</v>
      </c>
      <c r="DK14" t="s">
        <v>94</v>
      </c>
      <c r="DL14" t="s">
        <v>94</v>
      </c>
      <c r="DM14" t="s">
        <v>94</v>
      </c>
      <c r="DN14" t="s">
        <v>95</v>
      </c>
      <c r="DO14" t="s">
        <v>95</v>
      </c>
      <c r="DP14" t="s">
        <v>95</v>
      </c>
      <c r="DQ14" t="s">
        <v>95</v>
      </c>
      <c r="DR14" t="s">
        <v>95</v>
      </c>
      <c r="DS14" t="s">
        <v>95</v>
      </c>
      <c r="DT14" t="s">
        <v>95</v>
      </c>
      <c r="DU14" t="s">
        <v>95</v>
      </c>
      <c r="DV14" t="s">
        <v>95</v>
      </c>
      <c r="DW14" t="s">
        <v>95</v>
      </c>
      <c r="DX14" t="s">
        <v>95</v>
      </c>
      <c r="DY14" t="s">
        <v>96</v>
      </c>
      <c r="DZ14" t="s">
        <v>96</v>
      </c>
      <c r="EA14" t="s">
        <v>96</v>
      </c>
      <c r="EB14" t="s">
        <v>96</v>
      </c>
      <c r="EC14" t="s">
        <v>96</v>
      </c>
      <c r="ED14" t="s">
        <v>96</v>
      </c>
      <c r="EE14" t="s">
        <v>96</v>
      </c>
      <c r="EF14" t="s">
        <v>96</v>
      </c>
      <c r="EG14" t="s">
        <v>96</v>
      </c>
      <c r="EH14" t="s">
        <v>96</v>
      </c>
      <c r="EI14" t="s">
        <v>96</v>
      </c>
      <c r="EJ14" t="s">
        <v>96</v>
      </c>
      <c r="EK14" t="s">
        <v>96</v>
      </c>
      <c r="EL14" t="s">
        <v>96</v>
      </c>
      <c r="EM14" t="s">
        <v>96</v>
      </c>
      <c r="EN14" t="s">
        <v>96</v>
      </c>
      <c r="EO14" t="s">
        <v>96</v>
      </c>
      <c r="EP14" t="s">
        <v>96</v>
      </c>
      <c r="EQ14" t="s">
        <v>97</v>
      </c>
      <c r="ER14" t="s">
        <v>97</v>
      </c>
      <c r="ES14" t="s">
        <v>97</v>
      </c>
      <c r="ET14" t="s">
        <v>97</v>
      </c>
      <c r="EU14" t="s">
        <v>97</v>
      </c>
      <c r="EV14" t="s">
        <v>97</v>
      </c>
      <c r="EW14" t="s">
        <v>97</v>
      </c>
      <c r="EX14" t="s">
        <v>97</v>
      </c>
      <c r="EY14" t="s">
        <v>97</v>
      </c>
      <c r="EZ14" t="s">
        <v>97</v>
      </c>
      <c r="FA14" t="s">
        <v>97</v>
      </c>
      <c r="FB14" t="s">
        <v>97</v>
      </c>
      <c r="FC14" t="s">
        <v>97</v>
      </c>
      <c r="FD14" t="s">
        <v>97</v>
      </c>
      <c r="FE14" t="s">
        <v>97</v>
      </c>
      <c r="FF14" t="s">
        <v>97</v>
      </c>
      <c r="FG14" t="s">
        <v>97</v>
      </c>
      <c r="FH14" t="s">
        <v>97</v>
      </c>
      <c r="FI14" t="s">
        <v>97</v>
      </c>
      <c r="FJ14" t="s">
        <v>98</v>
      </c>
      <c r="FK14" t="s">
        <v>98</v>
      </c>
      <c r="FL14" t="s">
        <v>98</v>
      </c>
      <c r="FM14" t="s">
        <v>98</v>
      </c>
      <c r="FN14" t="s">
        <v>98</v>
      </c>
      <c r="FO14" t="s">
        <v>98</v>
      </c>
      <c r="FP14" t="s">
        <v>98</v>
      </c>
      <c r="FQ14" t="s">
        <v>98</v>
      </c>
      <c r="FR14" t="s">
        <v>98</v>
      </c>
      <c r="FS14" t="s">
        <v>98</v>
      </c>
      <c r="FT14" t="s">
        <v>98</v>
      </c>
      <c r="FU14" t="s">
        <v>98</v>
      </c>
      <c r="FV14" t="s">
        <v>98</v>
      </c>
      <c r="FW14" t="s">
        <v>98</v>
      </c>
      <c r="FX14" t="s">
        <v>98</v>
      </c>
      <c r="FY14" t="s">
        <v>98</v>
      </c>
      <c r="FZ14" t="s">
        <v>98</v>
      </c>
      <c r="GA14" t="s">
        <v>98</v>
      </c>
      <c r="GB14" t="s">
        <v>98</v>
      </c>
      <c r="GC14" t="s">
        <v>99</v>
      </c>
      <c r="GD14" t="s">
        <v>99</v>
      </c>
      <c r="GE14" t="s">
        <v>99</v>
      </c>
      <c r="GF14" t="s">
        <v>99</v>
      </c>
      <c r="GG14" t="s">
        <v>99</v>
      </c>
      <c r="GH14" t="s">
        <v>99</v>
      </c>
      <c r="GI14" t="s">
        <v>99</v>
      </c>
      <c r="GJ14" t="s">
        <v>99</v>
      </c>
      <c r="GK14" t="s">
        <v>99</v>
      </c>
      <c r="GL14" t="s">
        <v>99</v>
      </c>
      <c r="GM14" t="s">
        <v>99</v>
      </c>
      <c r="GN14" t="s">
        <v>99</v>
      </c>
      <c r="GO14" t="s">
        <v>99</v>
      </c>
      <c r="GP14" t="s">
        <v>99</v>
      </c>
      <c r="GQ14" t="s">
        <v>99</v>
      </c>
      <c r="GR14" t="s">
        <v>99</v>
      </c>
      <c r="GS14" t="s">
        <v>99</v>
      </c>
      <c r="GT14" t="s">
        <v>99</v>
      </c>
      <c r="GU14" t="s">
        <v>100</v>
      </c>
      <c r="GV14" t="s">
        <v>100</v>
      </c>
      <c r="GW14" t="s">
        <v>100</v>
      </c>
      <c r="GX14" t="s">
        <v>100</v>
      </c>
      <c r="GY14" t="s">
        <v>100</v>
      </c>
      <c r="GZ14" t="s">
        <v>100</v>
      </c>
      <c r="HA14" t="s">
        <v>100</v>
      </c>
      <c r="HB14" t="s">
        <v>100</v>
      </c>
      <c r="HC14" t="s">
        <v>101</v>
      </c>
      <c r="HD14" t="s">
        <v>101</v>
      </c>
      <c r="HE14" t="s">
        <v>101</v>
      </c>
      <c r="HF14" t="s">
        <v>101</v>
      </c>
      <c r="HG14" t="s">
        <v>101</v>
      </c>
      <c r="HH14" t="s">
        <v>101</v>
      </c>
      <c r="HI14" t="s">
        <v>101</v>
      </c>
      <c r="HJ14" t="s">
        <v>101</v>
      </c>
      <c r="HK14" t="s">
        <v>101</v>
      </c>
      <c r="HL14" t="s">
        <v>101</v>
      </c>
      <c r="HM14" t="s">
        <v>101</v>
      </c>
      <c r="HN14" t="s">
        <v>101</v>
      </c>
      <c r="HO14" t="s">
        <v>101</v>
      </c>
      <c r="HP14" t="s">
        <v>101</v>
      </c>
      <c r="HQ14" t="s">
        <v>101</v>
      </c>
      <c r="HR14" t="s">
        <v>101</v>
      </c>
    </row>
    <row r="15" spans="1:226">
      <c r="A15" t="s">
        <v>102</v>
      </c>
      <c r="B15" t="s">
        <v>103</v>
      </c>
      <c r="C15" t="s">
        <v>104</v>
      </c>
      <c r="D15" t="s">
        <v>105</v>
      </c>
      <c r="E15" t="s">
        <v>106</v>
      </c>
      <c r="F15" t="s">
        <v>107</v>
      </c>
      <c r="G15" t="s">
        <v>108</v>
      </c>
      <c r="H15" t="s">
        <v>109</v>
      </c>
      <c r="I15" t="s">
        <v>110</v>
      </c>
      <c r="J15" t="s">
        <v>111</v>
      </c>
      <c r="K15" t="s">
        <v>112</v>
      </c>
      <c r="L15" t="s">
        <v>113</v>
      </c>
      <c r="M15" t="s">
        <v>114</v>
      </c>
      <c r="N15" t="s">
        <v>115</v>
      </c>
      <c r="O15" t="s">
        <v>116</v>
      </c>
      <c r="P15" t="s">
        <v>117</v>
      </c>
      <c r="Q15" t="s">
        <v>118</v>
      </c>
      <c r="R15" t="s">
        <v>119</v>
      </c>
      <c r="S15" t="s">
        <v>120</v>
      </c>
      <c r="T15" t="s">
        <v>121</v>
      </c>
      <c r="U15" t="s">
        <v>122</v>
      </c>
      <c r="V15" t="s">
        <v>123</v>
      </c>
      <c r="W15" t="s">
        <v>124</v>
      </c>
      <c r="X15" t="s">
        <v>125</v>
      </c>
      <c r="Y15" t="s">
        <v>126</v>
      </c>
      <c r="Z15" t="s">
        <v>127</v>
      </c>
      <c r="AA15" t="s">
        <v>128</v>
      </c>
      <c r="AB15" t="s">
        <v>129</v>
      </c>
      <c r="AC15" t="s">
        <v>130</v>
      </c>
      <c r="AD15" t="s">
        <v>131</v>
      </c>
      <c r="AE15" t="s">
        <v>132</v>
      </c>
      <c r="AF15" t="s">
        <v>133</v>
      </c>
      <c r="AG15" t="s">
        <v>134</v>
      </c>
      <c r="AH15" t="s">
        <v>135</v>
      </c>
      <c r="AI15" t="s">
        <v>136</v>
      </c>
      <c r="AJ15" t="s">
        <v>137</v>
      </c>
      <c r="AK15" t="s">
        <v>138</v>
      </c>
      <c r="AL15" t="s">
        <v>139</v>
      </c>
      <c r="AM15" t="s">
        <v>140</v>
      </c>
      <c r="AN15" t="s">
        <v>141</v>
      </c>
      <c r="AO15" t="s">
        <v>142</v>
      </c>
      <c r="AP15" t="s">
        <v>143</v>
      </c>
      <c r="AQ15" t="s">
        <v>144</v>
      </c>
      <c r="AR15" t="s">
        <v>145</v>
      </c>
      <c r="AS15" t="s">
        <v>88</v>
      </c>
      <c r="AT15" t="s">
        <v>146</v>
      </c>
      <c r="AU15" t="s">
        <v>147</v>
      </c>
      <c r="AV15" t="s">
        <v>148</v>
      </c>
      <c r="AW15" t="s">
        <v>149</v>
      </c>
      <c r="AX15" t="s">
        <v>150</v>
      </c>
      <c r="AY15" t="s">
        <v>151</v>
      </c>
      <c r="AZ15" t="s">
        <v>152</v>
      </c>
      <c r="BA15" t="s">
        <v>153</v>
      </c>
      <c r="BB15" t="s">
        <v>154</v>
      </c>
      <c r="BC15" t="s">
        <v>155</v>
      </c>
      <c r="BD15" t="s">
        <v>156</v>
      </c>
      <c r="BE15" t="s">
        <v>157</v>
      </c>
      <c r="BF15" t="s">
        <v>158</v>
      </c>
      <c r="BG15" t="s">
        <v>110</v>
      </c>
      <c r="BH15" t="s">
        <v>159</v>
      </c>
      <c r="BI15" t="s">
        <v>160</v>
      </c>
      <c r="BJ15" t="s">
        <v>161</v>
      </c>
      <c r="BK15" t="s">
        <v>162</v>
      </c>
      <c r="BL15" t="s">
        <v>163</v>
      </c>
      <c r="BM15" t="s">
        <v>164</v>
      </c>
      <c r="BN15" t="s">
        <v>165</v>
      </c>
      <c r="BO15" t="s">
        <v>166</v>
      </c>
      <c r="BP15" t="s">
        <v>167</v>
      </c>
      <c r="BQ15" t="s">
        <v>168</v>
      </c>
      <c r="BR15" t="s">
        <v>169</v>
      </c>
      <c r="BS15" t="s">
        <v>170</v>
      </c>
      <c r="BT15" t="s">
        <v>171</v>
      </c>
      <c r="BU15" t="s">
        <v>172</v>
      </c>
      <c r="BV15" t="s">
        <v>173</v>
      </c>
      <c r="BW15" t="s">
        <v>174</v>
      </c>
      <c r="BX15" t="s">
        <v>175</v>
      </c>
      <c r="BY15" t="s">
        <v>176</v>
      </c>
      <c r="BZ15" t="s">
        <v>177</v>
      </c>
      <c r="CA15" t="s">
        <v>178</v>
      </c>
      <c r="CB15" t="s">
        <v>179</v>
      </c>
      <c r="CC15" t="s">
        <v>180</v>
      </c>
      <c r="CD15" t="s">
        <v>181</v>
      </c>
      <c r="CE15" t="s">
        <v>182</v>
      </c>
      <c r="CF15" t="s">
        <v>183</v>
      </c>
      <c r="CG15" t="s">
        <v>184</v>
      </c>
      <c r="CH15" t="s">
        <v>185</v>
      </c>
      <c r="CI15" t="s">
        <v>186</v>
      </c>
      <c r="CJ15" t="s">
        <v>187</v>
      </c>
      <c r="CK15" t="s">
        <v>188</v>
      </c>
      <c r="CL15" t="s">
        <v>189</v>
      </c>
      <c r="CM15" t="s">
        <v>190</v>
      </c>
      <c r="CN15" t="s">
        <v>191</v>
      </c>
      <c r="CO15" t="s">
        <v>192</v>
      </c>
      <c r="CP15" t="s">
        <v>193</v>
      </c>
      <c r="CQ15" t="s">
        <v>194</v>
      </c>
      <c r="CR15" t="s">
        <v>195</v>
      </c>
      <c r="CS15" t="s">
        <v>196</v>
      </c>
      <c r="CT15" t="s">
        <v>197</v>
      </c>
      <c r="CU15" t="s">
        <v>198</v>
      </c>
      <c r="CV15" t="s">
        <v>199</v>
      </c>
      <c r="CW15" t="s">
        <v>200</v>
      </c>
      <c r="CX15" t="s">
        <v>201</v>
      </c>
      <c r="CY15" t="s">
        <v>202</v>
      </c>
      <c r="CZ15" t="s">
        <v>203</v>
      </c>
      <c r="DA15" t="s">
        <v>103</v>
      </c>
      <c r="DB15" t="s">
        <v>106</v>
      </c>
      <c r="DC15" t="s">
        <v>204</v>
      </c>
      <c r="DD15" t="s">
        <v>205</v>
      </c>
      <c r="DE15" t="s">
        <v>206</v>
      </c>
      <c r="DF15" t="s">
        <v>207</v>
      </c>
      <c r="DG15" t="s">
        <v>208</v>
      </c>
      <c r="DH15" t="s">
        <v>209</v>
      </c>
      <c r="DI15" t="s">
        <v>210</v>
      </c>
      <c r="DJ15" t="s">
        <v>211</v>
      </c>
      <c r="DK15" t="s">
        <v>212</v>
      </c>
      <c r="DL15" t="s">
        <v>213</v>
      </c>
      <c r="DM15" t="s">
        <v>214</v>
      </c>
      <c r="DN15" t="s">
        <v>215</v>
      </c>
      <c r="DO15" t="s">
        <v>216</v>
      </c>
      <c r="DP15" t="s">
        <v>217</v>
      </c>
      <c r="DQ15" t="s">
        <v>218</v>
      </c>
      <c r="DR15" t="s">
        <v>219</v>
      </c>
      <c r="DS15" t="s">
        <v>220</v>
      </c>
      <c r="DT15" t="s">
        <v>221</v>
      </c>
      <c r="DU15" t="s">
        <v>222</v>
      </c>
      <c r="DV15" t="s">
        <v>223</v>
      </c>
      <c r="DW15" t="s">
        <v>224</v>
      </c>
      <c r="DX15" t="s">
        <v>225</v>
      </c>
      <c r="DY15" t="s">
        <v>226</v>
      </c>
      <c r="DZ15" t="s">
        <v>227</v>
      </c>
      <c r="EA15" t="s">
        <v>228</v>
      </c>
      <c r="EB15" t="s">
        <v>229</v>
      </c>
      <c r="EC15" t="s">
        <v>230</v>
      </c>
      <c r="ED15" t="s">
        <v>231</v>
      </c>
      <c r="EE15" t="s">
        <v>232</v>
      </c>
      <c r="EF15" t="s">
        <v>233</v>
      </c>
      <c r="EG15" t="s">
        <v>234</v>
      </c>
      <c r="EH15" t="s">
        <v>235</v>
      </c>
      <c r="EI15" t="s">
        <v>236</v>
      </c>
      <c r="EJ15" t="s">
        <v>237</v>
      </c>
      <c r="EK15" t="s">
        <v>238</v>
      </c>
      <c r="EL15" t="s">
        <v>239</v>
      </c>
      <c r="EM15" t="s">
        <v>240</v>
      </c>
      <c r="EN15" t="s">
        <v>241</v>
      </c>
      <c r="EO15" t="s">
        <v>242</v>
      </c>
      <c r="EP15" t="s">
        <v>243</v>
      </c>
      <c r="EQ15" t="s">
        <v>244</v>
      </c>
      <c r="ER15" t="s">
        <v>245</v>
      </c>
      <c r="ES15" t="s">
        <v>246</v>
      </c>
      <c r="ET15" t="s">
        <v>247</v>
      </c>
      <c r="EU15" t="s">
        <v>248</v>
      </c>
      <c r="EV15" t="s">
        <v>249</v>
      </c>
      <c r="EW15" t="s">
        <v>250</v>
      </c>
      <c r="EX15" t="s">
        <v>251</v>
      </c>
      <c r="EY15" t="s">
        <v>252</v>
      </c>
      <c r="EZ15" t="s">
        <v>253</v>
      </c>
      <c r="FA15" t="s">
        <v>254</v>
      </c>
      <c r="FB15" t="s">
        <v>255</v>
      </c>
      <c r="FC15" t="s">
        <v>256</v>
      </c>
      <c r="FD15" t="s">
        <v>257</v>
      </c>
      <c r="FE15" t="s">
        <v>258</v>
      </c>
      <c r="FF15" t="s">
        <v>259</v>
      </c>
      <c r="FG15" t="s">
        <v>260</v>
      </c>
      <c r="FH15" t="s">
        <v>261</v>
      </c>
      <c r="FI15" t="s">
        <v>262</v>
      </c>
      <c r="FJ15" t="s">
        <v>263</v>
      </c>
      <c r="FK15" t="s">
        <v>264</v>
      </c>
      <c r="FL15" t="s">
        <v>265</v>
      </c>
      <c r="FM15" t="s">
        <v>266</v>
      </c>
      <c r="FN15" t="s">
        <v>267</v>
      </c>
      <c r="FO15" t="s">
        <v>268</v>
      </c>
      <c r="FP15" t="s">
        <v>269</v>
      </c>
      <c r="FQ15" t="s">
        <v>270</v>
      </c>
      <c r="FR15" t="s">
        <v>271</v>
      </c>
      <c r="FS15" t="s">
        <v>272</v>
      </c>
      <c r="FT15" t="s">
        <v>273</v>
      </c>
      <c r="FU15" t="s">
        <v>274</v>
      </c>
      <c r="FV15" t="s">
        <v>275</v>
      </c>
      <c r="FW15" t="s">
        <v>276</v>
      </c>
      <c r="FX15" t="s">
        <v>277</v>
      </c>
      <c r="FY15" t="s">
        <v>278</v>
      </c>
      <c r="FZ15" t="s">
        <v>279</v>
      </c>
      <c r="GA15" t="s">
        <v>280</v>
      </c>
      <c r="GB15" t="s">
        <v>281</v>
      </c>
      <c r="GC15" t="s">
        <v>282</v>
      </c>
      <c r="GD15" t="s">
        <v>283</v>
      </c>
      <c r="GE15" t="s">
        <v>284</v>
      </c>
      <c r="GF15" t="s">
        <v>285</v>
      </c>
      <c r="GG15" t="s">
        <v>286</v>
      </c>
      <c r="GH15" t="s">
        <v>287</v>
      </c>
      <c r="GI15" t="s">
        <v>288</v>
      </c>
      <c r="GJ15" t="s">
        <v>289</v>
      </c>
      <c r="GK15" t="s">
        <v>290</v>
      </c>
      <c r="GL15" t="s">
        <v>291</v>
      </c>
      <c r="GM15" t="s">
        <v>292</v>
      </c>
      <c r="GN15" t="s">
        <v>293</v>
      </c>
      <c r="GO15" t="s">
        <v>294</v>
      </c>
      <c r="GP15" t="s">
        <v>295</v>
      </c>
      <c r="GQ15" t="s">
        <v>296</v>
      </c>
      <c r="GR15" t="s">
        <v>297</v>
      </c>
      <c r="GS15" t="s">
        <v>298</v>
      </c>
      <c r="GT15" t="s">
        <v>299</v>
      </c>
      <c r="GU15" t="s">
        <v>300</v>
      </c>
      <c r="GV15" t="s">
        <v>301</v>
      </c>
      <c r="GW15" t="s">
        <v>302</v>
      </c>
      <c r="GX15" t="s">
        <v>303</v>
      </c>
      <c r="GY15" t="s">
        <v>304</v>
      </c>
      <c r="GZ15" t="s">
        <v>305</v>
      </c>
      <c r="HA15" t="s">
        <v>306</v>
      </c>
      <c r="HB15" t="s">
        <v>307</v>
      </c>
      <c r="HC15" t="s">
        <v>308</v>
      </c>
      <c r="HD15" t="s">
        <v>309</v>
      </c>
      <c r="HE15" t="s">
        <v>310</v>
      </c>
      <c r="HF15" t="s">
        <v>311</v>
      </c>
      <c r="HG15" t="s">
        <v>312</v>
      </c>
      <c r="HH15" t="s">
        <v>313</v>
      </c>
      <c r="HI15" t="s">
        <v>314</v>
      </c>
      <c r="HJ15" t="s">
        <v>315</v>
      </c>
      <c r="HK15" t="s">
        <v>316</v>
      </c>
      <c r="HL15" t="s">
        <v>317</v>
      </c>
      <c r="HM15" t="s">
        <v>318</v>
      </c>
      <c r="HN15" t="s">
        <v>319</v>
      </c>
      <c r="HO15" t="s">
        <v>320</v>
      </c>
      <c r="HP15" t="s">
        <v>321</v>
      </c>
      <c r="HQ15" t="s">
        <v>322</v>
      </c>
      <c r="HR15" t="s">
        <v>323</v>
      </c>
    </row>
    <row r="16" spans="1:226">
      <c r="B16" t="s">
        <v>324</v>
      </c>
      <c r="C16" t="s">
        <v>324</v>
      </c>
      <c r="F16" t="s">
        <v>324</v>
      </c>
      <c r="I16" t="s">
        <v>324</v>
      </c>
      <c r="J16" t="s">
        <v>325</v>
      </c>
      <c r="K16" t="s">
        <v>326</v>
      </c>
      <c r="L16" t="s">
        <v>327</v>
      </c>
      <c r="M16" t="s">
        <v>328</v>
      </c>
      <c r="N16" t="s">
        <v>328</v>
      </c>
      <c r="O16" t="s">
        <v>166</v>
      </c>
      <c r="P16" t="s">
        <v>166</v>
      </c>
      <c r="Q16" t="s">
        <v>325</v>
      </c>
      <c r="R16" t="s">
        <v>325</v>
      </c>
      <c r="S16" t="s">
        <v>325</v>
      </c>
      <c r="T16" t="s">
        <v>325</v>
      </c>
      <c r="U16" t="s">
        <v>329</v>
      </c>
      <c r="V16" t="s">
        <v>330</v>
      </c>
      <c r="W16" t="s">
        <v>330</v>
      </c>
      <c r="X16" t="s">
        <v>331</v>
      </c>
      <c r="Y16" t="s">
        <v>332</v>
      </c>
      <c r="Z16" t="s">
        <v>331</v>
      </c>
      <c r="AA16" t="s">
        <v>331</v>
      </c>
      <c r="AB16" t="s">
        <v>331</v>
      </c>
      <c r="AC16" t="s">
        <v>329</v>
      </c>
      <c r="AD16" t="s">
        <v>329</v>
      </c>
      <c r="AE16" t="s">
        <v>329</v>
      </c>
      <c r="AF16" t="s">
        <v>329</v>
      </c>
      <c r="AG16" t="s">
        <v>327</v>
      </c>
      <c r="AH16" t="s">
        <v>326</v>
      </c>
      <c r="AI16" t="s">
        <v>327</v>
      </c>
      <c r="AJ16" t="s">
        <v>328</v>
      </c>
      <c r="AK16" t="s">
        <v>328</v>
      </c>
      <c r="AL16" t="s">
        <v>333</v>
      </c>
      <c r="AM16" t="s">
        <v>334</v>
      </c>
      <c r="AN16" t="s">
        <v>326</v>
      </c>
      <c r="AO16" t="s">
        <v>335</v>
      </c>
      <c r="AP16" t="s">
        <v>335</v>
      </c>
      <c r="AQ16" t="s">
        <v>336</v>
      </c>
      <c r="AR16" t="s">
        <v>334</v>
      </c>
      <c r="AS16" t="s">
        <v>337</v>
      </c>
      <c r="AT16" t="s">
        <v>332</v>
      </c>
      <c r="AV16" t="s">
        <v>332</v>
      </c>
      <c r="AW16" t="s">
        <v>337</v>
      </c>
      <c r="AX16" t="s">
        <v>327</v>
      </c>
      <c r="AY16" t="s">
        <v>327</v>
      </c>
      <c r="BA16" t="s">
        <v>338</v>
      </c>
      <c r="BB16" t="s">
        <v>339</v>
      </c>
      <c r="BE16" t="s">
        <v>325</v>
      </c>
      <c r="BG16" t="s">
        <v>324</v>
      </c>
      <c r="BH16" t="s">
        <v>328</v>
      </c>
      <c r="BI16" t="s">
        <v>328</v>
      </c>
      <c r="BJ16" t="s">
        <v>335</v>
      </c>
      <c r="BK16" t="s">
        <v>335</v>
      </c>
      <c r="BL16" t="s">
        <v>328</v>
      </c>
      <c r="BM16" t="s">
        <v>335</v>
      </c>
      <c r="BN16" t="s">
        <v>337</v>
      </c>
      <c r="BO16" t="s">
        <v>331</v>
      </c>
      <c r="BP16" t="s">
        <v>331</v>
      </c>
      <c r="BQ16" t="s">
        <v>330</v>
      </c>
      <c r="BR16" t="s">
        <v>330</v>
      </c>
      <c r="BS16" t="s">
        <v>330</v>
      </c>
      <c r="BT16" t="s">
        <v>330</v>
      </c>
      <c r="BU16" t="s">
        <v>330</v>
      </c>
      <c r="BV16" t="s">
        <v>340</v>
      </c>
      <c r="BW16" t="s">
        <v>327</v>
      </c>
      <c r="BX16" t="s">
        <v>327</v>
      </c>
      <c r="BY16" t="s">
        <v>328</v>
      </c>
      <c r="BZ16" t="s">
        <v>328</v>
      </c>
      <c r="CA16" t="s">
        <v>328</v>
      </c>
      <c r="CB16" t="s">
        <v>335</v>
      </c>
      <c r="CC16" t="s">
        <v>328</v>
      </c>
      <c r="CD16" t="s">
        <v>335</v>
      </c>
      <c r="CE16" t="s">
        <v>331</v>
      </c>
      <c r="CF16" t="s">
        <v>331</v>
      </c>
      <c r="CG16" t="s">
        <v>330</v>
      </c>
      <c r="CH16" t="s">
        <v>330</v>
      </c>
      <c r="CI16" t="s">
        <v>327</v>
      </c>
      <c r="CN16" t="s">
        <v>327</v>
      </c>
      <c r="CQ16" t="s">
        <v>330</v>
      </c>
      <c r="CR16" t="s">
        <v>330</v>
      </c>
      <c r="CS16" t="s">
        <v>330</v>
      </c>
      <c r="CT16" t="s">
        <v>330</v>
      </c>
      <c r="CU16" t="s">
        <v>330</v>
      </c>
      <c r="CV16" t="s">
        <v>327</v>
      </c>
      <c r="CW16" t="s">
        <v>327</v>
      </c>
      <c r="CX16" t="s">
        <v>327</v>
      </c>
      <c r="CY16" t="s">
        <v>324</v>
      </c>
      <c r="DA16" t="s">
        <v>341</v>
      </c>
      <c r="DC16" t="s">
        <v>324</v>
      </c>
      <c r="DD16" t="s">
        <v>324</v>
      </c>
      <c r="DF16" t="s">
        <v>342</v>
      </c>
      <c r="DG16" t="s">
        <v>343</v>
      </c>
      <c r="DH16" t="s">
        <v>342</v>
      </c>
      <c r="DI16" t="s">
        <v>343</v>
      </c>
      <c r="DJ16" t="s">
        <v>342</v>
      </c>
      <c r="DK16" t="s">
        <v>343</v>
      </c>
      <c r="DL16" t="s">
        <v>332</v>
      </c>
      <c r="DM16" t="s">
        <v>332</v>
      </c>
      <c r="DN16" t="s">
        <v>328</v>
      </c>
      <c r="DO16" t="s">
        <v>344</v>
      </c>
      <c r="DP16" t="s">
        <v>328</v>
      </c>
      <c r="DR16" t="s">
        <v>335</v>
      </c>
      <c r="DS16" t="s">
        <v>345</v>
      </c>
      <c r="DT16" t="s">
        <v>335</v>
      </c>
      <c r="DY16" t="s">
        <v>346</v>
      </c>
      <c r="DZ16" t="s">
        <v>346</v>
      </c>
      <c r="EM16" t="s">
        <v>346</v>
      </c>
      <c r="EN16" t="s">
        <v>346</v>
      </c>
      <c r="EO16" t="s">
        <v>347</v>
      </c>
      <c r="EP16" t="s">
        <v>347</v>
      </c>
      <c r="EQ16" t="s">
        <v>330</v>
      </c>
      <c r="ER16" t="s">
        <v>330</v>
      </c>
      <c r="ES16" t="s">
        <v>332</v>
      </c>
      <c r="ET16" t="s">
        <v>330</v>
      </c>
      <c r="EU16" t="s">
        <v>335</v>
      </c>
      <c r="EV16" t="s">
        <v>332</v>
      </c>
      <c r="EW16" t="s">
        <v>332</v>
      </c>
      <c r="EY16" t="s">
        <v>346</v>
      </c>
      <c r="EZ16" t="s">
        <v>346</v>
      </c>
      <c r="FA16" t="s">
        <v>346</v>
      </c>
      <c r="FB16" t="s">
        <v>346</v>
      </c>
      <c r="FC16" t="s">
        <v>346</v>
      </c>
      <c r="FD16" t="s">
        <v>346</v>
      </c>
      <c r="FE16" t="s">
        <v>346</v>
      </c>
      <c r="FF16" t="s">
        <v>348</v>
      </c>
      <c r="FG16" t="s">
        <v>348</v>
      </c>
      <c r="FH16" t="s">
        <v>349</v>
      </c>
      <c r="FI16" t="s">
        <v>348</v>
      </c>
      <c r="FJ16" t="s">
        <v>346</v>
      </c>
      <c r="FK16" t="s">
        <v>346</v>
      </c>
      <c r="FL16" t="s">
        <v>346</v>
      </c>
      <c r="FM16" t="s">
        <v>346</v>
      </c>
      <c r="FN16" t="s">
        <v>346</v>
      </c>
      <c r="FO16" t="s">
        <v>346</v>
      </c>
      <c r="FP16" t="s">
        <v>346</v>
      </c>
      <c r="FQ16" t="s">
        <v>346</v>
      </c>
      <c r="FR16" t="s">
        <v>346</v>
      </c>
      <c r="FS16" t="s">
        <v>346</v>
      </c>
      <c r="FT16" t="s">
        <v>346</v>
      </c>
      <c r="FU16" t="s">
        <v>346</v>
      </c>
      <c r="GB16" t="s">
        <v>346</v>
      </c>
      <c r="GC16" t="s">
        <v>332</v>
      </c>
      <c r="GD16" t="s">
        <v>332</v>
      </c>
      <c r="GE16" t="s">
        <v>342</v>
      </c>
      <c r="GF16" t="s">
        <v>343</v>
      </c>
      <c r="GG16" t="s">
        <v>343</v>
      </c>
      <c r="GK16" t="s">
        <v>343</v>
      </c>
      <c r="GO16" t="s">
        <v>328</v>
      </c>
      <c r="GP16" t="s">
        <v>328</v>
      </c>
      <c r="GQ16" t="s">
        <v>335</v>
      </c>
      <c r="GR16" t="s">
        <v>335</v>
      </c>
      <c r="GS16" t="s">
        <v>350</v>
      </c>
      <c r="GT16" t="s">
        <v>350</v>
      </c>
      <c r="GU16" t="s">
        <v>346</v>
      </c>
      <c r="GV16" t="s">
        <v>346</v>
      </c>
      <c r="GW16" t="s">
        <v>346</v>
      </c>
      <c r="GX16" t="s">
        <v>346</v>
      </c>
      <c r="GY16" t="s">
        <v>346</v>
      </c>
      <c r="GZ16" t="s">
        <v>346</v>
      </c>
      <c r="HA16" t="s">
        <v>330</v>
      </c>
      <c r="HB16" t="s">
        <v>346</v>
      </c>
      <c r="HD16" t="s">
        <v>337</v>
      </c>
      <c r="HE16" t="s">
        <v>337</v>
      </c>
      <c r="HF16" t="s">
        <v>330</v>
      </c>
      <c r="HG16" t="s">
        <v>330</v>
      </c>
      <c r="HH16" t="s">
        <v>330</v>
      </c>
      <c r="HI16" t="s">
        <v>330</v>
      </c>
      <c r="HJ16" t="s">
        <v>330</v>
      </c>
      <c r="HK16" t="s">
        <v>332</v>
      </c>
      <c r="HL16" t="s">
        <v>332</v>
      </c>
      <c r="HM16" t="s">
        <v>332</v>
      </c>
      <c r="HN16" t="s">
        <v>330</v>
      </c>
      <c r="HO16" t="s">
        <v>328</v>
      </c>
      <c r="HP16" t="s">
        <v>335</v>
      </c>
      <c r="HQ16" t="s">
        <v>332</v>
      </c>
      <c r="HR16" t="s">
        <v>332</v>
      </c>
    </row>
    <row r="17" spans="1:226">
      <c r="A17">
        <v>1</v>
      </c>
      <c r="B17">
        <v>1680458025</v>
      </c>
      <c r="C17">
        <v>0</v>
      </c>
      <c r="D17" t="s">
        <v>351</v>
      </c>
      <c r="E17" t="s">
        <v>352</v>
      </c>
      <c r="F17">
        <v>5</v>
      </c>
      <c r="G17" t="s">
        <v>353</v>
      </c>
      <c r="H17" t="s">
        <v>354</v>
      </c>
      <c r="I17">
        <v>1680458017.25</v>
      </c>
      <c r="J17">
        <f>(K17)/1000</f>
        <v>0</v>
      </c>
      <c r="K17">
        <f>IF(BF17, AN17, AH17)</f>
        <v>0</v>
      </c>
      <c r="L17">
        <f>IF(BF17, AI17, AG17)</f>
        <v>0</v>
      </c>
      <c r="M17">
        <f>BH17 - IF(AU17&gt;1, L17*BB17*100.0/(AW17*BV17), 0)</f>
        <v>0</v>
      </c>
      <c r="N17">
        <f>((T17-J17/2)*M17-L17)/(T17+J17/2)</f>
        <v>0</v>
      </c>
      <c r="O17">
        <f>N17*(BO17+BP17)/1000.0</f>
        <v>0</v>
      </c>
      <c r="P17">
        <f>(BH17 - IF(AU17&gt;1, L17*BB17*100.0/(AW17*BV17), 0))*(BO17+BP17)/1000.0</f>
        <v>0</v>
      </c>
      <c r="Q17">
        <f>2.0/((1/S17-1/R17)+SIGN(S17)*SQRT((1/S17-1/R17)*(1/S17-1/R17) + 4*BC17/((BC17+1)*(BC17+1))*(2*1/S17*1/R17-1/R17*1/R17)))</f>
        <v>0</v>
      </c>
      <c r="R17">
        <f>IF(LEFT(BD17,1)&lt;&gt;"0",IF(LEFT(BD17,1)="1",3.0,BE17),$D$5+$E$5*(BV17*BO17/($K$5*1000))+$F$5*(BV17*BO17/($K$5*1000))*MAX(MIN(BB17,$J$5),$I$5)*MAX(MIN(BB17,$J$5),$I$5)+$G$5*MAX(MIN(BB17,$J$5),$I$5)*(BV17*BO17/($K$5*1000))+$H$5*(BV17*BO17/($K$5*1000))*(BV17*BO17/($K$5*1000)))</f>
        <v>0</v>
      </c>
      <c r="S17">
        <f>J17*(1000-(1000*0.61365*exp(17.502*W17/(240.97+W17))/(BO17+BP17)+BJ17)/2)/(1000*0.61365*exp(17.502*W17/(240.97+W17))/(BO17+BP17)-BJ17)</f>
        <v>0</v>
      </c>
      <c r="T17">
        <f>1/((BC17+1)/(Q17/1.6)+1/(R17/1.37)) + BC17/((BC17+1)/(Q17/1.6) + BC17/(R17/1.37))</f>
        <v>0</v>
      </c>
      <c r="U17">
        <f>(AX17*BA17)</f>
        <v>0</v>
      </c>
      <c r="V17">
        <f>(BQ17+(U17+2*0.95*5.67E-8*(((BQ17+$B$7)+273)^4-(BQ17+273)^4)-44100*J17)/(1.84*29.3*R17+8*0.95*5.67E-8*(BQ17+273)^3))</f>
        <v>0</v>
      </c>
      <c r="W17">
        <f>($C$7*BR17+$D$7*BS17+$E$7*V17)</f>
        <v>0</v>
      </c>
      <c r="X17">
        <f>0.61365*exp(17.502*W17/(240.97+W17))</f>
        <v>0</v>
      </c>
      <c r="Y17">
        <f>(Z17/AA17*100)</f>
        <v>0</v>
      </c>
      <c r="Z17">
        <f>BJ17*(BO17+BP17)/1000</f>
        <v>0</v>
      </c>
      <c r="AA17">
        <f>0.61365*exp(17.502*BQ17/(240.97+BQ17))</f>
        <v>0</v>
      </c>
      <c r="AB17">
        <f>(X17-BJ17*(BO17+BP17)/1000)</f>
        <v>0</v>
      </c>
      <c r="AC17">
        <f>(-J17*44100)</f>
        <v>0</v>
      </c>
      <c r="AD17">
        <f>2*29.3*R17*0.92*(BQ17-W17)</f>
        <v>0</v>
      </c>
      <c r="AE17">
        <f>2*0.95*5.67E-8*(((BQ17+$B$7)+273)^4-(W17+273)^4)</f>
        <v>0</v>
      </c>
      <c r="AF17">
        <f>U17+AE17+AC17+AD17</f>
        <v>0</v>
      </c>
      <c r="AG17">
        <f>BN17*AU17*(BI17-BH17*(1000-AU17*BK17)/(1000-AU17*BJ17))/(100*BB17)</f>
        <v>0</v>
      </c>
      <c r="AH17">
        <f>1000*BN17*AU17*(BJ17-BK17)/(100*BB17*(1000-AU17*BJ17))</f>
        <v>0</v>
      </c>
      <c r="AI17">
        <f>(AJ17 - AK17 - BO17*1E3/(8.314*(BQ17+273.15)) * AM17/BN17 * AL17) * BN17/(100*BB17) * (1000 - BK17)/1000</f>
        <v>0</v>
      </c>
      <c r="AJ17">
        <v>424.581119973937</v>
      </c>
      <c r="AK17">
        <v>416.872872727273</v>
      </c>
      <c r="AL17">
        <v>-0.0149232178329456</v>
      </c>
      <c r="AM17">
        <v>67.1333394971398</v>
      </c>
      <c r="AN17">
        <f>(AP17 - AO17 + BO17*1E3/(8.314*(BQ17+273.15)) * AR17/BN17 * AQ17) * BN17/(100*BB17) * 1000/(1000 - AP17)</f>
        <v>0</v>
      </c>
      <c r="AO17">
        <v>10.7985020659807</v>
      </c>
      <c r="AP17">
        <v>12.3560987878788</v>
      </c>
      <c r="AQ17">
        <v>1.40573750435189e-06</v>
      </c>
      <c r="AR17">
        <v>128.358155406934</v>
      </c>
      <c r="AS17">
        <v>11</v>
      </c>
      <c r="AT17">
        <v>2</v>
      </c>
      <c r="AU17">
        <f>IF(AS17*$H$13&gt;=AW17,1.0,(AW17/(AW17-AS17*$H$13)))</f>
        <v>0</v>
      </c>
      <c r="AV17">
        <f>(AU17-1)*100</f>
        <v>0</v>
      </c>
      <c r="AW17">
        <f>MAX(0,($B$13+$C$13*BV17)/(1+$D$13*BV17)*BO17/(BQ17+273)*$E$13)</f>
        <v>0</v>
      </c>
      <c r="AX17">
        <f>$B$11*BW17+$C$11*BX17+$F$11*CI17*(1-CL17)</f>
        <v>0</v>
      </c>
      <c r="AY17">
        <f>AX17*AZ17</f>
        <v>0</v>
      </c>
      <c r="AZ17">
        <f>($B$11*$D$9+$C$11*$D$9+$F$11*((CV17+CN17)/MAX(CV17+CN17+CW17, 0.1)*$I$9+CW17/MAX(CV17+CN17+CW17, 0.1)*$J$9))/($B$11+$C$11+$F$11)</f>
        <v>0</v>
      </c>
      <c r="BA17">
        <f>($B$11*$K$9+$C$11*$K$9+$F$11*((CV17+CN17)/MAX(CV17+CN17+CW17, 0.1)*$P$9+CW17/MAX(CV17+CN17+CW17, 0.1)*$Q$9))/($B$11+$C$11+$F$11)</f>
        <v>0</v>
      </c>
      <c r="BB17">
        <v>2.44</v>
      </c>
      <c r="BC17">
        <v>0.5</v>
      </c>
      <c r="BD17" t="s">
        <v>355</v>
      </c>
      <c r="BE17">
        <v>2</v>
      </c>
      <c r="BF17" t="b">
        <v>1</v>
      </c>
      <c r="BG17">
        <v>1680458017.25</v>
      </c>
      <c r="BH17">
        <v>411.773133333333</v>
      </c>
      <c r="BI17">
        <v>419.979566666667</v>
      </c>
      <c r="BJ17">
        <v>12.35775</v>
      </c>
      <c r="BK17">
        <v>10.7980966666667</v>
      </c>
      <c r="BL17">
        <v>410.4722</v>
      </c>
      <c r="BM17">
        <v>12.3985666666667</v>
      </c>
      <c r="BN17">
        <v>500.140633333333</v>
      </c>
      <c r="BO17">
        <v>89.4870233333333</v>
      </c>
      <c r="BP17">
        <v>0.100016916666667</v>
      </c>
      <c r="BQ17">
        <v>19.4402266666667</v>
      </c>
      <c r="BR17">
        <v>19.98207</v>
      </c>
      <c r="BS17">
        <v>999.9</v>
      </c>
      <c r="BT17">
        <v>0</v>
      </c>
      <c r="BU17">
        <v>0</v>
      </c>
      <c r="BV17">
        <v>10005.8493333333</v>
      </c>
      <c r="BW17">
        <v>0</v>
      </c>
      <c r="BX17">
        <v>10.2381</v>
      </c>
      <c r="BY17">
        <v>-8.20658966666667</v>
      </c>
      <c r="BZ17">
        <v>416.9253</v>
      </c>
      <c r="CA17">
        <v>424.564166666667</v>
      </c>
      <c r="CB17">
        <v>1.559657</v>
      </c>
      <c r="CC17">
        <v>419.979566666667</v>
      </c>
      <c r="CD17">
        <v>10.7980966666667</v>
      </c>
      <c r="CE17">
        <v>1.105859</v>
      </c>
      <c r="CF17">
        <v>0.966289766666667</v>
      </c>
      <c r="CG17">
        <v>8.39114966666667</v>
      </c>
      <c r="CH17">
        <v>6.41776233333333</v>
      </c>
      <c r="CI17">
        <v>2000.012</v>
      </c>
      <c r="CJ17">
        <v>0.9799933</v>
      </c>
      <c r="CK17">
        <v>0.0200064566666667</v>
      </c>
      <c r="CL17">
        <v>0</v>
      </c>
      <c r="CM17">
        <v>2.53510333333333</v>
      </c>
      <c r="CN17">
        <v>0</v>
      </c>
      <c r="CO17">
        <v>4532.53133333333</v>
      </c>
      <c r="CP17">
        <v>16705.46</v>
      </c>
      <c r="CQ17">
        <v>41.3666</v>
      </c>
      <c r="CR17">
        <v>43.562</v>
      </c>
      <c r="CS17">
        <v>42.562</v>
      </c>
      <c r="CT17">
        <v>41.625</v>
      </c>
      <c r="CU17">
        <v>40.5</v>
      </c>
      <c r="CV17">
        <v>1960.00066666667</v>
      </c>
      <c r="CW17">
        <v>40.0113333333333</v>
      </c>
      <c r="CX17">
        <v>0</v>
      </c>
      <c r="CY17">
        <v>1680458055</v>
      </c>
      <c r="CZ17">
        <v>0</v>
      </c>
      <c r="DA17">
        <v>0</v>
      </c>
      <c r="DB17" t="s">
        <v>356</v>
      </c>
      <c r="DC17">
        <v>1680383055.5</v>
      </c>
      <c r="DD17">
        <v>1680383051.5</v>
      </c>
      <c r="DE17">
        <v>0</v>
      </c>
      <c r="DF17">
        <v>-0.261</v>
      </c>
      <c r="DG17">
        <v>-0.006</v>
      </c>
      <c r="DH17">
        <v>1.377</v>
      </c>
      <c r="DI17">
        <v>0.403</v>
      </c>
      <c r="DJ17">
        <v>420</v>
      </c>
      <c r="DK17">
        <v>24</v>
      </c>
      <c r="DL17">
        <v>0.61</v>
      </c>
      <c r="DM17">
        <v>0.33</v>
      </c>
      <c r="DN17">
        <v>-8.20013925</v>
      </c>
      <c r="DO17">
        <v>-0.19382600375232</v>
      </c>
      <c r="DP17">
        <v>0.0359290905386918</v>
      </c>
      <c r="DQ17">
        <v>0</v>
      </c>
      <c r="DR17">
        <v>1.55696725</v>
      </c>
      <c r="DS17">
        <v>0.0253133583489682</v>
      </c>
      <c r="DT17">
        <v>0.00550357746720257</v>
      </c>
      <c r="DU17">
        <v>1</v>
      </c>
      <c r="DV17">
        <v>1</v>
      </c>
      <c r="DW17">
        <v>2</v>
      </c>
      <c r="DX17" t="s">
        <v>357</v>
      </c>
      <c r="DY17">
        <v>2.87182</v>
      </c>
      <c r="DZ17">
        <v>2.71002</v>
      </c>
      <c r="EA17">
        <v>0.08899</v>
      </c>
      <c r="EB17">
        <v>0.0904932</v>
      </c>
      <c r="EC17">
        <v>0.0632316</v>
      </c>
      <c r="ED17">
        <v>0.0569912</v>
      </c>
      <c r="EE17">
        <v>25558.8</v>
      </c>
      <c r="EF17">
        <v>22335.9</v>
      </c>
      <c r="EG17">
        <v>25100.4</v>
      </c>
      <c r="EH17">
        <v>23912.3</v>
      </c>
      <c r="EI17">
        <v>40122.8</v>
      </c>
      <c r="EJ17">
        <v>37300.6</v>
      </c>
      <c r="EK17">
        <v>45347</v>
      </c>
      <c r="EL17">
        <v>42622.2</v>
      </c>
      <c r="EM17">
        <v>1.78085</v>
      </c>
      <c r="EN17">
        <v>1.85637</v>
      </c>
      <c r="EO17">
        <v>0.0212304</v>
      </c>
      <c r="EP17">
        <v>0</v>
      </c>
      <c r="EQ17">
        <v>19.6281</v>
      </c>
      <c r="ER17">
        <v>999.9</v>
      </c>
      <c r="ES17">
        <v>36.021</v>
      </c>
      <c r="ET17">
        <v>28.762</v>
      </c>
      <c r="EU17">
        <v>15.9662</v>
      </c>
      <c r="EV17">
        <v>53.6249</v>
      </c>
      <c r="EW17">
        <v>45.6571</v>
      </c>
      <c r="EX17">
        <v>1</v>
      </c>
      <c r="EY17">
        <v>-0.0822891</v>
      </c>
      <c r="EZ17">
        <v>4.62848</v>
      </c>
      <c r="FA17">
        <v>20.1721</v>
      </c>
      <c r="FB17">
        <v>5.23481</v>
      </c>
      <c r="FC17">
        <v>11.992</v>
      </c>
      <c r="FD17">
        <v>4.957</v>
      </c>
      <c r="FE17">
        <v>3.30395</v>
      </c>
      <c r="FF17">
        <v>9999</v>
      </c>
      <c r="FG17">
        <v>9999</v>
      </c>
      <c r="FH17">
        <v>999.9</v>
      </c>
      <c r="FI17">
        <v>9999</v>
      </c>
      <c r="FJ17">
        <v>1.86844</v>
      </c>
      <c r="FK17">
        <v>1.86411</v>
      </c>
      <c r="FL17">
        <v>1.87172</v>
      </c>
      <c r="FM17">
        <v>1.86249</v>
      </c>
      <c r="FN17">
        <v>1.86191</v>
      </c>
      <c r="FO17">
        <v>1.86844</v>
      </c>
      <c r="FP17">
        <v>1.85852</v>
      </c>
      <c r="FQ17">
        <v>1.86497</v>
      </c>
      <c r="FR17">
        <v>5</v>
      </c>
      <c r="FS17">
        <v>0</v>
      </c>
      <c r="FT17">
        <v>0</v>
      </c>
      <c r="FU17">
        <v>0</v>
      </c>
      <c r="FV17" t="s">
        <v>358</v>
      </c>
      <c r="FW17" t="s">
        <v>359</v>
      </c>
      <c r="FX17" t="s">
        <v>360</v>
      </c>
      <c r="FY17" t="s">
        <v>360</v>
      </c>
      <c r="FZ17" t="s">
        <v>360</v>
      </c>
      <c r="GA17" t="s">
        <v>360</v>
      </c>
      <c r="GB17">
        <v>0</v>
      </c>
      <c r="GC17">
        <v>100</v>
      </c>
      <c r="GD17">
        <v>100</v>
      </c>
      <c r="GE17">
        <v>1.301</v>
      </c>
      <c r="GF17">
        <v>-0.0408</v>
      </c>
      <c r="GG17">
        <v>0.710533810232173</v>
      </c>
      <c r="GH17">
        <v>0.00197157181927259</v>
      </c>
      <c r="GI17">
        <v>-1.54613444728524e-06</v>
      </c>
      <c r="GJ17">
        <v>6.01190112903267e-10</v>
      </c>
      <c r="GK17">
        <v>-0.100309745534137</v>
      </c>
      <c r="GL17">
        <v>-0.0164619765348121</v>
      </c>
      <c r="GM17">
        <v>0.00184798508784774</v>
      </c>
      <c r="GN17">
        <v>-1.07393615702454e-05</v>
      </c>
      <c r="GO17">
        <v>1</v>
      </c>
      <c r="GP17">
        <v>1970</v>
      </c>
      <c r="GQ17">
        <v>2</v>
      </c>
      <c r="GR17">
        <v>24</v>
      </c>
      <c r="GS17">
        <v>1249.5</v>
      </c>
      <c r="GT17">
        <v>1249.6</v>
      </c>
      <c r="GU17">
        <v>1.04004</v>
      </c>
      <c r="GV17">
        <v>2.3645</v>
      </c>
      <c r="GW17">
        <v>1.44775</v>
      </c>
      <c r="GX17">
        <v>2.31079</v>
      </c>
      <c r="GY17">
        <v>1.44409</v>
      </c>
      <c r="GZ17">
        <v>2.27539</v>
      </c>
      <c r="HA17">
        <v>33.8509</v>
      </c>
      <c r="HB17">
        <v>24.2976</v>
      </c>
      <c r="HC17">
        <v>18</v>
      </c>
      <c r="HD17">
        <v>416.532</v>
      </c>
      <c r="HE17">
        <v>446.958</v>
      </c>
      <c r="HF17">
        <v>14.6862</v>
      </c>
      <c r="HG17">
        <v>26.114</v>
      </c>
      <c r="HH17">
        <v>29.9999</v>
      </c>
      <c r="HI17">
        <v>26.1226</v>
      </c>
      <c r="HJ17">
        <v>26.0949</v>
      </c>
      <c r="HK17">
        <v>20.7964</v>
      </c>
      <c r="HL17">
        <v>40.1307</v>
      </c>
      <c r="HM17">
        <v>8.85285</v>
      </c>
      <c r="HN17">
        <v>14.6911</v>
      </c>
      <c r="HO17">
        <v>413.208</v>
      </c>
      <c r="HP17">
        <v>10.8589</v>
      </c>
      <c r="HQ17">
        <v>95.9975</v>
      </c>
      <c r="HR17">
        <v>100.236</v>
      </c>
    </row>
    <row r="18" spans="1:226">
      <c r="A18">
        <v>2</v>
      </c>
      <c r="B18">
        <v>1680458030</v>
      </c>
      <c r="C18">
        <v>5</v>
      </c>
      <c r="D18" t="s">
        <v>361</v>
      </c>
      <c r="E18" t="s">
        <v>362</v>
      </c>
      <c r="F18">
        <v>5</v>
      </c>
      <c r="G18" t="s">
        <v>353</v>
      </c>
      <c r="H18" t="s">
        <v>354</v>
      </c>
      <c r="I18">
        <v>1680458022.15517</v>
      </c>
      <c r="J18">
        <f>(K18)/1000</f>
        <v>0</v>
      </c>
      <c r="K18">
        <f>IF(BF18, AN18, AH18)</f>
        <v>0</v>
      </c>
      <c r="L18">
        <f>IF(BF18, AI18, AG18)</f>
        <v>0</v>
      </c>
      <c r="M18">
        <f>BH18 - IF(AU18&gt;1, L18*BB18*100.0/(AW18*BV18), 0)</f>
        <v>0</v>
      </c>
      <c r="N18">
        <f>((T18-J18/2)*M18-L18)/(T18+J18/2)</f>
        <v>0</v>
      </c>
      <c r="O18">
        <f>N18*(BO18+BP18)/1000.0</f>
        <v>0</v>
      </c>
      <c r="P18">
        <f>(BH18 - IF(AU18&gt;1, L18*BB18*100.0/(AW18*BV18), 0))*(BO18+BP18)/1000.0</f>
        <v>0</v>
      </c>
      <c r="Q18">
        <f>2.0/((1/S18-1/R18)+SIGN(S18)*SQRT((1/S18-1/R18)*(1/S18-1/R18) + 4*BC18/((BC18+1)*(BC18+1))*(2*1/S18*1/R18-1/R18*1/R18)))</f>
        <v>0</v>
      </c>
      <c r="R18">
        <f>IF(LEFT(BD18,1)&lt;&gt;"0",IF(LEFT(BD18,1)="1",3.0,BE18),$D$5+$E$5*(BV18*BO18/($K$5*1000))+$F$5*(BV18*BO18/($K$5*1000))*MAX(MIN(BB18,$J$5),$I$5)*MAX(MIN(BB18,$J$5),$I$5)+$G$5*MAX(MIN(BB18,$J$5),$I$5)*(BV18*BO18/($K$5*1000))+$H$5*(BV18*BO18/($K$5*1000))*(BV18*BO18/($K$5*1000)))</f>
        <v>0</v>
      </c>
      <c r="S18">
        <f>J18*(1000-(1000*0.61365*exp(17.502*W18/(240.97+W18))/(BO18+BP18)+BJ18)/2)/(1000*0.61365*exp(17.502*W18/(240.97+W18))/(BO18+BP18)-BJ18)</f>
        <v>0</v>
      </c>
      <c r="T18">
        <f>1/((BC18+1)/(Q18/1.6)+1/(R18/1.37)) + BC18/((BC18+1)/(Q18/1.6) + BC18/(R18/1.37))</f>
        <v>0</v>
      </c>
      <c r="U18">
        <f>(AX18*BA18)</f>
        <v>0</v>
      </c>
      <c r="V18">
        <f>(BQ18+(U18+2*0.95*5.67E-8*(((BQ18+$B$7)+273)^4-(BQ18+273)^4)-44100*J18)/(1.84*29.3*R18+8*0.95*5.67E-8*(BQ18+273)^3))</f>
        <v>0</v>
      </c>
      <c r="W18">
        <f>($C$7*BR18+$D$7*BS18+$E$7*V18)</f>
        <v>0</v>
      </c>
      <c r="X18">
        <f>0.61365*exp(17.502*W18/(240.97+W18))</f>
        <v>0</v>
      </c>
      <c r="Y18">
        <f>(Z18/AA18*100)</f>
        <v>0</v>
      </c>
      <c r="Z18">
        <f>BJ18*(BO18+BP18)/1000</f>
        <v>0</v>
      </c>
      <c r="AA18">
        <f>0.61365*exp(17.502*BQ18/(240.97+BQ18))</f>
        <v>0</v>
      </c>
      <c r="AB18">
        <f>(X18-BJ18*(BO18+BP18)/1000)</f>
        <v>0</v>
      </c>
      <c r="AC18">
        <f>(-J18*44100)</f>
        <v>0</v>
      </c>
      <c r="AD18">
        <f>2*29.3*R18*0.92*(BQ18-W18)</f>
        <v>0</v>
      </c>
      <c r="AE18">
        <f>2*0.95*5.67E-8*(((BQ18+$B$7)+273)^4-(W18+273)^4)</f>
        <v>0</v>
      </c>
      <c r="AF18">
        <f>U18+AE18+AC18+AD18</f>
        <v>0</v>
      </c>
      <c r="AG18">
        <f>BN18*AU18*(BI18-BH18*(1000-AU18*BK18)/(1000-AU18*BJ18))/(100*BB18)</f>
        <v>0</v>
      </c>
      <c r="AH18">
        <f>1000*BN18*AU18*(BJ18-BK18)/(100*BB18*(1000-AU18*BJ18))</f>
        <v>0</v>
      </c>
      <c r="AI18">
        <f>(AJ18 - AK18 - BO18*1E3/(8.314*(BQ18+273.15)) * AM18/BN18 * AL18) * BN18/(100*BB18) * (1000 - BK18)/1000</f>
        <v>0</v>
      </c>
      <c r="AJ18">
        <v>424.497813566633</v>
      </c>
      <c r="AK18">
        <v>416.872472727273</v>
      </c>
      <c r="AL18">
        <v>0.001434054207719</v>
      </c>
      <c r="AM18">
        <v>67.1333394971398</v>
      </c>
      <c r="AN18">
        <f>(AP18 - AO18 + BO18*1E3/(8.314*(BQ18+273.15)) * AR18/BN18 * AQ18) * BN18/(100*BB18) * 1000/(1000 - AP18)</f>
        <v>0</v>
      </c>
      <c r="AO18">
        <v>10.8023746943962</v>
      </c>
      <c r="AP18">
        <v>12.3586896969697</v>
      </c>
      <c r="AQ18">
        <v>-5.16904915828757e-08</v>
      </c>
      <c r="AR18">
        <v>128.358155406934</v>
      </c>
      <c r="AS18">
        <v>12</v>
      </c>
      <c r="AT18">
        <v>2</v>
      </c>
      <c r="AU18">
        <f>IF(AS18*$H$13&gt;=AW18,1.0,(AW18/(AW18-AS18*$H$13)))</f>
        <v>0</v>
      </c>
      <c r="AV18">
        <f>(AU18-1)*100</f>
        <v>0</v>
      </c>
      <c r="AW18">
        <f>MAX(0,($B$13+$C$13*BV18)/(1+$D$13*BV18)*BO18/(BQ18+273)*$E$13)</f>
        <v>0</v>
      </c>
      <c r="AX18">
        <f>$B$11*BW18+$C$11*BX18+$F$11*CI18*(1-CL18)</f>
        <v>0</v>
      </c>
      <c r="AY18">
        <f>AX18*AZ18</f>
        <v>0</v>
      </c>
      <c r="AZ18">
        <f>($B$11*$D$9+$C$11*$D$9+$F$11*((CV18+CN18)/MAX(CV18+CN18+CW18, 0.1)*$I$9+CW18/MAX(CV18+CN18+CW18, 0.1)*$J$9))/($B$11+$C$11+$F$11)</f>
        <v>0</v>
      </c>
      <c r="BA18">
        <f>($B$11*$K$9+$C$11*$K$9+$F$11*((CV18+CN18)/MAX(CV18+CN18+CW18, 0.1)*$P$9+CW18/MAX(CV18+CN18+CW18, 0.1)*$Q$9))/($B$11+$C$11+$F$11)</f>
        <v>0</v>
      </c>
      <c r="BB18">
        <v>2.44</v>
      </c>
      <c r="BC18">
        <v>0.5</v>
      </c>
      <c r="BD18" t="s">
        <v>355</v>
      </c>
      <c r="BE18">
        <v>2</v>
      </c>
      <c r="BF18" t="b">
        <v>1</v>
      </c>
      <c r="BG18">
        <v>1680458022.15517</v>
      </c>
      <c r="BH18">
        <v>411.765413793103</v>
      </c>
      <c r="BI18">
        <v>419.810379310345</v>
      </c>
      <c r="BJ18">
        <v>12.3568206896552</v>
      </c>
      <c r="BK18">
        <v>10.7986482758621</v>
      </c>
      <c r="BL18">
        <v>410.464482758621</v>
      </c>
      <c r="BM18">
        <v>12.3976551724138</v>
      </c>
      <c r="BN18">
        <v>500.138896551724</v>
      </c>
      <c r="BO18">
        <v>89.4879586206897</v>
      </c>
      <c r="BP18">
        <v>0.100021948275862</v>
      </c>
      <c r="BQ18">
        <v>19.4413827586207</v>
      </c>
      <c r="BR18">
        <v>19.9813</v>
      </c>
      <c r="BS18">
        <v>999.9</v>
      </c>
      <c r="BT18">
        <v>0</v>
      </c>
      <c r="BU18">
        <v>0</v>
      </c>
      <c r="BV18">
        <v>9993.16344827586</v>
      </c>
      <c r="BW18">
        <v>0</v>
      </c>
      <c r="BX18">
        <v>10.2381</v>
      </c>
      <c r="BY18">
        <v>-8.04502896551724</v>
      </c>
      <c r="BZ18">
        <v>416.917103448276</v>
      </c>
      <c r="CA18">
        <v>424.393310344828</v>
      </c>
      <c r="CB18">
        <v>1.55817724137931</v>
      </c>
      <c r="CC18">
        <v>419.810379310345</v>
      </c>
      <c r="CD18">
        <v>10.7986482758621</v>
      </c>
      <c r="CE18">
        <v>1.10578793103448</v>
      </c>
      <c r="CF18">
        <v>0.966349310344827</v>
      </c>
      <c r="CG18">
        <v>8.39019896551724</v>
      </c>
      <c r="CH18">
        <v>6.41865655172414</v>
      </c>
      <c r="CI18">
        <v>2000.00275862069</v>
      </c>
      <c r="CJ18">
        <v>0.97999324137931</v>
      </c>
      <c r="CK18">
        <v>0.0200065172413793</v>
      </c>
      <c r="CL18">
        <v>0</v>
      </c>
      <c r="CM18">
        <v>2.50711379310345</v>
      </c>
      <c r="CN18">
        <v>0</v>
      </c>
      <c r="CO18">
        <v>4532.11172413793</v>
      </c>
      <c r="CP18">
        <v>16705.3896551724</v>
      </c>
      <c r="CQ18">
        <v>41.3706551724138</v>
      </c>
      <c r="CR18">
        <v>43.5685172413793</v>
      </c>
      <c r="CS18">
        <v>42.562</v>
      </c>
      <c r="CT18">
        <v>41.625</v>
      </c>
      <c r="CU18">
        <v>40.5</v>
      </c>
      <c r="CV18">
        <v>1959.99137931034</v>
      </c>
      <c r="CW18">
        <v>40.0113793103448</v>
      </c>
      <c r="CX18">
        <v>0</v>
      </c>
      <c r="CY18">
        <v>1680458059.8</v>
      </c>
      <c r="CZ18">
        <v>0</v>
      </c>
      <c r="DA18">
        <v>0</v>
      </c>
      <c r="DB18" t="s">
        <v>356</v>
      </c>
      <c r="DC18">
        <v>1680383055.5</v>
      </c>
      <c r="DD18">
        <v>1680383051.5</v>
      </c>
      <c r="DE18">
        <v>0</v>
      </c>
      <c r="DF18">
        <v>-0.261</v>
      </c>
      <c r="DG18">
        <v>-0.006</v>
      </c>
      <c r="DH18">
        <v>1.377</v>
      </c>
      <c r="DI18">
        <v>0.403</v>
      </c>
      <c r="DJ18">
        <v>420</v>
      </c>
      <c r="DK18">
        <v>24</v>
      </c>
      <c r="DL18">
        <v>0.61</v>
      </c>
      <c r="DM18">
        <v>0.33</v>
      </c>
      <c r="DN18">
        <v>-8.13409853658537</v>
      </c>
      <c r="DO18">
        <v>1.08066543554007</v>
      </c>
      <c r="DP18">
        <v>0.261468135460658</v>
      </c>
      <c r="DQ18">
        <v>0</v>
      </c>
      <c r="DR18">
        <v>1.55914731707317</v>
      </c>
      <c r="DS18">
        <v>-0.0116705226480813</v>
      </c>
      <c r="DT18">
        <v>0.00274721324377662</v>
      </c>
      <c r="DU18">
        <v>1</v>
      </c>
      <c r="DV18">
        <v>1</v>
      </c>
      <c r="DW18">
        <v>2</v>
      </c>
      <c r="DX18" t="s">
        <v>357</v>
      </c>
      <c r="DY18">
        <v>2.87169</v>
      </c>
      <c r="DZ18">
        <v>2.70996</v>
      </c>
      <c r="EA18">
        <v>0.0889741</v>
      </c>
      <c r="EB18">
        <v>0.0900586</v>
      </c>
      <c r="EC18">
        <v>0.0632345</v>
      </c>
      <c r="ED18">
        <v>0.0570289</v>
      </c>
      <c r="EE18">
        <v>25559.3</v>
      </c>
      <c r="EF18">
        <v>22346.4</v>
      </c>
      <c r="EG18">
        <v>25100.5</v>
      </c>
      <c r="EH18">
        <v>23912.1</v>
      </c>
      <c r="EI18">
        <v>40122.9</v>
      </c>
      <c r="EJ18">
        <v>37298.9</v>
      </c>
      <c r="EK18">
        <v>45347.2</v>
      </c>
      <c r="EL18">
        <v>42621.9</v>
      </c>
      <c r="EM18">
        <v>1.78067</v>
      </c>
      <c r="EN18">
        <v>1.85665</v>
      </c>
      <c r="EO18">
        <v>0.0211969</v>
      </c>
      <c r="EP18">
        <v>0</v>
      </c>
      <c r="EQ18">
        <v>19.6293</v>
      </c>
      <c r="ER18">
        <v>999.9</v>
      </c>
      <c r="ES18">
        <v>36.021</v>
      </c>
      <c r="ET18">
        <v>28.742</v>
      </c>
      <c r="EU18">
        <v>15.9464</v>
      </c>
      <c r="EV18">
        <v>53.6649</v>
      </c>
      <c r="EW18">
        <v>45.8494</v>
      </c>
      <c r="EX18">
        <v>1</v>
      </c>
      <c r="EY18">
        <v>-0.0826321</v>
      </c>
      <c r="EZ18">
        <v>4.62011</v>
      </c>
      <c r="FA18">
        <v>20.1723</v>
      </c>
      <c r="FB18">
        <v>5.23436</v>
      </c>
      <c r="FC18">
        <v>11.9915</v>
      </c>
      <c r="FD18">
        <v>4.95695</v>
      </c>
      <c r="FE18">
        <v>3.304</v>
      </c>
      <c r="FF18">
        <v>9999</v>
      </c>
      <c r="FG18">
        <v>9999</v>
      </c>
      <c r="FH18">
        <v>999.9</v>
      </c>
      <c r="FI18">
        <v>9999</v>
      </c>
      <c r="FJ18">
        <v>1.86844</v>
      </c>
      <c r="FK18">
        <v>1.86412</v>
      </c>
      <c r="FL18">
        <v>1.87178</v>
      </c>
      <c r="FM18">
        <v>1.86249</v>
      </c>
      <c r="FN18">
        <v>1.86192</v>
      </c>
      <c r="FO18">
        <v>1.86844</v>
      </c>
      <c r="FP18">
        <v>1.85852</v>
      </c>
      <c r="FQ18">
        <v>1.86499</v>
      </c>
      <c r="FR18">
        <v>5</v>
      </c>
      <c r="FS18">
        <v>0</v>
      </c>
      <c r="FT18">
        <v>0</v>
      </c>
      <c r="FU18">
        <v>0</v>
      </c>
      <c r="FV18" t="s">
        <v>358</v>
      </c>
      <c r="FW18" t="s">
        <v>359</v>
      </c>
      <c r="FX18" t="s">
        <v>360</v>
      </c>
      <c r="FY18" t="s">
        <v>360</v>
      </c>
      <c r="FZ18" t="s">
        <v>360</v>
      </c>
      <c r="GA18" t="s">
        <v>360</v>
      </c>
      <c r="GB18">
        <v>0</v>
      </c>
      <c r="GC18">
        <v>100</v>
      </c>
      <c r="GD18">
        <v>100</v>
      </c>
      <c r="GE18">
        <v>1.301</v>
      </c>
      <c r="GF18">
        <v>-0.0408</v>
      </c>
      <c r="GG18">
        <v>0.710533810232173</v>
      </c>
      <c r="GH18">
        <v>0.00197157181927259</v>
      </c>
      <c r="GI18">
        <v>-1.54613444728524e-06</v>
      </c>
      <c r="GJ18">
        <v>6.01190112903267e-10</v>
      </c>
      <c r="GK18">
        <v>-0.100309745534137</v>
      </c>
      <c r="GL18">
        <v>-0.0164619765348121</v>
      </c>
      <c r="GM18">
        <v>0.00184798508784774</v>
      </c>
      <c r="GN18">
        <v>-1.07393615702454e-05</v>
      </c>
      <c r="GO18">
        <v>1</v>
      </c>
      <c r="GP18">
        <v>1970</v>
      </c>
      <c r="GQ18">
        <v>2</v>
      </c>
      <c r="GR18">
        <v>24</v>
      </c>
      <c r="GS18">
        <v>1249.6</v>
      </c>
      <c r="GT18">
        <v>1249.6</v>
      </c>
      <c r="GU18">
        <v>1.0144</v>
      </c>
      <c r="GV18">
        <v>2.35474</v>
      </c>
      <c r="GW18">
        <v>1.44775</v>
      </c>
      <c r="GX18">
        <v>2.31079</v>
      </c>
      <c r="GY18">
        <v>1.44409</v>
      </c>
      <c r="GZ18">
        <v>2.38892</v>
      </c>
      <c r="HA18">
        <v>33.8509</v>
      </c>
      <c r="HB18">
        <v>24.3064</v>
      </c>
      <c r="HC18">
        <v>18</v>
      </c>
      <c r="HD18">
        <v>416.442</v>
      </c>
      <c r="HE18">
        <v>447.125</v>
      </c>
      <c r="HF18">
        <v>14.6967</v>
      </c>
      <c r="HG18">
        <v>26.1162</v>
      </c>
      <c r="HH18">
        <v>30.0001</v>
      </c>
      <c r="HI18">
        <v>26.1236</v>
      </c>
      <c r="HJ18">
        <v>26.0949</v>
      </c>
      <c r="HK18">
        <v>20.3058</v>
      </c>
      <c r="HL18">
        <v>39.8577</v>
      </c>
      <c r="HM18">
        <v>8.47831</v>
      </c>
      <c r="HN18">
        <v>14.7072</v>
      </c>
      <c r="HO18">
        <v>399.689</v>
      </c>
      <c r="HP18">
        <v>10.8589</v>
      </c>
      <c r="HQ18">
        <v>95.9979</v>
      </c>
      <c r="HR18">
        <v>100.235</v>
      </c>
    </row>
    <row r="19" spans="1:226">
      <c r="A19">
        <v>3</v>
      </c>
      <c r="B19">
        <v>1680458035</v>
      </c>
      <c r="C19">
        <v>10</v>
      </c>
      <c r="D19" t="s">
        <v>363</v>
      </c>
      <c r="E19" t="s">
        <v>364</v>
      </c>
      <c r="F19">
        <v>5</v>
      </c>
      <c r="G19" t="s">
        <v>353</v>
      </c>
      <c r="H19" t="s">
        <v>354</v>
      </c>
      <c r="I19">
        <v>1680458027.23214</v>
      </c>
      <c r="J19">
        <f>(K19)/1000</f>
        <v>0</v>
      </c>
      <c r="K19">
        <f>IF(BF19, AN19, AH19)</f>
        <v>0</v>
      </c>
      <c r="L19">
        <f>IF(BF19, AI19, AG19)</f>
        <v>0</v>
      </c>
      <c r="M19">
        <f>BH19 - IF(AU19&gt;1, L19*BB19*100.0/(AW19*BV19), 0)</f>
        <v>0</v>
      </c>
      <c r="N19">
        <f>((T19-J19/2)*M19-L19)/(T19+J19/2)</f>
        <v>0</v>
      </c>
      <c r="O19">
        <f>N19*(BO19+BP19)/1000.0</f>
        <v>0</v>
      </c>
      <c r="P19">
        <f>(BH19 - IF(AU19&gt;1, L19*BB19*100.0/(AW19*BV19), 0))*(BO19+BP19)/1000.0</f>
        <v>0</v>
      </c>
      <c r="Q19">
        <f>2.0/((1/S19-1/R19)+SIGN(S19)*SQRT((1/S19-1/R19)*(1/S19-1/R19) + 4*BC19/((BC19+1)*(BC19+1))*(2*1/S19*1/R19-1/R19*1/R19)))</f>
        <v>0</v>
      </c>
      <c r="R19">
        <f>IF(LEFT(BD19,1)&lt;&gt;"0",IF(LEFT(BD19,1)="1",3.0,BE19),$D$5+$E$5*(BV19*BO19/($K$5*1000))+$F$5*(BV19*BO19/($K$5*1000))*MAX(MIN(BB19,$J$5),$I$5)*MAX(MIN(BB19,$J$5),$I$5)+$G$5*MAX(MIN(BB19,$J$5),$I$5)*(BV19*BO19/($K$5*1000))+$H$5*(BV19*BO19/($K$5*1000))*(BV19*BO19/($K$5*1000)))</f>
        <v>0</v>
      </c>
      <c r="S19">
        <f>J19*(1000-(1000*0.61365*exp(17.502*W19/(240.97+W19))/(BO19+BP19)+BJ19)/2)/(1000*0.61365*exp(17.502*W19/(240.97+W19))/(BO19+BP19)-BJ19)</f>
        <v>0</v>
      </c>
      <c r="T19">
        <f>1/((BC19+1)/(Q19/1.6)+1/(R19/1.37)) + BC19/((BC19+1)/(Q19/1.6) + BC19/(R19/1.37))</f>
        <v>0</v>
      </c>
      <c r="U19">
        <f>(AX19*BA19)</f>
        <v>0</v>
      </c>
      <c r="V19">
        <f>(BQ19+(U19+2*0.95*5.67E-8*(((BQ19+$B$7)+273)^4-(BQ19+273)^4)-44100*J19)/(1.84*29.3*R19+8*0.95*5.67E-8*(BQ19+273)^3))</f>
        <v>0</v>
      </c>
      <c r="W19">
        <f>($C$7*BR19+$D$7*BS19+$E$7*V19)</f>
        <v>0</v>
      </c>
      <c r="X19">
        <f>0.61365*exp(17.502*W19/(240.97+W19))</f>
        <v>0</v>
      </c>
      <c r="Y19">
        <f>(Z19/AA19*100)</f>
        <v>0</v>
      </c>
      <c r="Z19">
        <f>BJ19*(BO19+BP19)/1000</f>
        <v>0</v>
      </c>
      <c r="AA19">
        <f>0.61365*exp(17.502*BQ19/(240.97+BQ19))</f>
        <v>0</v>
      </c>
      <c r="AB19">
        <f>(X19-BJ19*(BO19+BP19)/1000)</f>
        <v>0</v>
      </c>
      <c r="AC19">
        <f>(-J19*44100)</f>
        <v>0</v>
      </c>
      <c r="AD19">
        <f>2*29.3*R19*0.92*(BQ19-W19)</f>
        <v>0</v>
      </c>
      <c r="AE19">
        <f>2*0.95*5.67E-8*(((BQ19+$B$7)+273)^4-(W19+273)^4)</f>
        <v>0</v>
      </c>
      <c r="AF19">
        <f>U19+AE19+AC19+AD19</f>
        <v>0</v>
      </c>
      <c r="AG19">
        <f>BN19*AU19*(BI19-BH19*(1000-AU19*BK19)/(1000-AU19*BJ19))/(100*BB19)</f>
        <v>0</v>
      </c>
      <c r="AH19">
        <f>1000*BN19*AU19*(BJ19-BK19)/(100*BB19*(1000-AU19*BJ19))</f>
        <v>0</v>
      </c>
      <c r="AI19">
        <f>(AJ19 - AK19 - BO19*1E3/(8.314*(BQ19+273.15)) * AM19/BN19 * AL19) * BN19/(100*BB19) * (1000 - BK19)/1000</f>
        <v>0</v>
      </c>
      <c r="AJ19">
        <v>417.802862166303</v>
      </c>
      <c r="AK19">
        <v>413.875254545454</v>
      </c>
      <c r="AL19">
        <v>-0.709346407366059</v>
      </c>
      <c r="AM19">
        <v>67.1333394971398</v>
      </c>
      <c r="AN19">
        <f>(AP19 - AO19 + BO19*1E3/(8.314*(BQ19+273.15)) * AR19/BN19 * AQ19) * BN19/(100*BB19) * 1000/(1000 - AP19)</f>
        <v>0</v>
      </c>
      <c r="AO19">
        <v>10.8152277343996</v>
      </c>
      <c r="AP19">
        <v>12.3629181818182</v>
      </c>
      <c r="AQ19">
        <v>2.85263055532875e-06</v>
      </c>
      <c r="AR19">
        <v>128.358155406934</v>
      </c>
      <c r="AS19">
        <v>11</v>
      </c>
      <c r="AT19">
        <v>2</v>
      </c>
      <c r="AU19">
        <f>IF(AS19*$H$13&gt;=AW19,1.0,(AW19/(AW19-AS19*$H$13)))</f>
        <v>0</v>
      </c>
      <c r="AV19">
        <f>(AU19-1)*100</f>
        <v>0</v>
      </c>
      <c r="AW19">
        <f>MAX(0,($B$13+$C$13*BV19)/(1+$D$13*BV19)*BO19/(BQ19+273)*$E$13)</f>
        <v>0</v>
      </c>
      <c r="AX19">
        <f>$B$11*BW19+$C$11*BX19+$F$11*CI19*(1-CL19)</f>
        <v>0</v>
      </c>
      <c r="AY19">
        <f>AX19*AZ19</f>
        <v>0</v>
      </c>
      <c r="AZ19">
        <f>($B$11*$D$9+$C$11*$D$9+$F$11*((CV19+CN19)/MAX(CV19+CN19+CW19, 0.1)*$I$9+CW19/MAX(CV19+CN19+CW19, 0.1)*$J$9))/($B$11+$C$11+$F$11)</f>
        <v>0</v>
      </c>
      <c r="BA19">
        <f>($B$11*$K$9+$C$11*$K$9+$F$11*((CV19+CN19)/MAX(CV19+CN19+CW19, 0.1)*$P$9+CW19/MAX(CV19+CN19+CW19, 0.1)*$Q$9))/($B$11+$C$11+$F$11)</f>
        <v>0</v>
      </c>
      <c r="BB19">
        <v>2.44</v>
      </c>
      <c r="BC19">
        <v>0.5</v>
      </c>
      <c r="BD19" t="s">
        <v>355</v>
      </c>
      <c r="BE19">
        <v>2</v>
      </c>
      <c r="BF19" t="b">
        <v>1</v>
      </c>
      <c r="BG19">
        <v>1680458027.23214</v>
      </c>
      <c r="BH19">
        <v>411.322178571429</v>
      </c>
      <c r="BI19">
        <v>417.084392857143</v>
      </c>
      <c r="BJ19">
        <v>12.3577107142857</v>
      </c>
      <c r="BK19">
        <v>10.8041928571429</v>
      </c>
      <c r="BL19">
        <v>410.02175</v>
      </c>
      <c r="BM19">
        <v>12.3985178571429</v>
      </c>
      <c r="BN19">
        <v>500.137</v>
      </c>
      <c r="BO19">
        <v>89.4890857142857</v>
      </c>
      <c r="BP19">
        <v>0.100004492857143</v>
      </c>
      <c r="BQ19">
        <v>19.4449964285714</v>
      </c>
      <c r="BR19">
        <v>19.9824142857143</v>
      </c>
      <c r="BS19">
        <v>999.9</v>
      </c>
      <c r="BT19">
        <v>0</v>
      </c>
      <c r="BU19">
        <v>0</v>
      </c>
      <c r="BV19">
        <v>9989.66214285714</v>
      </c>
      <c r="BW19">
        <v>0</v>
      </c>
      <c r="BX19">
        <v>10.2381</v>
      </c>
      <c r="BY19">
        <v>-5.76216235714286</v>
      </c>
      <c r="BZ19">
        <v>416.46875</v>
      </c>
      <c r="CA19">
        <v>421.639928571429</v>
      </c>
      <c r="CB19">
        <v>1.55352392857143</v>
      </c>
      <c r="CC19">
        <v>417.084392857143</v>
      </c>
      <c r="CD19">
        <v>10.8041928571429</v>
      </c>
      <c r="CE19">
        <v>1.10588214285714</v>
      </c>
      <c r="CF19">
        <v>0.966857928571429</v>
      </c>
      <c r="CG19">
        <v>8.39145142857143</v>
      </c>
      <c r="CH19">
        <v>6.42629</v>
      </c>
      <c r="CI19">
        <v>1999.99464285714</v>
      </c>
      <c r="CJ19">
        <v>0.979993178571428</v>
      </c>
      <c r="CK19">
        <v>0.0200065821428571</v>
      </c>
      <c r="CL19">
        <v>0</v>
      </c>
      <c r="CM19">
        <v>2.544025</v>
      </c>
      <c r="CN19">
        <v>0</v>
      </c>
      <c r="CO19">
        <v>4531.92857142857</v>
      </c>
      <c r="CP19">
        <v>16705.3285714286</v>
      </c>
      <c r="CQ19">
        <v>41.375</v>
      </c>
      <c r="CR19">
        <v>43.57325</v>
      </c>
      <c r="CS19">
        <v>42.562</v>
      </c>
      <c r="CT19">
        <v>41.6382857142857</v>
      </c>
      <c r="CU19">
        <v>40.5</v>
      </c>
      <c r="CV19">
        <v>1959.98321428571</v>
      </c>
      <c r="CW19">
        <v>40.0114285714286</v>
      </c>
      <c r="CX19">
        <v>0</v>
      </c>
      <c r="CY19">
        <v>1680458065.2</v>
      </c>
      <c r="CZ19">
        <v>0</v>
      </c>
      <c r="DA19">
        <v>0</v>
      </c>
      <c r="DB19" t="s">
        <v>356</v>
      </c>
      <c r="DC19">
        <v>1680383055.5</v>
      </c>
      <c r="DD19">
        <v>1680383051.5</v>
      </c>
      <c r="DE19">
        <v>0</v>
      </c>
      <c r="DF19">
        <v>-0.261</v>
      </c>
      <c r="DG19">
        <v>-0.006</v>
      </c>
      <c r="DH19">
        <v>1.377</v>
      </c>
      <c r="DI19">
        <v>0.403</v>
      </c>
      <c r="DJ19">
        <v>420</v>
      </c>
      <c r="DK19">
        <v>24</v>
      </c>
      <c r="DL19">
        <v>0.61</v>
      </c>
      <c r="DM19">
        <v>0.33</v>
      </c>
      <c r="DN19">
        <v>-6.95911615</v>
      </c>
      <c r="DO19">
        <v>18.3893643377111</v>
      </c>
      <c r="DP19">
        <v>2.44493644793083</v>
      </c>
      <c r="DQ19">
        <v>0</v>
      </c>
      <c r="DR19">
        <v>1.55594025</v>
      </c>
      <c r="DS19">
        <v>-0.0488844652908103</v>
      </c>
      <c r="DT19">
        <v>0.00576783862790039</v>
      </c>
      <c r="DU19">
        <v>1</v>
      </c>
      <c r="DV19">
        <v>1</v>
      </c>
      <c r="DW19">
        <v>2</v>
      </c>
      <c r="DX19" t="s">
        <v>357</v>
      </c>
      <c r="DY19">
        <v>2.87166</v>
      </c>
      <c r="DZ19">
        <v>2.71019</v>
      </c>
      <c r="EA19">
        <v>0.0883964</v>
      </c>
      <c r="EB19">
        <v>0.08794</v>
      </c>
      <c r="EC19">
        <v>0.0632548</v>
      </c>
      <c r="ED19">
        <v>0.0570374</v>
      </c>
      <c r="EE19">
        <v>25575.5</v>
      </c>
      <c r="EF19">
        <v>22398.4</v>
      </c>
      <c r="EG19">
        <v>25100.5</v>
      </c>
      <c r="EH19">
        <v>23912.1</v>
      </c>
      <c r="EI19">
        <v>40121.5</v>
      </c>
      <c r="EJ19">
        <v>37298.6</v>
      </c>
      <c r="EK19">
        <v>45346.7</v>
      </c>
      <c r="EL19">
        <v>42622</v>
      </c>
      <c r="EM19">
        <v>1.7808</v>
      </c>
      <c r="EN19">
        <v>1.85635</v>
      </c>
      <c r="EO19">
        <v>0.021182</v>
      </c>
      <c r="EP19">
        <v>0</v>
      </c>
      <c r="EQ19">
        <v>19.6313</v>
      </c>
      <c r="ER19">
        <v>999.9</v>
      </c>
      <c r="ES19">
        <v>35.997</v>
      </c>
      <c r="ET19">
        <v>28.762</v>
      </c>
      <c r="EU19">
        <v>15.9555</v>
      </c>
      <c r="EV19">
        <v>53.8849</v>
      </c>
      <c r="EW19">
        <v>46.3822</v>
      </c>
      <c r="EX19">
        <v>1</v>
      </c>
      <c r="EY19">
        <v>-0.0823958</v>
      </c>
      <c r="EZ19">
        <v>4.59671</v>
      </c>
      <c r="FA19">
        <v>20.1729</v>
      </c>
      <c r="FB19">
        <v>5.23421</v>
      </c>
      <c r="FC19">
        <v>11.9918</v>
      </c>
      <c r="FD19">
        <v>4.95705</v>
      </c>
      <c r="FE19">
        <v>3.30393</v>
      </c>
      <c r="FF19">
        <v>9999</v>
      </c>
      <c r="FG19">
        <v>9999</v>
      </c>
      <c r="FH19">
        <v>999.9</v>
      </c>
      <c r="FI19">
        <v>9999</v>
      </c>
      <c r="FJ19">
        <v>1.86844</v>
      </c>
      <c r="FK19">
        <v>1.86413</v>
      </c>
      <c r="FL19">
        <v>1.87172</v>
      </c>
      <c r="FM19">
        <v>1.86249</v>
      </c>
      <c r="FN19">
        <v>1.8619</v>
      </c>
      <c r="FO19">
        <v>1.86844</v>
      </c>
      <c r="FP19">
        <v>1.85851</v>
      </c>
      <c r="FQ19">
        <v>1.86495</v>
      </c>
      <c r="FR19">
        <v>5</v>
      </c>
      <c r="FS19">
        <v>0</v>
      </c>
      <c r="FT19">
        <v>0</v>
      </c>
      <c r="FU19">
        <v>0</v>
      </c>
      <c r="FV19" t="s">
        <v>358</v>
      </c>
      <c r="FW19" t="s">
        <v>359</v>
      </c>
      <c r="FX19" t="s">
        <v>360</v>
      </c>
      <c r="FY19" t="s">
        <v>360</v>
      </c>
      <c r="FZ19" t="s">
        <v>360</v>
      </c>
      <c r="GA19" t="s">
        <v>360</v>
      </c>
      <c r="GB19">
        <v>0</v>
      </c>
      <c r="GC19">
        <v>100</v>
      </c>
      <c r="GD19">
        <v>100</v>
      </c>
      <c r="GE19">
        <v>1.297</v>
      </c>
      <c r="GF19">
        <v>-0.0406</v>
      </c>
      <c r="GG19">
        <v>0.710533810232173</v>
      </c>
      <c r="GH19">
        <v>0.00197157181927259</v>
      </c>
      <c r="GI19">
        <v>-1.54613444728524e-06</v>
      </c>
      <c r="GJ19">
        <v>6.01190112903267e-10</v>
      </c>
      <c r="GK19">
        <v>-0.100309745534137</v>
      </c>
      <c r="GL19">
        <v>-0.0164619765348121</v>
      </c>
      <c r="GM19">
        <v>0.00184798508784774</v>
      </c>
      <c r="GN19">
        <v>-1.07393615702454e-05</v>
      </c>
      <c r="GO19">
        <v>1</v>
      </c>
      <c r="GP19">
        <v>1970</v>
      </c>
      <c r="GQ19">
        <v>2</v>
      </c>
      <c r="GR19">
        <v>24</v>
      </c>
      <c r="GS19">
        <v>1249.7</v>
      </c>
      <c r="GT19">
        <v>1249.7</v>
      </c>
      <c r="GU19">
        <v>0.983887</v>
      </c>
      <c r="GV19">
        <v>2.34619</v>
      </c>
      <c r="GW19">
        <v>1.44775</v>
      </c>
      <c r="GX19">
        <v>2.31079</v>
      </c>
      <c r="GY19">
        <v>1.44409</v>
      </c>
      <c r="GZ19">
        <v>2.42432</v>
      </c>
      <c r="HA19">
        <v>33.8509</v>
      </c>
      <c r="HB19">
        <v>24.3064</v>
      </c>
      <c r="HC19">
        <v>18</v>
      </c>
      <c r="HD19">
        <v>416.52</v>
      </c>
      <c r="HE19">
        <v>446.943</v>
      </c>
      <c r="HF19">
        <v>14.7101</v>
      </c>
      <c r="HG19">
        <v>26.1162</v>
      </c>
      <c r="HH19">
        <v>30</v>
      </c>
      <c r="HI19">
        <v>26.1248</v>
      </c>
      <c r="HJ19">
        <v>26.0949</v>
      </c>
      <c r="HK19">
        <v>19.6367</v>
      </c>
      <c r="HL19">
        <v>39.8577</v>
      </c>
      <c r="HM19">
        <v>8.47831</v>
      </c>
      <c r="HN19">
        <v>14.7211</v>
      </c>
      <c r="HO19">
        <v>379.543</v>
      </c>
      <c r="HP19">
        <v>10.8587</v>
      </c>
      <c r="HQ19">
        <v>95.9971</v>
      </c>
      <c r="HR19">
        <v>100.235</v>
      </c>
    </row>
    <row r="20" spans="1:226">
      <c r="A20">
        <v>4</v>
      </c>
      <c r="B20">
        <v>1680458040</v>
      </c>
      <c r="C20">
        <v>15</v>
      </c>
      <c r="D20" t="s">
        <v>365</v>
      </c>
      <c r="E20" t="s">
        <v>366</v>
      </c>
      <c r="F20">
        <v>5</v>
      </c>
      <c r="G20" t="s">
        <v>353</v>
      </c>
      <c r="H20" t="s">
        <v>354</v>
      </c>
      <c r="I20">
        <v>1680458032.5</v>
      </c>
      <c r="J20">
        <f>(K20)/1000</f>
        <v>0</v>
      </c>
      <c r="K20">
        <f>IF(BF20, AN20, AH20)</f>
        <v>0</v>
      </c>
      <c r="L20">
        <f>IF(BF20, AI20, AG20)</f>
        <v>0</v>
      </c>
      <c r="M20">
        <f>BH20 - IF(AU20&gt;1, L20*BB20*100.0/(AW20*BV20), 0)</f>
        <v>0</v>
      </c>
      <c r="N20">
        <f>((T20-J20/2)*M20-L20)/(T20+J20/2)</f>
        <v>0</v>
      </c>
      <c r="O20">
        <f>N20*(BO20+BP20)/1000.0</f>
        <v>0</v>
      </c>
      <c r="P20">
        <f>(BH20 - IF(AU20&gt;1, L20*BB20*100.0/(AW20*BV20), 0))*(BO20+BP20)/1000.0</f>
        <v>0</v>
      </c>
      <c r="Q20">
        <f>2.0/((1/S20-1/R20)+SIGN(S20)*SQRT((1/S20-1/R20)*(1/S20-1/R20) + 4*BC20/((BC20+1)*(BC20+1))*(2*1/S20*1/R20-1/R20*1/R20)))</f>
        <v>0</v>
      </c>
      <c r="R20">
        <f>IF(LEFT(BD20,1)&lt;&gt;"0",IF(LEFT(BD20,1)="1",3.0,BE20),$D$5+$E$5*(BV20*BO20/($K$5*1000))+$F$5*(BV20*BO20/($K$5*1000))*MAX(MIN(BB20,$J$5),$I$5)*MAX(MIN(BB20,$J$5),$I$5)+$G$5*MAX(MIN(BB20,$J$5),$I$5)*(BV20*BO20/($K$5*1000))+$H$5*(BV20*BO20/($K$5*1000))*(BV20*BO20/($K$5*1000)))</f>
        <v>0</v>
      </c>
      <c r="S20">
        <f>J20*(1000-(1000*0.61365*exp(17.502*W20/(240.97+W20))/(BO20+BP20)+BJ20)/2)/(1000*0.61365*exp(17.502*W20/(240.97+W20))/(BO20+BP20)-BJ20)</f>
        <v>0</v>
      </c>
      <c r="T20">
        <f>1/((BC20+1)/(Q20/1.6)+1/(R20/1.37)) + BC20/((BC20+1)/(Q20/1.6) + BC20/(R20/1.37))</f>
        <v>0</v>
      </c>
      <c r="U20">
        <f>(AX20*BA20)</f>
        <v>0</v>
      </c>
      <c r="V20">
        <f>(BQ20+(U20+2*0.95*5.67E-8*(((BQ20+$B$7)+273)^4-(BQ20+273)^4)-44100*J20)/(1.84*29.3*R20+8*0.95*5.67E-8*(BQ20+273)^3))</f>
        <v>0</v>
      </c>
      <c r="W20">
        <f>($C$7*BR20+$D$7*BS20+$E$7*V20)</f>
        <v>0</v>
      </c>
      <c r="X20">
        <f>0.61365*exp(17.502*W20/(240.97+W20))</f>
        <v>0</v>
      </c>
      <c r="Y20">
        <f>(Z20/AA20*100)</f>
        <v>0</v>
      </c>
      <c r="Z20">
        <f>BJ20*(BO20+BP20)/1000</f>
        <v>0</v>
      </c>
      <c r="AA20">
        <f>0.61365*exp(17.502*BQ20/(240.97+BQ20))</f>
        <v>0</v>
      </c>
      <c r="AB20">
        <f>(X20-BJ20*(BO20+BP20)/1000)</f>
        <v>0</v>
      </c>
      <c r="AC20">
        <f>(-J20*44100)</f>
        <v>0</v>
      </c>
      <c r="AD20">
        <f>2*29.3*R20*0.92*(BQ20-W20)</f>
        <v>0</v>
      </c>
      <c r="AE20">
        <f>2*0.95*5.67E-8*(((BQ20+$B$7)+273)^4-(W20+273)^4)</f>
        <v>0</v>
      </c>
      <c r="AF20">
        <f>U20+AE20+AC20+AD20</f>
        <v>0</v>
      </c>
      <c r="AG20">
        <f>BN20*AU20*(BI20-BH20*(1000-AU20*BK20)/(1000-AU20*BJ20))/(100*BB20)</f>
        <v>0</v>
      </c>
      <c r="AH20">
        <f>1000*BN20*AU20*(BJ20-BK20)/(100*BB20*(1000-AU20*BJ20))</f>
        <v>0</v>
      </c>
      <c r="AI20">
        <f>(AJ20 - AK20 - BO20*1E3/(8.314*(BQ20+273.15)) * AM20/BN20 * AL20) * BN20/(100*BB20) * (1000 - BK20)/1000</f>
        <v>0</v>
      </c>
      <c r="AJ20">
        <v>402.722196859979</v>
      </c>
      <c r="AK20">
        <v>404.909903030303</v>
      </c>
      <c r="AL20">
        <v>-1.92175388455759</v>
      </c>
      <c r="AM20">
        <v>67.1333394971398</v>
      </c>
      <c r="AN20">
        <f>(AP20 - AO20 + BO20*1E3/(8.314*(BQ20+273.15)) * AR20/BN20 * AQ20) * BN20/(100*BB20) * 1000/(1000 - AP20)</f>
        <v>0</v>
      </c>
      <c r="AO20">
        <v>10.8006143944179</v>
      </c>
      <c r="AP20">
        <v>12.3649363636364</v>
      </c>
      <c r="AQ20">
        <v>4.79255763867137e-07</v>
      </c>
      <c r="AR20">
        <v>128.358155406934</v>
      </c>
      <c r="AS20">
        <v>11</v>
      </c>
      <c r="AT20">
        <v>2</v>
      </c>
      <c r="AU20">
        <f>IF(AS20*$H$13&gt;=AW20,1.0,(AW20/(AW20-AS20*$H$13)))</f>
        <v>0</v>
      </c>
      <c r="AV20">
        <f>(AU20-1)*100</f>
        <v>0</v>
      </c>
      <c r="AW20">
        <f>MAX(0,($B$13+$C$13*BV20)/(1+$D$13*BV20)*BO20/(BQ20+273)*$E$13)</f>
        <v>0</v>
      </c>
      <c r="AX20">
        <f>$B$11*BW20+$C$11*BX20+$F$11*CI20*(1-CL20)</f>
        <v>0</v>
      </c>
      <c r="AY20">
        <f>AX20*AZ20</f>
        <v>0</v>
      </c>
      <c r="AZ20">
        <f>($B$11*$D$9+$C$11*$D$9+$F$11*((CV20+CN20)/MAX(CV20+CN20+CW20, 0.1)*$I$9+CW20/MAX(CV20+CN20+CW20, 0.1)*$J$9))/($B$11+$C$11+$F$11)</f>
        <v>0</v>
      </c>
      <c r="BA20">
        <f>($B$11*$K$9+$C$11*$K$9+$F$11*((CV20+CN20)/MAX(CV20+CN20+CW20, 0.1)*$P$9+CW20/MAX(CV20+CN20+CW20, 0.1)*$Q$9))/($B$11+$C$11+$F$11)</f>
        <v>0</v>
      </c>
      <c r="BB20">
        <v>2.44</v>
      </c>
      <c r="BC20">
        <v>0.5</v>
      </c>
      <c r="BD20" t="s">
        <v>355</v>
      </c>
      <c r="BE20">
        <v>2</v>
      </c>
      <c r="BF20" t="b">
        <v>1</v>
      </c>
      <c r="BG20">
        <v>1680458032.5</v>
      </c>
      <c r="BH20">
        <v>408.691518518519</v>
      </c>
      <c r="BI20">
        <v>409.070407407407</v>
      </c>
      <c r="BJ20">
        <v>12.360962962963</v>
      </c>
      <c r="BK20">
        <v>10.8058851851852</v>
      </c>
      <c r="BL20">
        <v>407.393777777778</v>
      </c>
      <c r="BM20">
        <v>12.4016851851852</v>
      </c>
      <c r="BN20">
        <v>500.139222222222</v>
      </c>
      <c r="BO20">
        <v>89.490462962963</v>
      </c>
      <c r="BP20">
        <v>0.100024688888889</v>
      </c>
      <c r="BQ20">
        <v>19.4491703703704</v>
      </c>
      <c r="BR20">
        <v>19.977662962963</v>
      </c>
      <c r="BS20">
        <v>999.9</v>
      </c>
      <c r="BT20">
        <v>0</v>
      </c>
      <c r="BU20">
        <v>0</v>
      </c>
      <c r="BV20">
        <v>9977.80481481481</v>
      </c>
      <c r="BW20">
        <v>0</v>
      </c>
      <c r="BX20">
        <v>10.2381</v>
      </c>
      <c r="BY20">
        <v>-0.378822444444444</v>
      </c>
      <c r="BZ20">
        <v>413.806481481482</v>
      </c>
      <c r="CA20">
        <v>413.539074074074</v>
      </c>
      <c r="CB20">
        <v>1.55508185185185</v>
      </c>
      <c r="CC20">
        <v>409.070407407407</v>
      </c>
      <c r="CD20">
        <v>10.8058851851852</v>
      </c>
      <c r="CE20">
        <v>1.10618888888889</v>
      </c>
      <c r="CF20">
        <v>0.967023888888889</v>
      </c>
      <c r="CG20">
        <v>8.39555037037037</v>
      </c>
      <c r="CH20">
        <v>6.42878074074074</v>
      </c>
      <c r="CI20">
        <v>1999.98814814815</v>
      </c>
      <c r="CJ20">
        <v>0.979993333333333</v>
      </c>
      <c r="CK20">
        <v>0.0200064222222222</v>
      </c>
      <c r="CL20">
        <v>0</v>
      </c>
      <c r="CM20">
        <v>2.54575925925926</v>
      </c>
      <c r="CN20">
        <v>0</v>
      </c>
      <c r="CO20">
        <v>4532.70555555556</v>
      </c>
      <c r="CP20">
        <v>16705.2777777778</v>
      </c>
      <c r="CQ20">
        <v>41.375</v>
      </c>
      <c r="CR20">
        <v>43.5853333333333</v>
      </c>
      <c r="CS20">
        <v>42.562</v>
      </c>
      <c r="CT20">
        <v>41.6433703703704</v>
      </c>
      <c r="CU20">
        <v>40.5</v>
      </c>
      <c r="CV20">
        <v>1959.97740740741</v>
      </c>
      <c r="CW20">
        <v>40.0107407407407</v>
      </c>
      <c r="CX20">
        <v>0</v>
      </c>
      <c r="CY20">
        <v>1680458070</v>
      </c>
      <c r="CZ20">
        <v>0</v>
      </c>
      <c r="DA20">
        <v>0</v>
      </c>
      <c r="DB20" t="s">
        <v>356</v>
      </c>
      <c r="DC20">
        <v>1680383055.5</v>
      </c>
      <c r="DD20">
        <v>1680383051.5</v>
      </c>
      <c r="DE20">
        <v>0</v>
      </c>
      <c r="DF20">
        <v>-0.261</v>
      </c>
      <c r="DG20">
        <v>-0.006</v>
      </c>
      <c r="DH20">
        <v>1.377</v>
      </c>
      <c r="DI20">
        <v>0.403</v>
      </c>
      <c r="DJ20">
        <v>420</v>
      </c>
      <c r="DK20">
        <v>24</v>
      </c>
      <c r="DL20">
        <v>0.61</v>
      </c>
      <c r="DM20">
        <v>0.33</v>
      </c>
      <c r="DN20">
        <v>-3.48598715</v>
      </c>
      <c r="DO20">
        <v>55.4992089906192</v>
      </c>
      <c r="DP20">
        <v>5.90190894325822</v>
      </c>
      <c r="DQ20">
        <v>0</v>
      </c>
      <c r="DR20">
        <v>1.55504525</v>
      </c>
      <c r="DS20">
        <v>-0.0083546341463477</v>
      </c>
      <c r="DT20">
        <v>0.00563823154344515</v>
      </c>
      <c r="DU20">
        <v>1</v>
      </c>
      <c r="DV20">
        <v>1</v>
      </c>
      <c r="DW20">
        <v>2</v>
      </c>
      <c r="DX20" t="s">
        <v>357</v>
      </c>
      <c r="DY20">
        <v>2.87167</v>
      </c>
      <c r="DZ20">
        <v>2.70998</v>
      </c>
      <c r="EA20">
        <v>0.0868366</v>
      </c>
      <c r="EB20">
        <v>0.0851583</v>
      </c>
      <c r="EC20">
        <v>0.0632619</v>
      </c>
      <c r="ED20">
        <v>0.0569986</v>
      </c>
      <c r="EE20">
        <v>25618.8</v>
      </c>
      <c r="EF20">
        <v>22466.9</v>
      </c>
      <c r="EG20">
        <v>25100.1</v>
      </c>
      <c r="EH20">
        <v>23912.3</v>
      </c>
      <c r="EI20">
        <v>40121.2</v>
      </c>
      <c r="EJ20">
        <v>37300</v>
      </c>
      <c r="EK20">
        <v>45346.7</v>
      </c>
      <c r="EL20">
        <v>42622</v>
      </c>
      <c r="EM20">
        <v>1.78078</v>
      </c>
      <c r="EN20">
        <v>1.85655</v>
      </c>
      <c r="EO20">
        <v>0.0210181</v>
      </c>
      <c r="EP20">
        <v>0</v>
      </c>
      <c r="EQ20">
        <v>19.6339</v>
      </c>
      <c r="ER20">
        <v>999.9</v>
      </c>
      <c r="ES20">
        <v>35.972</v>
      </c>
      <c r="ET20">
        <v>28.762</v>
      </c>
      <c r="EU20">
        <v>15.9436</v>
      </c>
      <c r="EV20">
        <v>54.2549</v>
      </c>
      <c r="EW20">
        <v>45.8534</v>
      </c>
      <c r="EX20">
        <v>1</v>
      </c>
      <c r="EY20">
        <v>-0.0822968</v>
      </c>
      <c r="EZ20">
        <v>4.58689</v>
      </c>
      <c r="FA20">
        <v>20.1731</v>
      </c>
      <c r="FB20">
        <v>5.23466</v>
      </c>
      <c r="FC20">
        <v>11.9918</v>
      </c>
      <c r="FD20">
        <v>4.957</v>
      </c>
      <c r="FE20">
        <v>3.304</v>
      </c>
      <c r="FF20">
        <v>9999</v>
      </c>
      <c r="FG20">
        <v>9999</v>
      </c>
      <c r="FH20">
        <v>999.9</v>
      </c>
      <c r="FI20">
        <v>9999</v>
      </c>
      <c r="FJ20">
        <v>1.86844</v>
      </c>
      <c r="FK20">
        <v>1.86414</v>
      </c>
      <c r="FL20">
        <v>1.87174</v>
      </c>
      <c r="FM20">
        <v>1.86249</v>
      </c>
      <c r="FN20">
        <v>1.86189</v>
      </c>
      <c r="FO20">
        <v>1.86843</v>
      </c>
      <c r="FP20">
        <v>1.85852</v>
      </c>
      <c r="FQ20">
        <v>1.86498</v>
      </c>
      <c r="FR20">
        <v>5</v>
      </c>
      <c r="FS20">
        <v>0</v>
      </c>
      <c r="FT20">
        <v>0</v>
      </c>
      <c r="FU20">
        <v>0</v>
      </c>
      <c r="FV20" t="s">
        <v>358</v>
      </c>
      <c r="FW20" t="s">
        <v>359</v>
      </c>
      <c r="FX20" t="s">
        <v>360</v>
      </c>
      <c r="FY20" t="s">
        <v>360</v>
      </c>
      <c r="FZ20" t="s">
        <v>360</v>
      </c>
      <c r="GA20" t="s">
        <v>360</v>
      </c>
      <c r="GB20">
        <v>0</v>
      </c>
      <c r="GC20">
        <v>100</v>
      </c>
      <c r="GD20">
        <v>100</v>
      </c>
      <c r="GE20">
        <v>1.288</v>
      </c>
      <c r="GF20">
        <v>-0.0406</v>
      </c>
      <c r="GG20">
        <v>0.710533810232173</v>
      </c>
      <c r="GH20">
        <v>0.00197157181927259</v>
      </c>
      <c r="GI20">
        <v>-1.54613444728524e-06</v>
      </c>
      <c r="GJ20">
        <v>6.01190112903267e-10</v>
      </c>
      <c r="GK20">
        <v>-0.100309745534137</v>
      </c>
      <c r="GL20">
        <v>-0.0164619765348121</v>
      </c>
      <c r="GM20">
        <v>0.00184798508784774</v>
      </c>
      <c r="GN20">
        <v>-1.07393615702454e-05</v>
      </c>
      <c r="GO20">
        <v>1</v>
      </c>
      <c r="GP20">
        <v>1970</v>
      </c>
      <c r="GQ20">
        <v>2</v>
      </c>
      <c r="GR20">
        <v>24</v>
      </c>
      <c r="GS20">
        <v>1249.7</v>
      </c>
      <c r="GT20">
        <v>1249.8</v>
      </c>
      <c r="GU20">
        <v>0.949707</v>
      </c>
      <c r="GV20">
        <v>2.36206</v>
      </c>
      <c r="GW20">
        <v>1.44775</v>
      </c>
      <c r="GX20">
        <v>2.31079</v>
      </c>
      <c r="GY20">
        <v>1.44409</v>
      </c>
      <c r="GZ20">
        <v>2.36938</v>
      </c>
      <c r="HA20">
        <v>33.8509</v>
      </c>
      <c r="HB20">
        <v>24.3064</v>
      </c>
      <c r="HC20">
        <v>18</v>
      </c>
      <c r="HD20">
        <v>416.506</v>
      </c>
      <c r="HE20">
        <v>447.064</v>
      </c>
      <c r="HF20">
        <v>14.7253</v>
      </c>
      <c r="HG20">
        <v>26.1162</v>
      </c>
      <c r="HH20">
        <v>30.0002</v>
      </c>
      <c r="HI20">
        <v>26.1248</v>
      </c>
      <c r="HJ20">
        <v>26.0949</v>
      </c>
      <c r="HK20">
        <v>18.9972</v>
      </c>
      <c r="HL20">
        <v>39.8577</v>
      </c>
      <c r="HM20">
        <v>8.47831</v>
      </c>
      <c r="HN20">
        <v>14.7352</v>
      </c>
      <c r="HO20">
        <v>366.067</v>
      </c>
      <c r="HP20">
        <v>10.8583</v>
      </c>
      <c r="HQ20">
        <v>95.9967</v>
      </c>
      <c r="HR20">
        <v>100.236</v>
      </c>
    </row>
    <row r="21" spans="1:226">
      <c r="A21">
        <v>5</v>
      </c>
      <c r="B21">
        <v>1680458045</v>
      </c>
      <c r="C21">
        <v>20</v>
      </c>
      <c r="D21" t="s">
        <v>367</v>
      </c>
      <c r="E21" t="s">
        <v>368</v>
      </c>
      <c r="F21">
        <v>5</v>
      </c>
      <c r="G21" t="s">
        <v>353</v>
      </c>
      <c r="H21" t="s">
        <v>354</v>
      </c>
      <c r="I21">
        <v>1680458037.21429</v>
      </c>
      <c r="J21">
        <f>(K21)/1000</f>
        <v>0</v>
      </c>
      <c r="K21">
        <f>IF(BF21, AN21, AH21)</f>
        <v>0</v>
      </c>
      <c r="L21">
        <f>IF(BF21, AI21, AG21)</f>
        <v>0</v>
      </c>
      <c r="M21">
        <f>BH21 - IF(AU21&gt;1, L21*BB21*100.0/(AW21*BV21), 0)</f>
        <v>0</v>
      </c>
      <c r="N21">
        <f>((T21-J21/2)*M21-L21)/(T21+J21/2)</f>
        <v>0</v>
      </c>
      <c r="O21">
        <f>N21*(BO21+BP21)/1000.0</f>
        <v>0</v>
      </c>
      <c r="P21">
        <f>(BH21 - IF(AU21&gt;1, L21*BB21*100.0/(AW21*BV21), 0))*(BO21+BP21)/1000.0</f>
        <v>0</v>
      </c>
      <c r="Q21">
        <f>2.0/((1/S21-1/R21)+SIGN(S21)*SQRT((1/S21-1/R21)*(1/S21-1/R21) + 4*BC21/((BC21+1)*(BC21+1))*(2*1/S21*1/R21-1/R21*1/R21)))</f>
        <v>0</v>
      </c>
      <c r="R21">
        <f>IF(LEFT(BD21,1)&lt;&gt;"0",IF(LEFT(BD21,1)="1",3.0,BE21),$D$5+$E$5*(BV21*BO21/($K$5*1000))+$F$5*(BV21*BO21/($K$5*1000))*MAX(MIN(BB21,$J$5),$I$5)*MAX(MIN(BB21,$J$5),$I$5)+$G$5*MAX(MIN(BB21,$J$5),$I$5)*(BV21*BO21/($K$5*1000))+$H$5*(BV21*BO21/($K$5*1000))*(BV21*BO21/($K$5*1000)))</f>
        <v>0</v>
      </c>
      <c r="S21">
        <f>J21*(1000-(1000*0.61365*exp(17.502*W21/(240.97+W21))/(BO21+BP21)+BJ21)/2)/(1000*0.61365*exp(17.502*W21/(240.97+W21))/(BO21+BP21)-BJ21)</f>
        <v>0</v>
      </c>
      <c r="T21">
        <f>1/((BC21+1)/(Q21/1.6)+1/(R21/1.37)) + BC21/((BC21+1)/(Q21/1.6) + BC21/(R21/1.37))</f>
        <v>0</v>
      </c>
      <c r="U21">
        <f>(AX21*BA21)</f>
        <v>0</v>
      </c>
      <c r="V21">
        <f>(BQ21+(U21+2*0.95*5.67E-8*(((BQ21+$B$7)+273)^4-(BQ21+273)^4)-44100*J21)/(1.84*29.3*R21+8*0.95*5.67E-8*(BQ21+273)^3))</f>
        <v>0</v>
      </c>
      <c r="W21">
        <f>($C$7*BR21+$D$7*BS21+$E$7*V21)</f>
        <v>0</v>
      </c>
      <c r="X21">
        <f>0.61365*exp(17.502*W21/(240.97+W21))</f>
        <v>0</v>
      </c>
      <c r="Y21">
        <f>(Z21/AA21*100)</f>
        <v>0</v>
      </c>
      <c r="Z21">
        <f>BJ21*(BO21+BP21)/1000</f>
        <v>0</v>
      </c>
      <c r="AA21">
        <f>0.61365*exp(17.502*BQ21/(240.97+BQ21))</f>
        <v>0</v>
      </c>
      <c r="AB21">
        <f>(X21-BJ21*(BO21+BP21)/1000)</f>
        <v>0</v>
      </c>
      <c r="AC21">
        <f>(-J21*44100)</f>
        <v>0</v>
      </c>
      <c r="AD21">
        <f>2*29.3*R21*0.92*(BQ21-W21)</f>
        <v>0</v>
      </c>
      <c r="AE21">
        <f>2*0.95*5.67E-8*(((BQ21+$B$7)+273)^4-(W21+273)^4)</f>
        <v>0</v>
      </c>
      <c r="AF21">
        <f>U21+AE21+AC21+AD21</f>
        <v>0</v>
      </c>
      <c r="AG21">
        <f>BN21*AU21*(BI21-BH21*(1000-AU21*BK21)/(1000-AU21*BJ21))/(100*BB21)</f>
        <v>0</v>
      </c>
      <c r="AH21">
        <f>1000*BN21*AU21*(BJ21-BK21)/(100*BB21*(1000-AU21*BJ21))</f>
        <v>0</v>
      </c>
      <c r="AI21">
        <f>(AJ21 - AK21 - BO21*1E3/(8.314*(BQ21+273.15)) * AM21/BN21 * AL21) * BN21/(100*BB21) * (1000 - BK21)/1000</f>
        <v>0</v>
      </c>
      <c r="AJ21">
        <v>385.703207579612</v>
      </c>
      <c r="AK21">
        <v>391.914236363636</v>
      </c>
      <c r="AL21">
        <v>-2.65726066719597</v>
      </c>
      <c r="AM21">
        <v>67.1333394971398</v>
      </c>
      <c r="AN21">
        <f>(AP21 - AO21 + BO21*1E3/(8.314*(BQ21+273.15)) * AR21/BN21 * AQ21) * BN21/(100*BB21) * 1000/(1000 - AP21)</f>
        <v>0</v>
      </c>
      <c r="AO21">
        <v>10.799055456753</v>
      </c>
      <c r="AP21">
        <v>12.3628521212121</v>
      </c>
      <c r="AQ21">
        <v>-6.78516107810558e-08</v>
      </c>
      <c r="AR21">
        <v>128.358155406934</v>
      </c>
      <c r="AS21">
        <v>11</v>
      </c>
      <c r="AT21">
        <v>2</v>
      </c>
      <c r="AU21">
        <f>IF(AS21*$H$13&gt;=AW21,1.0,(AW21/(AW21-AS21*$H$13)))</f>
        <v>0</v>
      </c>
      <c r="AV21">
        <f>(AU21-1)*100</f>
        <v>0</v>
      </c>
      <c r="AW21">
        <f>MAX(0,($B$13+$C$13*BV21)/(1+$D$13*BV21)*BO21/(BQ21+273)*$E$13)</f>
        <v>0</v>
      </c>
      <c r="AX21">
        <f>$B$11*BW21+$C$11*BX21+$F$11*CI21*(1-CL21)</f>
        <v>0</v>
      </c>
      <c r="AY21">
        <f>AX21*AZ21</f>
        <v>0</v>
      </c>
      <c r="AZ21">
        <f>($B$11*$D$9+$C$11*$D$9+$F$11*((CV21+CN21)/MAX(CV21+CN21+CW21, 0.1)*$I$9+CW21/MAX(CV21+CN21+CW21, 0.1)*$J$9))/($B$11+$C$11+$F$11)</f>
        <v>0</v>
      </c>
      <c r="BA21">
        <f>($B$11*$K$9+$C$11*$K$9+$F$11*((CV21+CN21)/MAX(CV21+CN21+CW21, 0.1)*$P$9+CW21/MAX(CV21+CN21+CW21, 0.1)*$Q$9))/($B$11+$C$11+$F$11)</f>
        <v>0</v>
      </c>
      <c r="BB21">
        <v>2.44</v>
      </c>
      <c r="BC21">
        <v>0.5</v>
      </c>
      <c r="BD21" t="s">
        <v>355</v>
      </c>
      <c r="BE21">
        <v>2</v>
      </c>
      <c r="BF21" t="b">
        <v>1</v>
      </c>
      <c r="BG21">
        <v>1680458037.21429</v>
      </c>
      <c r="BH21">
        <v>402.590178571429</v>
      </c>
      <c r="BI21">
        <v>396.572071428571</v>
      </c>
      <c r="BJ21">
        <v>12.362425</v>
      </c>
      <c r="BK21">
        <v>10.8054107142857</v>
      </c>
      <c r="BL21">
        <v>401.298714285714</v>
      </c>
      <c r="BM21">
        <v>12.4031107142857</v>
      </c>
      <c r="BN21">
        <v>500.123785714286</v>
      </c>
      <c r="BO21">
        <v>89.4906071428571</v>
      </c>
      <c r="BP21">
        <v>0.0999693428571428</v>
      </c>
      <c r="BQ21">
        <v>19.4550857142857</v>
      </c>
      <c r="BR21">
        <v>19.9818464285714</v>
      </c>
      <c r="BS21">
        <v>999.9</v>
      </c>
      <c r="BT21">
        <v>0</v>
      </c>
      <c r="BU21">
        <v>0</v>
      </c>
      <c r="BV21">
        <v>9993.84892857143</v>
      </c>
      <c r="BW21">
        <v>0</v>
      </c>
      <c r="BX21">
        <v>10.2381</v>
      </c>
      <c r="BY21">
        <v>6.01818264285714</v>
      </c>
      <c r="BZ21">
        <v>407.629464285714</v>
      </c>
      <c r="CA21">
        <v>400.904</v>
      </c>
      <c r="CB21">
        <v>1.55701</v>
      </c>
      <c r="CC21">
        <v>396.572071428571</v>
      </c>
      <c r="CD21">
        <v>10.8054107142857</v>
      </c>
      <c r="CE21">
        <v>1.10632071428571</v>
      </c>
      <c r="CF21">
        <v>0.966983107142857</v>
      </c>
      <c r="CG21">
        <v>8.39731</v>
      </c>
      <c r="CH21">
        <v>6.42816928571429</v>
      </c>
      <c r="CI21">
        <v>2000.00321428571</v>
      </c>
      <c r="CJ21">
        <v>0.9799935</v>
      </c>
      <c r="CK21">
        <v>0.02000625</v>
      </c>
      <c r="CL21">
        <v>0</v>
      </c>
      <c r="CM21">
        <v>2.58396071428571</v>
      </c>
      <c r="CN21">
        <v>0</v>
      </c>
      <c r="CO21">
        <v>4534.18678571429</v>
      </c>
      <c r="CP21">
        <v>16705.4035714286</v>
      </c>
      <c r="CQ21">
        <v>41.375</v>
      </c>
      <c r="CR21">
        <v>43.5845</v>
      </c>
      <c r="CS21">
        <v>42.562</v>
      </c>
      <c r="CT21">
        <v>41.6626428571428</v>
      </c>
      <c r="CU21">
        <v>40.5</v>
      </c>
      <c r="CV21">
        <v>1959.9925</v>
      </c>
      <c r="CW21">
        <v>40.0107142857143</v>
      </c>
      <c r="CX21">
        <v>0</v>
      </c>
      <c r="CY21">
        <v>1680458074.8</v>
      </c>
      <c r="CZ21">
        <v>0</v>
      </c>
      <c r="DA21">
        <v>0</v>
      </c>
      <c r="DB21" t="s">
        <v>356</v>
      </c>
      <c r="DC21">
        <v>1680383055.5</v>
      </c>
      <c r="DD21">
        <v>1680383051.5</v>
      </c>
      <c r="DE21">
        <v>0</v>
      </c>
      <c r="DF21">
        <v>-0.261</v>
      </c>
      <c r="DG21">
        <v>-0.006</v>
      </c>
      <c r="DH21">
        <v>1.377</v>
      </c>
      <c r="DI21">
        <v>0.403</v>
      </c>
      <c r="DJ21">
        <v>420</v>
      </c>
      <c r="DK21">
        <v>24</v>
      </c>
      <c r="DL21">
        <v>0.61</v>
      </c>
      <c r="DM21">
        <v>0.33</v>
      </c>
      <c r="DN21">
        <v>2.6626601</v>
      </c>
      <c r="DO21">
        <v>83.1632932007505</v>
      </c>
      <c r="DP21">
        <v>8.08665687761957</v>
      </c>
      <c r="DQ21">
        <v>0</v>
      </c>
      <c r="DR21">
        <v>1.5572945</v>
      </c>
      <c r="DS21">
        <v>0.0380141088180111</v>
      </c>
      <c r="DT21">
        <v>0.00715323526454987</v>
      </c>
      <c r="DU21">
        <v>1</v>
      </c>
      <c r="DV21">
        <v>1</v>
      </c>
      <c r="DW21">
        <v>2</v>
      </c>
      <c r="DX21" t="s">
        <v>357</v>
      </c>
      <c r="DY21">
        <v>2.8717</v>
      </c>
      <c r="DZ21">
        <v>2.71037</v>
      </c>
      <c r="EA21">
        <v>0.0846202</v>
      </c>
      <c r="EB21">
        <v>0.0823164</v>
      </c>
      <c r="EC21">
        <v>0.0632565</v>
      </c>
      <c r="ED21">
        <v>0.0569918</v>
      </c>
      <c r="EE21">
        <v>25680.9</v>
      </c>
      <c r="EF21">
        <v>22536.8</v>
      </c>
      <c r="EG21">
        <v>25100</v>
      </c>
      <c r="EH21">
        <v>23912.4</v>
      </c>
      <c r="EI21">
        <v>40121.1</v>
      </c>
      <c r="EJ21">
        <v>37300.4</v>
      </c>
      <c r="EK21">
        <v>45346.4</v>
      </c>
      <c r="EL21">
        <v>42622.2</v>
      </c>
      <c r="EM21">
        <v>1.78072</v>
      </c>
      <c r="EN21">
        <v>1.8565</v>
      </c>
      <c r="EO21">
        <v>0.0208989</v>
      </c>
      <c r="EP21">
        <v>0</v>
      </c>
      <c r="EQ21">
        <v>19.636</v>
      </c>
      <c r="ER21">
        <v>999.9</v>
      </c>
      <c r="ES21">
        <v>35.948</v>
      </c>
      <c r="ET21">
        <v>28.762</v>
      </c>
      <c r="EU21">
        <v>15.9338</v>
      </c>
      <c r="EV21">
        <v>54.2349</v>
      </c>
      <c r="EW21">
        <v>45.6851</v>
      </c>
      <c r="EX21">
        <v>1</v>
      </c>
      <c r="EY21">
        <v>-0.0826524</v>
      </c>
      <c r="EZ21">
        <v>4.5855</v>
      </c>
      <c r="FA21">
        <v>20.1731</v>
      </c>
      <c r="FB21">
        <v>5.23421</v>
      </c>
      <c r="FC21">
        <v>11.992</v>
      </c>
      <c r="FD21">
        <v>4.9569</v>
      </c>
      <c r="FE21">
        <v>3.304</v>
      </c>
      <c r="FF21">
        <v>9999</v>
      </c>
      <c r="FG21">
        <v>9999</v>
      </c>
      <c r="FH21">
        <v>999.9</v>
      </c>
      <c r="FI21">
        <v>9999</v>
      </c>
      <c r="FJ21">
        <v>1.86844</v>
      </c>
      <c r="FK21">
        <v>1.86413</v>
      </c>
      <c r="FL21">
        <v>1.87175</v>
      </c>
      <c r="FM21">
        <v>1.86249</v>
      </c>
      <c r="FN21">
        <v>1.86193</v>
      </c>
      <c r="FO21">
        <v>1.86844</v>
      </c>
      <c r="FP21">
        <v>1.85852</v>
      </c>
      <c r="FQ21">
        <v>1.86501</v>
      </c>
      <c r="FR21">
        <v>5</v>
      </c>
      <c r="FS21">
        <v>0</v>
      </c>
      <c r="FT21">
        <v>0</v>
      </c>
      <c r="FU21">
        <v>0</v>
      </c>
      <c r="FV21" t="s">
        <v>358</v>
      </c>
      <c r="FW21" t="s">
        <v>359</v>
      </c>
      <c r="FX21" t="s">
        <v>360</v>
      </c>
      <c r="FY21" t="s">
        <v>360</v>
      </c>
      <c r="FZ21" t="s">
        <v>360</v>
      </c>
      <c r="GA21" t="s">
        <v>360</v>
      </c>
      <c r="GB21">
        <v>0</v>
      </c>
      <c r="GC21">
        <v>100</v>
      </c>
      <c r="GD21">
        <v>100</v>
      </c>
      <c r="GE21">
        <v>1.274</v>
      </c>
      <c r="GF21">
        <v>-0.0407</v>
      </c>
      <c r="GG21">
        <v>0.710533810232173</v>
      </c>
      <c r="GH21">
        <v>0.00197157181927259</v>
      </c>
      <c r="GI21">
        <v>-1.54613444728524e-06</v>
      </c>
      <c r="GJ21">
        <v>6.01190112903267e-10</v>
      </c>
      <c r="GK21">
        <v>-0.100309745534137</v>
      </c>
      <c r="GL21">
        <v>-0.0164619765348121</v>
      </c>
      <c r="GM21">
        <v>0.00184798508784774</v>
      </c>
      <c r="GN21">
        <v>-1.07393615702454e-05</v>
      </c>
      <c r="GO21">
        <v>1</v>
      </c>
      <c r="GP21">
        <v>1970</v>
      </c>
      <c r="GQ21">
        <v>2</v>
      </c>
      <c r="GR21">
        <v>24</v>
      </c>
      <c r="GS21">
        <v>1249.8</v>
      </c>
      <c r="GT21">
        <v>1249.9</v>
      </c>
      <c r="GU21">
        <v>0.917969</v>
      </c>
      <c r="GV21">
        <v>2.37793</v>
      </c>
      <c r="GW21">
        <v>1.44897</v>
      </c>
      <c r="GX21">
        <v>2.31079</v>
      </c>
      <c r="GY21">
        <v>1.44409</v>
      </c>
      <c r="GZ21">
        <v>2.28271</v>
      </c>
      <c r="HA21">
        <v>33.8735</v>
      </c>
      <c r="HB21">
        <v>24.2976</v>
      </c>
      <c r="HC21">
        <v>18</v>
      </c>
      <c r="HD21">
        <v>416.479</v>
      </c>
      <c r="HE21">
        <v>447.034</v>
      </c>
      <c r="HF21">
        <v>14.7391</v>
      </c>
      <c r="HG21">
        <v>26.1172</v>
      </c>
      <c r="HH21">
        <v>30</v>
      </c>
      <c r="HI21">
        <v>26.1248</v>
      </c>
      <c r="HJ21">
        <v>26.0949</v>
      </c>
      <c r="HK21">
        <v>18.2958</v>
      </c>
      <c r="HL21">
        <v>39.8577</v>
      </c>
      <c r="HM21">
        <v>8.47831</v>
      </c>
      <c r="HN21">
        <v>14.7466</v>
      </c>
      <c r="HO21">
        <v>345.932</v>
      </c>
      <c r="HP21">
        <v>10.8553</v>
      </c>
      <c r="HQ21">
        <v>95.9962</v>
      </c>
      <c r="HR21">
        <v>100.236</v>
      </c>
    </row>
    <row r="22" spans="1:226">
      <c r="A22">
        <v>6</v>
      </c>
      <c r="B22">
        <v>1680458050</v>
      </c>
      <c r="C22">
        <v>25</v>
      </c>
      <c r="D22" t="s">
        <v>369</v>
      </c>
      <c r="E22" t="s">
        <v>370</v>
      </c>
      <c r="F22">
        <v>5</v>
      </c>
      <c r="G22" t="s">
        <v>353</v>
      </c>
      <c r="H22" t="s">
        <v>354</v>
      </c>
      <c r="I22">
        <v>1680458042.5</v>
      </c>
      <c r="J22">
        <f>(K22)/1000</f>
        <v>0</v>
      </c>
      <c r="K22">
        <f>IF(BF22, AN22, AH22)</f>
        <v>0</v>
      </c>
      <c r="L22">
        <f>IF(BF22, AI22, AG22)</f>
        <v>0</v>
      </c>
      <c r="M22">
        <f>BH22 - IF(AU22&gt;1, L22*BB22*100.0/(AW22*BV22), 0)</f>
        <v>0</v>
      </c>
      <c r="N22">
        <f>((T22-J22/2)*M22-L22)/(T22+J22/2)</f>
        <v>0</v>
      </c>
      <c r="O22">
        <f>N22*(BO22+BP22)/1000.0</f>
        <v>0</v>
      </c>
      <c r="P22">
        <f>(BH22 - IF(AU22&gt;1, L22*BB22*100.0/(AW22*BV22), 0))*(BO22+BP22)/1000.0</f>
        <v>0</v>
      </c>
      <c r="Q22">
        <f>2.0/((1/S22-1/R22)+SIGN(S22)*SQRT((1/S22-1/R22)*(1/S22-1/R22) + 4*BC22/((BC22+1)*(BC22+1))*(2*1/S22*1/R22-1/R22*1/R22)))</f>
        <v>0</v>
      </c>
      <c r="R22">
        <f>IF(LEFT(BD22,1)&lt;&gt;"0",IF(LEFT(BD22,1)="1",3.0,BE22),$D$5+$E$5*(BV22*BO22/($K$5*1000))+$F$5*(BV22*BO22/($K$5*1000))*MAX(MIN(BB22,$J$5),$I$5)*MAX(MIN(BB22,$J$5),$I$5)+$G$5*MAX(MIN(BB22,$J$5),$I$5)*(BV22*BO22/($K$5*1000))+$H$5*(BV22*BO22/($K$5*1000))*(BV22*BO22/($K$5*1000)))</f>
        <v>0</v>
      </c>
      <c r="S22">
        <f>J22*(1000-(1000*0.61365*exp(17.502*W22/(240.97+W22))/(BO22+BP22)+BJ22)/2)/(1000*0.61365*exp(17.502*W22/(240.97+W22))/(BO22+BP22)-BJ22)</f>
        <v>0</v>
      </c>
      <c r="T22">
        <f>1/((BC22+1)/(Q22/1.6)+1/(R22/1.37)) + BC22/((BC22+1)/(Q22/1.6) + BC22/(R22/1.37))</f>
        <v>0</v>
      </c>
      <c r="U22">
        <f>(AX22*BA22)</f>
        <v>0</v>
      </c>
      <c r="V22">
        <f>(BQ22+(U22+2*0.95*5.67E-8*(((BQ22+$B$7)+273)^4-(BQ22+273)^4)-44100*J22)/(1.84*29.3*R22+8*0.95*5.67E-8*(BQ22+273)^3))</f>
        <v>0</v>
      </c>
      <c r="W22">
        <f>($C$7*BR22+$D$7*BS22+$E$7*V22)</f>
        <v>0</v>
      </c>
      <c r="X22">
        <f>0.61365*exp(17.502*W22/(240.97+W22))</f>
        <v>0</v>
      </c>
      <c r="Y22">
        <f>(Z22/AA22*100)</f>
        <v>0</v>
      </c>
      <c r="Z22">
        <f>BJ22*(BO22+BP22)/1000</f>
        <v>0</v>
      </c>
      <c r="AA22">
        <f>0.61365*exp(17.502*BQ22/(240.97+BQ22))</f>
        <v>0</v>
      </c>
      <c r="AB22">
        <f>(X22-BJ22*(BO22+BP22)/1000)</f>
        <v>0</v>
      </c>
      <c r="AC22">
        <f>(-J22*44100)</f>
        <v>0</v>
      </c>
      <c r="AD22">
        <f>2*29.3*R22*0.92*(BQ22-W22)</f>
        <v>0</v>
      </c>
      <c r="AE22">
        <f>2*0.95*5.67E-8*(((BQ22+$B$7)+273)^4-(W22+273)^4)</f>
        <v>0</v>
      </c>
      <c r="AF22">
        <f>U22+AE22+AC22+AD22</f>
        <v>0</v>
      </c>
      <c r="AG22">
        <f>BN22*AU22*(BI22-BH22*(1000-AU22*BK22)/(1000-AU22*BJ22))/(100*BB22)</f>
        <v>0</v>
      </c>
      <c r="AH22">
        <f>1000*BN22*AU22*(BJ22-BK22)/(100*BB22*(1000-AU22*BJ22))</f>
        <v>0</v>
      </c>
      <c r="AI22">
        <f>(AJ22 - AK22 - BO22*1E3/(8.314*(BQ22+273.15)) * AM22/BN22 * AL22) * BN22/(100*BB22) * (1000 - BK22)/1000</f>
        <v>0</v>
      </c>
      <c r="AJ22">
        <v>368.700723389293</v>
      </c>
      <c r="AK22">
        <v>376.986187878788</v>
      </c>
      <c r="AL22">
        <v>-3.01517327592477</v>
      </c>
      <c r="AM22">
        <v>67.1333394971398</v>
      </c>
      <c r="AN22">
        <f>(AP22 - AO22 + BO22*1E3/(8.314*(BQ22+273.15)) * AR22/BN22 * AQ22) * BN22/(100*BB22) * 1000/(1000 - AP22)</f>
        <v>0</v>
      </c>
      <c r="AO22">
        <v>10.7987119876195</v>
      </c>
      <c r="AP22">
        <v>12.3678606060606</v>
      </c>
      <c r="AQ22">
        <v>7.99819549003286e-07</v>
      </c>
      <c r="AR22">
        <v>128.358155406934</v>
      </c>
      <c r="AS22">
        <v>12</v>
      </c>
      <c r="AT22">
        <v>2</v>
      </c>
      <c r="AU22">
        <f>IF(AS22*$H$13&gt;=AW22,1.0,(AW22/(AW22-AS22*$H$13)))</f>
        <v>0</v>
      </c>
      <c r="AV22">
        <f>(AU22-1)*100</f>
        <v>0</v>
      </c>
      <c r="AW22">
        <f>MAX(0,($B$13+$C$13*BV22)/(1+$D$13*BV22)*BO22/(BQ22+273)*$E$13)</f>
        <v>0</v>
      </c>
      <c r="AX22">
        <f>$B$11*BW22+$C$11*BX22+$F$11*CI22*(1-CL22)</f>
        <v>0</v>
      </c>
      <c r="AY22">
        <f>AX22*AZ22</f>
        <v>0</v>
      </c>
      <c r="AZ22">
        <f>($B$11*$D$9+$C$11*$D$9+$F$11*((CV22+CN22)/MAX(CV22+CN22+CW22, 0.1)*$I$9+CW22/MAX(CV22+CN22+CW22, 0.1)*$J$9))/($B$11+$C$11+$F$11)</f>
        <v>0</v>
      </c>
      <c r="BA22">
        <f>($B$11*$K$9+$C$11*$K$9+$F$11*((CV22+CN22)/MAX(CV22+CN22+CW22, 0.1)*$P$9+CW22/MAX(CV22+CN22+CW22, 0.1)*$Q$9))/($B$11+$C$11+$F$11)</f>
        <v>0</v>
      </c>
      <c r="BB22">
        <v>2.44</v>
      </c>
      <c r="BC22">
        <v>0.5</v>
      </c>
      <c r="BD22" t="s">
        <v>355</v>
      </c>
      <c r="BE22">
        <v>2</v>
      </c>
      <c r="BF22" t="b">
        <v>1</v>
      </c>
      <c r="BG22">
        <v>1680458042.5</v>
      </c>
      <c r="BH22">
        <v>391.560074074074</v>
      </c>
      <c r="BI22">
        <v>379.501666666667</v>
      </c>
      <c r="BJ22">
        <v>12.3647518518519</v>
      </c>
      <c r="BK22">
        <v>10.8002111111111</v>
      </c>
      <c r="BL22">
        <v>390.280037037037</v>
      </c>
      <c r="BM22">
        <v>12.4053814814815</v>
      </c>
      <c r="BN22">
        <v>500.129703703704</v>
      </c>
      <c r="BO22">
        <v>89.4896851851852</v>
      </c>
      <c r="BP22">
        <v>0.0999312148148148</v>
      </c>
      <c r="BQ22">
        <v>19.4569111111111</v>
      </c>
      <c r="BR22">
        <v>19.9770259259259</v>
      </c>
      <c r="BS22">
        <v>999.9</v>
      </c>
      <c r="BT22">
        <v>0</v>
      </c>
      <c r="BU22">
        <v>0</v>
      </c>
      <c r="BV22">
        <v>9996.86</v>
      </c>
      <c r="BW22">
        <v>0</v>
      </c>
      <c r="BX22">
        <v>10.2381</v>
      </c>
      <c r="BY22">
        <v>12.0583666666667</v>
      </c>
      <c r="BZ22">
        <v>396.462296296296</v>
      </c>
      <c r="CA22">
        <v>383.645111111111</v>
      </c>
      <c r="CB22">
        <v>1.56453592592593</v>
      </c>
      <c r="CC22">
        <v>379.501666666667</v>
      </c>
      <c r="CD22">
        <v>10.8002111111111</v>
      </c>
      <c r="CE22">
        <v>1.10651666666667</v>
      </c>
      <c r="CF22">
        <v>0.966507592592593</v>
      </c>
      <c r="CG22">
        <v>8.39992703703704</v>
      </c>
      <c r="CH22">
        <v>6.42103185185185</v>
      </c>
      <c r="CI22">
        <v>1999.98222222222</v>
      </c>
      <c r="CJ22">
        <v>0.979993444444444</v>
      </c>
      <c r="CK22">
        <v>0.0200063074074074</v>
      </c>
      <c r="CL22">
        <v>0</v>
      </c>
      <c r="CM22">
        <v>2.58928148148148</v>
      </c>
      <c r="CN22">
        <v>0</v>
      </c>
      <c r="CO22">
        <v>4535.42333333333</v>
      </c>
      <c r="CP22">
        <v>16705.2259259259</v>
      </c>
      <c r="CQ22">
        <v>41.375</v>
      </c>
      <c r="CR22">
        <v>43.5946666666667</v>
      </c>
      <c r="CS22">
        <v>42.562</v>
      </c>
      <c r="CT22">
        <v>41.6709259259259</v>
      </c>
      <c r="CU22">
        <v>40.5</v>
      </c>
      <c r="CV22">
        <v>1959.97185185185</v>
      </c>
      <c r="CW22">
        <v>40.0103703703704</v>
      </c>
      <c r="CX22">
        <v>0</v>
      </c>
      <c r="CY22">
        <v>1680458080.2</v>
      </c>
      <c r="CZ22">
        <v>0</v>
      </c>
      <c r="DA22">
        <v>0</v>
      </c>
      <c r="DB22" t="s">
        <v>356</v>
      </c>
      <c r="DC22">
        <v>1680383055.5</v>
      </c>
      <c r="DD22">
        <v>1680383051.5</v>
      </c>
      <c r="DE22">
        <v>0</v>
      </c>
      <c r="DF22">
        <v>-0.261</v>
      </c>
      <c r="DG22">
        <v>-0.006</v>
      </c>
      <c r="DH22">
        <v>1.377</v>
      </c>
      <c r="DI22">
        <v>0.403</v>
      </c>
      <c r="DJ22">
        <v>420</v>
      </c>
      <c r="DK22">
        <v>24</v>
      </c>
      <c r="DL22">
        <v>0.61</v>
      </c>
      <c r="DM22">
        <v>0.33</v>
      </c>
      <c r="DN22">
        <v>7.3293936</v>
      </c>
      <c r="DO22">
        <v>73.6226373208255</v>
      </c>
      <c r="DP22">
        <v>7.27613699137894</v>
      </c>
      <c r="DQ22">
        <v>0</v>
      </c>
      <c r="DR22">
        <v>1.5590335</v>
      </c>
      <c r="DS22">
        <v>0.0746318949343321</v>
      </c>
      <c r="DT22">
        <v>0.00829144937571229</v>
      </c>
      <c r="DU22">
        <v>1</v>
      </c>
      <c r="DV22">
        <v>1</v>
      </c>
      <c r="DW22">
        <v>2</v>
      </c>
      <c r="DX22" t="s">
        <v>357</v>
      </c>
      <c r="DY22">
        <v>2.87156</v>
      </c>
      <c r="DZ22">
        <v>2.71054</v>
      </c>
      <c r="EA22">
        <v>0.0820669</v>
      </c>
      <c r="EB22">
        <v>0.0793841</v>
      </c>
      <c r="EC22">
        <v>0.0632692</v>
      </c>
      <c r="ED22">
        <v>0.0569926</v>
      </c>
      <c r="EE22">
        <v>25752.5</v>
      </c>
      <c r="EF22">
        <v>22608.6</v>
      </c>
      <c r="EG22">
        <v>25099.9</v>
      </c>
      <c r="EH22">
        <v>23912.2</v>
      </c>
      <c r="EI22">
        <v>40120.5</v>
      </c>
      <c r="EJ22">
        <v>37299.9</v>
      </c>
      <c r="EK22">
        <v>45346.4</v>
      </c>
      <c r="EL22">
        <v>42621.7</v>
      </c>
      <c r="EM22">
        <v>1.7806</v>
      </c>
      <c r="EN22">
        <v>1.85632</v>
      </c>
      <c r="EO22">
        <v>0.0193082</v>
      </c>
      <c r="EP22">
        <v>0</v>
      </c>
      <c r="EQ22">
        <v>19.639</v>
      </c>
      <c r="ER22">
        <v>999.9</v>
      </c>
      <c r="ES22">
        <v>35.972</v>
      </c>
      <c r="ET22">
        <v>28.742</v>
      </c>
      <c r="EU22">
        <v>15.9268</v>
      </c>
      <c r="EV22">
        <v>54.1249</v>
      </c>
      <c r="EW22">
        <v>46.0657</v>
      </c>
      <c r="EX22">
        <v>1</v>
      </c>
      <c r="EY22">
        <v>-0.0821418</v>
      </c>
      <c r="EZ22">
        <v>4.56626</v>
      </c>
      <c r="FA22">
        <v>20.1736</v>
      </c>
      <c r="FB22">
        <v>5.23406</v>
      </c>
      <c r="FC22">
        <v>11.992</v>
      </c>
      <c r="FD22">
        <v>4.9569</v>
      </c>
      <c r="FE22">
        <v>3.30393</v>
      </c>
      <c r="FF22">
        <v>9999</v>
      </c>
      <c r="FG22">
        <v>9999</v>
      </c>
      <c r="FH22">
        <v>999.9</v>
      </c>
      <c r="FI22">
        <v>9999</v>
      </c>
      <c r="FJ22">
        <v>1.86844</v>
      </c>
      <c r="FK22">
        <v>1.8641</v>
      </c>
      <c r="FL22">
        <v>1.87174</v>
      </c>
      <c r="FM22">
        <v>1.86249</v>
      </c>
      <c r="FN22">
        <v>1.8619</v>
      </c>
      <c r="FO22">
        <v>1.86844</v>
      </c>
      <c r="FP22">
        <v>1.85852</v>
      </c>
      <c r="FQ22">
        <v>1.86497</v>
      </c>
      <c r="FR22">
        <v>5</v>
      </c>
      <c r="FS22">
        <v>0</v>
      </c>
      <c r="FT22">
        <v>0</v>
      </c>
      <c r="FU22">
        <v>0</v>
      </c>
      <c r="FV22" t="s">
        <v>358</v>
      </c>
      <c r="FW22" t="s">
        <v>359</v>
      </c>
      <c r="FX22" t="s">
        <v>360</v>
      </c>
      <c r="FY22" t="s">
        <v>360</v>
      </c>
      <c r="FZ22" t="s">
        <v>360</v>
      </c>
      <c r="GA22" t="s">
        <v>360</v>
      </c>
      <c r="GB22">
        <v>0</v>
      </c>
      <c r="GC22">
        <v>100</v>
      </c>
      <c r="GD22">
        <v>100</v>
      </c>
      <c r="GE22">
        <v>1.258</v>
      </c>
      <c r="GF22">
        <v>-0.0406</v>
      </c>
      <c r="GG22">
        <v>0.710533810232173</v>
      </c>
      <c r="GH22">
        <v>0.00197157181927259</v>
      </c>
      <c r="GI22">
        <v>-1.54613444728524e-06</v>
      </c>
      <c r="GJ22">
        <v>6.01190112903267e-10</v>
      </c>
      <c r="GK22">
        <v>-0.100309745534137</v>
      </c>
      <c r="GL22">
        <v>-0.0164619765348121</v>
      </c>
      <c r="GM22">
        <v>0.00184798508784774</v>
      </c>
      <c r="GN22">
        <v>-1.07393615702454e-05</v>
      </c>
      <c r="GO22">
        <v>1</v>
      </c>
      <c r="GP22">
        <v>1970</v>
      </c>
      <c r="GQ22">
        <v>2</v>
      </c>
      <c r="GR22">
        <v>24</v>
      </c>
      <c r="GS22">
        <v>1249.9</v>
      </c>
      <c r="GT22">
        <v>1250</v>
      </c>
      <c r="GU22">
        <v>0.881348</v>
      </c>
      <c r="GV22">
        <v>2.37671</v>
      </c>
      <c r="GW22">
        <v>1.44775</v>
      </c>
      <c r="GX22">
        <v>2.31079</v>
      </c>
      <c r="GY22">
        <v>1.44409</v>
      </c>
      <c r="GZ22">
        <v>2.28882</v>
      </c>
      <c r="HA22">
        <v>33.8509</v>
      </c>
      <c r="HB22">
        <v>24.2976</v>
      </c>
      <c r="HC22">
        <v>18</v>
      </c>
      <c r="HD22">
        <v>416.41</v>
      </c>
      <c r="HE22">
        <v>446.927</v>
      </c>
      <c r="HF22">
        <v>14.7515</v>
      </c>
      <c r="HG22">
        <v>26.1184</v>
      </c>
      <c r="HH22">
        <v>30.0001</v>
      </c>
      <c r="HI22">
        <v>26.1248</v>
      </c>
      <c r="HJ22">
        <v>26.0949</v>
      </c>
      <c r="HK22">
        <v>17.6545</v>
      </c>
      <c r="HL22">
        <v>39.8577</v>
      </c>
      <c r="HM22">
        <v>8.47831</v>
      </c>
      <c r="HN22">
        <v>14.7639</v>
      </c>
      <c r="HO22">
        <v>332.531</v>
      </c>
      <c r="HP22">
        <v>10.8544</v>
      </c>
      <c r="HQ22">
        <v>95.9961</v>
      </c>
      <c r="HR22">
        <v>100.235</v>
      </c>
    </row>
    <row r="23" spans="1:226">
      <c r="A23">
        <v>7</v>
      </c>
      <c r="B23">
        <v>1680458055</v>
      </c>
      <c r="C23">
        <v>30</v>
      </c>
      <c r="D23" t="s">
        <v>371</v>
      </c>
      <c r="E23" t="s">
        <v>372</v>
      </c>
      <c r="F23">
        <v>5</v>
      </c>
      <c r="G23" t="s">
        <v>353</v>
      </c>
      <c r="H23" t="s">
        <v>354</v>
      </c>
      <c r="I23">
        <v>1680458047.21429</v>
      </c>
      <c r="J23">
        <f>(K23)/1000</f>
        <v>0</v>
      </c>
      <c r="K23">
        <f>IF(BF23, AN23, AH23)</f>
        <v>0</v>
      </c>
      <c r="L23">
        <f>IF(BF23, AI23, AG23)</f>
        <v>0</v>
      </c>
      <c r="M23">
        <f>BH23 - IF(AU23&gt;1, L23*BB23*100.0/(AW23*BV23), 0)</f>
        <v>0</v>
      </c>
      <c r="N23">
        <f>((T23-J23/2)*M23-L23)/(T23+J23/2)</f>
        <v>0</v>
      </c>
      <c r="O23">
        <f>N23*(BO23+BP23)/1000.0</f>
        <v>0</v>
      </c>
      <c r="P23">
        <f>(BH23 - IF(AU23&gt;1, L23*BB23*100.0/(AW23*BV23), 0))*(BO23+BP23)/1000.0</f>
        <v>0</v>
      </c>
      <c r="Q23">
        <f>2.0/((1/S23-1/R23)+SIGN(S23)*SQRT((1/S23-1/R23)*(1/S23-1/R23) + 4*BC23/((BC23+1)*(BC23+1))*(2*1/S23*1/R23-1/R23*1/R23)))</f>
        <v>0</v>
      </c>
      <c r="R23">
        <f>IF(LEFT(BD23,1)&lt;&gt;"0",IF(LEFT(BD23,1)="1",3.0,BE23),$D$5+$E$5*(BV23*BO23/($K$5*1000))+$F$5*(BV23*BO23/($K$5*1000))*MAX(MIN(BB23,$J$5),$I$5)*MAX(MIN(BB23,$J$5),$I$5)+$G$5*MAX(MIN(BB23,$J$5),$I$5)*(BV23*BO23/($K$5*1000))+$H$5*(BV23*BO23/($K$5*1000))*(BV23*BO23/($K$5*1000)))</f>
        <v>0</v>
      </c>
      <c r="S23">
        <f>J23*(1000-(1000*0.61365*exp(17.502*W23/(240.97+W23))/(BO23+BP23)+BJ23)/2)/(1000*0.61365*exp(17.502*W23/(240.97+W23))/(BO23+BP23)-BJ23)</f>
        <v>0</v>
      </c>
      <c r="T23">
        <f>1/((BC23+1)/(Q23/1.6)+1/(R23/1.37)) + BC23/((BC23+1)/(Q23/1.6) + BC23/(R23/1.37))</f>
        <v>0</v>
      </c>
      <c r="U23">
        <f>(AX23*BA23)</f>
        <v>0</v>
      </c>
      <c r="V23">
        <f>(BQ23+(U23+2*0.95*5.67E-8*(((BQ23+$B$7)+273)^4-(BQ23+273)^4)-44100*J23)/(1.84*29.3*R23+8*0.95*5.67E-8*(BQ23+273)^3))</f>
        <v>0</v>
      </c>
      <c r="W23">
        <f>($C$7*BR23+$D$7*BS23+$E$7*V23)</f>
        <v>0</v>
      </c>
      <c r="X23">
        <f>0.61365*exp(17.502*W23/(240.97+W23))</f>
        <v>0</v>
      </c>
      <c r="Y23">
        <f>(Z23/AA23*100)</f>
        <v>0</v>
      </c>
      <c r="Z23">
        <f>BJ23*(BO23+BP23)/1000</f>
        <v>0</v>
      </c>
      <c r="AA23">
        <f>0.61365*exp(17.502*BQ23/(240.97+BQ23))</f>
        <v>0</v>
      </c>
      <c r="AB23">
        <f>(X23-BJ23*(BO23+BP23)/1000)</f>
        <v>0</v>
      </c>
      <c r="AC23">
        <f>(-J23*44100)</f>
        <v>0</v>
      </c>
      <c r="AD23">
        <f>2*29.3*R23*0.92*(BQ23-W23)</f>
        <v>0</v>
      </c>
      <c r="AE23">
        <f>2*0.95*5.67E-8*(((BQ23+$B$7)+273)^4-(W23+273)^4)</f>
        <v>0</v>
      </c>
      <c r="AF23">
        <f>U23+AE23+AC23+AD23</f>
        <v>0</v>
      </c>
      <c r="AG23">
        <f>BN23*AU23*(BI23-BH23*(1000-AU23*BK23)/(1000-AU23*BJ23))/(100*BB23)</f>
        <v>0</v>
      </c>
      <c r="AH23">
        <f>1000*BN23*AU23*(BJ23-BK23)/(100*BB23*(1000-AU23*BJ23))</f>
        <v>0</v>
      </c>
      <c r="AI23">
        <f>(AJ23 - AK23 - BO23*1E3/(8.314*(BQ23+273.15)) * AM23/BN23 * AL23) * BN23/(100*BB23) * (1000 - BK23)/1000</f>
        <v>0</v>
      </c>
      <c r="AJ23">
        <v>351.925442438016</v>
      </c>
      <c r="AK23">
        <v>361.109460606061</v>
      </c>
      <c r="AL23">
        <v>-3.18318176266033</v>
      </c>
      <c r="AM23">
        <v>67.1333394971398</v>
      </c>
      <c r="AN23">
        <f>(AP23 - AO23 + BO23*1E3/(8.314*(BQ23+273.15)) * AR23/BN23 * AQ23) * BN23/(100*BB23) * 1000/(1000 - AP23)</f>
        <v>0</v>
      </c>
      <c r="AO23">
        <v>10.8001002083123</v>
      </c>
      <c r="AP23">
        <v>12.3670363636364</v>
      </c>
      <c r="AQ23">
        <v>-2.72578224535491e-07</v>
      </c>
      <c r="AR23">
        <v>128.358155406934</v>
      </c>
      <c r="AS23">
        <v>12</v>
      </c>
      <c r="AT23">
        <v>2</v>
      </c>
      <c r="AU23">
        <f>IF(AS23*$H$13&gt;=AW23,1.0,(AW23/(AW23-AS23*$H$13)))</f>
        <v>0</v>
      </c>
      <c r="AV23">
        <f>(AU23-1)*100</f>
        <v>0</v>
      </c>
      <c r="AW23">
        <f>MAX(0,($B$13+$C$13*BV23)/(1+$D$13*BV23)*BO23/(BQ23+273)*$E$13)</f>
        <v>0</v>
      </c>
      <c r="AX23">
        <f>$B$11*BW23+$C$11*BX23+$F$11*CI23*(1-CL23)</f>
        <v>0</v>
      </c>
      <c r="AY23">
        <f>AX23*AZ23</f>
        <v>0</v>
      </c>
      <c r="AZ23">
        <f>($B$11*$D$9+$C$11*$D$9+$F$11*((CV23+CN23)/MAX(CV23+CN23+CW23, 0.1)*$I$9+CW23/MAX(CV23+CN23+CW23, 0.1)*$J$9))/($B$11+$C$11+$F$11)</f>
        <v>0</v>
      </c>
      <c r="BA23">
        <f>($B$11*$K$9+$C$11*$K$9+$F$11*((CV23+CN23)/MAX(CV23+CN23+CW23, 0.1)*$P$9+CW23/MAX(CV23+CN23+CW23, 0.1)*$Q$9))/($B$11+$C$11+$F$11)</f>
        <v>0</v>
      </c>
      <c r="BB23">
        <v>2.44</v>
      </c>
      <c r="BC23">
        <v>0.5</v>
      </c>
      <c r="BD23" t="s">
        <v>355</v>
      </c>
      <c r="BE23">
        <v>2</v>
      </c>
      <c r="BF23" t="b">
        <v>1</v>
      </c>
      <c r="BG23">
        <v>1680458047.21429</v>
      </c>
      <c r="BH23">
        <v>378.682392857143</v>
      </c>
      <c r="BI23">
        <v>363.729142857143</v>
      </c>
      <c r="BJ23">
        <v>12.3657428571429</v>
      </c>
      <c r="BK23">
        <v>10.7992285714286</v>
      </c>
      <c r="BL23">
        <v>377.415928571429</v>
      </c>
      <c r="BM23">
        <v>12.4063571428571</v>
      </c>
      <c r="BN23">
        <v>500.126607142857</v>
      </c>
      <c r="BO23">
        <v>89.4875428571429</v>
      </c>
      <c r="BP23">
        <v>0.0999256142857143</v>
      </c>
      <c r="BQ23">
        <v>19.4595392857143</v>
      </c>
      <c r="BR23">
        <v>19.9759464285714</v>
      </c>
      <c r="BS23">
        <v>999.9</v>
      </c>
      <c r="BT23">
        <v>0</v>
      </c>
      <c r="BU23">
        <v>0</v>
      </c>
      <c r="BV23">
        <v>10009.4725</v>
      </c>
      <c r="BW23">
        <v>0</v>
      </c>
      <c r="BX23">
        <v>10.2381</v>
      </c>
      <c r="BY23">
        <v>14.9532285714286</v>
      </c>
      <c r="BZ23">
        <v>383.42375</v>
      </c>
      <c r="CA23">
        <v>367.700035714286</v>
      </c>
      <c r="CB23">
        <v>1.5665125</v>
      </c>
      <c r="CC23">
        <v>363.729142857143</v>
      </c>
      <c r="CD23">
        <v>10.7992285714286</v>
      </c>
      <c r="CE23">
        <v>1.10657928571429</v>
      </c>
      <c r="CF23">
        <v>0.966396535714286</v>
      </c>
      <c r="CG23">
        <v>8.40076</v>
      </c>
      <c r="CH23">
        <v>6.41936571428572</v>
      </c>
      <c r="CI23">
        <v>1999.99285714286</v>
      </c>
      <c r="CJ23">
        <v>0.979993285714286</v>
      </c>
      <c r="CK23">
        <v>0.0200064714285714</v>
      </c>
      <c r="CL23">
        <v>0</v>
      </c>
      <c r="CM23">
        <v>2.60340357142857</v>
      </c>
      <c r="CN23">
        <v>0</v>
      </c>
      <c r="CO23">
        <v>4534.96</v>
      </c>
      <c r="CP23">
        <v>16705.3142857143</v>
      </c>
      <c r="CQ23">
        <v>41.375</v>
      </c>
      <c r="CR23">
        <v>43.60475</v>
      </c>
      <c r="CS23">
        <v>42.562</v>
      </c>
      <c r="CT23">
        <v>41.6847857142857</v>
      </c>
      <c r="CU23">
        <v>40.5</v>
      </c>
      <c r="CV23">
        <v>1959.98142857143</v>
      </c>
      <c r="CW23">
        <v>40.0114285714286</v>
      </c>
      <c r="CX23">
        <v>0</v>
      </c>
      <c r="CY23">
        <v>1680458085</v>
      </c>
      <c r="CZ23">
        <v>0</v>
      </c>
      <c r="DA23">
        <v>0</v>
      </c>
      <c r="DB23" t="s">
        <v>356</v>
      </c>
      <c r="DC23">
        <v>1680383055.5</v>
      </c>
      <c r="DD23">
        <v>1680383051.5</v>
      </c>
      <c r="DE23">
        <v>0</v>
      </c>
      <c r="DF23">
        <v>-0.261</v>
      </c>
      <c r="DG23">
        <v>-0.006</v>
      </c>
      <c r="DH23">
        <v>1.377</v>
      </c>
      <c r="DI23">
        <v>0.403</v>
      </c>
      <c r="DJ23">
        <v>420</v>
      </c>
      <c r="DK23">
        <v>24</v>
      </c>
      <c r="DL23">
        <v>0.61</v>
      </c>
      <c r="DM23">
        <v>0.33</v>
      </c>
      <c r="DN23">
        <v>13.064554</v>
      </c>
      <c r="DO23">
        <v>38.018223489681</v>
      </c>
      <c r="DP23">
        <v>3.87672431924673</v>
      </c>
      <c r="DQ23">
        <v>0</v>
      </c>
      <c r="DR23">
        <v>1.565107</v>
      </c>
      <c r="DS23">
        <v>0.0299702814258888</v>
      </c>
      <c r="DT23">
        <v>0.00351362149355904</v>
      </c>
      <c r="DU23">
        <v>1</v>
      </c>
      <c r="DV23">
        <v>1</v>
      </c>
      <c r="DW23">
        <v>2</v>
      </c>
      <c r="DX23" t="s">
        <v>357</v>
      </c>
      <c r="DY23">
        <v>2.87177</v>
      </c>
      <c r="DZ23">
        <v>2.71033</v>
      </c>
      <c r="EA23">
        <v>0.0793179</v>
      </c>
      <c r="EB23">
        <v>0.076428</v>
      </c>
      <c r="EC23">
        <v>0.0632633</v>
      </c>
      <c r="ED23">
        <v>0.0569966</v>
      </c>
      <c r="EE23">
        <v>25829.4</v>
      </c>
      <c r="EF23">
        <v>22681.6</v>
      </c>
      <c r="EG23">
        <v>25099.8</v>
      </c>
      <c r="EH23">
        <v>23912.7</v>
      </c>
      <c r="EI23">
        <v>40120.4</v>
      </c>
      <c r="EJ23">
        <v>37300.2</v>
      </c>
      <c r="EK23">
        <v>45346.1</v>
      </c>
      <c r="EL23">
        <v>42622.4</v>
      </c>
      <c r="EM23">
        <v>1.78067</v>
      </c>
      <c r="EN23">
        <v>1.85595</v>
      </c>
      <c r="EO23">
        <v>0.0208467</v>
      </c>
      <c r="EP23">
        <v>0</v>
      </c>
      <c r="EQ23">
        <v>19.6424</v>
      </c>
      <c r="ER23">
        <v>999.9</v>
      </c>
      <c r="ES23">
        <v>35.924</v>
      </c>
      <c r="ET23">
        <v>28.762</v>
      </c>
      <c r="EU23">
        <v>15.9235</v>
      </c>
      <c r="EV23">
        <v>54.2249</v>
      </c>
      <c r="EW23">
        <v>45.8694</v>
      </c>
      <c r="EX23">
        <v>1</v>
      </c>
      <c r="EY23">
        <v>-0.0827261</v>
      </c>
      <c r="EZ23">
        <v>4.52341</v>
      </c>
      <c r="FA23">
        <v>20.1748</v>
      </c>
      <c r="FB23">
        <v>5.23406</v>
      </c>
      <c r="FC23">
        <v>11.992</v>
      </c>
      <c r="FD23">
        <v>4.957</v>
      </c>
      <c r="FE23">
        <v>3.30395</v>
      </c>
      <c r="FF23">
        <v>9999</v>
      </c>
      <c r="FG23">
        <v>9999</v>
      </c>
      <c r="FH23">
        <v>999.9</v>
      </c>
      <c r="FI23">
        <v>9999</v>
      </c>
      <c r="FJ23">
        <v>1.86844</v>
      </c>
      <c r="FK23">
        <v>1.8641</v>
      </c>
      <c r="FL23">
        <v>1.87177</v>
      </c>
      <c r="FM23">
        <v>1.86249</v>
      </c>
      <c r="FN23">
        <v>1.8619</v>
      </c>
      <c r="FO23">
        <v>1.86844</v>
      </c>
      <c r="FP23">
        <v>1.85852</v>
      </c>
      <c r="FQ23">
        <v>1.86498</v>
      </c>
      <c r="FR23">
        <v>5</v>
      </c>
      <c r="FS23">
        <v>0</v>
      </c>
      <c r="FT23">
        <v>0</v>
      </c>
      <c r="FU23">
        <v>0</v>
      </c>
      <c r="FV23" t="s">
        <v>358</v>
      </c>
      <c r="FW23" t="s">
        <v>359</v>
      </c>
      <c r="FX23" t="s">
        <v>360</v>
      </c>
      <c r="FY23" t="s">
        <v>360</v>
      </c>
      <c r="FZ23" t="s">
        <v>360</v>
      </c>
      <c r="GA23" t="s">
        <v>360</v>
      </c>
      <c r="GB23">
        <v>0</v>
      </c>
      <c r="GC23">
        <v>100</v>
      </c>
      <c r="GD23">
        <v>100</v>
      </c>
      <c r="GE23">
        <v>1.241</v>
      </c>
      <c r="GF23">
        <v>-0.0406</v>
      </c>
      <c r="GG23">
        <v>0.710533810232173</v>
      </c>
      <c r="GH23">
        <v>0.00197157181927259</v>
      </c>
      <c r="GI23">
        <v>-1.54613444728524e-06</v>
      </c>
      <c r="GJ23">
        <v>6.01190112903267e-10</v>
      </c>
      <c r="GK23">
        <v>-0.100309745534137</v>
      </c>
      <c r="GL23">
        <v>-0.0164619765348121</v>
      </c>
      <c r="GM23">
        <v>0.00184798508784774</v>
      </c>
      <c r="GN23">
        <v>-1.07393615702454e-05</v>
      </c>
      <c r="GO23">
        <v>1</v>
      </c>
      <c r="GP23">
        <v>1970</v>
      </c>
      <c r="GQ23">
        <v>2</v>
      </c>
      <c r="GR23">
        <v>24</v>
      </c>
      <c r="GS23">
        <v>1250</v>
      </c>
      <c r="GT23">
        <v>1250.1</v>
      </c>
      <c r="GU23">
        <v>0.849609</v>
      </c>
      <c r="GV23">
        <v>2.35718</v>
      </c>
      <c r="GW23">
        <v>1.44775</v>
      </c>
      <c r="GX23">
        <v>2.31079</v>
      </c>
      <c r="GY23">
        <v>1.44409</v>
      </c>
      <c r="GZ23">
        <v>2.41821</v>
      </c>
      <c r="HA23">
        <v>33.8735</v>
      </c>
      <c r="HB23">
        <v>24.3064</v>
      </c>
      <c r="HC23">
        <v>18</v>
      </c>
      <c r="HD23">
        <v>416.451</v>
      </c>
      <c r="HE23">
        <v>446.713</v>
      </c>
      <c r="HF23">
        <v>14.7683</v>
      </c>
      <c r="HG23">
        <v>26.1184</v>
      </c>
      <c r="HH23">
        <v>30.0001</v>
      </c>
      <c r="HI23">
        <v>26.1248</v>
      </c>
      <c r="HJ23">
        <v>26.0966</v>
      </c>
      <c r="HK23">
        <v>16.9445</v>
      </c>
      <c r="HL23">
        <v>39.8577</v>
      </c>
      <c r="HM23">
        <v>8.10338</v>
      </c>
      <c r="HN23">
        <v>14.7882</v>
      </c>
      <c r="HO23">
        <v>312.35</v>
      </c>
      <c r="HP23">
        <v>10.8557</v>
      </c>
      <c r="HQ23">
        <v>95.9954</v>
      </c>
      <c r="HR23">
        <v>100.237</v>
      </c>
    </row>
    <row r="24" spans="1:226">
      <c r="A24">
        <v>8</v>
      </c>
      <c r="B24">
        <v>1680458060</v>
      </c>
      <c r="C24">
        <v>35</v>
      </c>
      <c r="D24" t="s">
        <v>373</v>
      </c>
      <c r="E24" t="s">
        <v>374</v>
      </c>
      <c r="F24">
        <v>5</v>
      </c>
      <c r="G24" t="s">
        <v>353</v>
      </c>
      <c r="H24" t="s">
        <v>354</v>
      </c>
      <c r="I24">
        <v>1680458052.5</v>
      </c>
      <c r="J24">
        <f>(K24)/1000</f>
        <v>0</v>
      </c>
      <c r="K24">
        <f>IF(BF24, AN24, AH24)</f>
        <v>0</v>
      </c>
      <c r="L24">
        <f>IF(BF24, AI24, AG24)</f>
        <v>0</v>
      </c>
      <c r="M24">
        <f>BH24 - IF(AU24&gt;1, L24*BB24*100.0/(AW24*BV24), 0)</f>
        <v>0</v>
      </c>
      <c r="N24">
        <f>((T24-J24/2)*M24-L24)/(T24+J24/2)</f>
        <v>0</v>
      </c>
      <c r="O24">
        <f>N24*(BO24+BP24)/1000.0</f>
        <v>0</v>
      </c>
      <c r="P24">
        <f>(BH24 - IF(AU24&gt;1, L24*BB24*100.0/(AW24*BV24), 0))*(BO24+BP24)/1000.0</f>
        <v>0</v>
      </c>
      <c r="Q24">
        <f>2.0/((1/S24-1/R24)+SIGN(S24)*SQRT((1/S24-1/R24)*(1/S24-1/R24) + 4*BC24/((BC24+1)*(BC24+1))*(2*1/S24*1/R24-1/R24*1/R24)))</f>
        <v>0</v>
      </c>
      <c r="R24">
        <f>IF(LEFT(BD24,1)&lt;&gt;"0",IF(LEFT(BD24,1)="1",3.0,BE24),$D$5+$E$5*(BV24*BO24/($K$5*1000))+$F$5*(BV24*BO24/($K$5*1000))*MAX(MIN(BB24,$J$5),$I$5)*MAX(MIN(BB24,$J$5),$I$5)+$G$5*MAX(MIN(BB24,$J$5),$I$5)*(BV24*BO24/($K$5*1000))+$H$5*(BV24*BO24/($K$5*1000))*(BV24*BO24/($K$5*1000)))</f>
        <v>0</v>
      </c>
      <c r="S24">
        <f>J24*(1000-(1000*0.61365*exp(17.502*W24/(240.97+W24))/(BO24+BP24)+BJ24)/2)/(1000*0.61365*exp(17.502*W24/(240.97+W24))/(BO24+BP24)-BJ24)</f>
        <v>0</v>
      </c>
      <c r="T24">
        <f>1/((BC24+1)/(Q24/1.6)+1/(R24/1.37)) + BC24/((BC24+1)/(Q24/1.6) + BC24/(R24/1.37))</f>
        <v>0</v>
      </c>
      <c r="U24">
        <f>(AX24*BA24)</f>
        <v>0</v>
      </c>
      <c r="V24">
        <f>(BQ24+(U24+2*0.95*5.67E-8*(((BQ24+$B$7)+273)^4-(BQ24+273)^4)-44100*J24)/(1.84*29.3*R24+8*0.95*5.67E-8*(BQ24+273)^3))</f>
        <v>0</v>
      </c>
      <c r="W24">
        <f>($C$7*BR24+$D$7*BS24+$E$7*V24)</f>
        <v>0</v>
      </c>
      <c r="X24">
        <f>0.61365*exp(17.502*W24/(240.97+W24))</f>
        <v>0</v>
      </c>
      <c r="Y24">
        <f>(Z24/AA24*100)</f>
        <v>0</v>
      </c>
      <c r="Z24">
        <f>BJ24*(BO24+BP24)/1000</f>
        <v>0</v>
      </c>
      <c r="AA24">
        <f>0.61365*exp(17.502*BQ24/(240.97+BQ24))</f>
        <v>0</v>
      </c>
      <c r="AB24">
        <f>(X24-BJ24*(BO24+BP24)/1000)</f>
        <v>0</v>
      </c>
      <c r="AC24">
        <f>(-J24*44100)</f>
        <v>0</v>
      </c>
      <c r="AD24">
        <f>2*29.3*R24*0.92*(BQ24-W24)</f>
        <v>0</v>
      </c>
      <c r="AE24">
        <f>2*0.95*5.67E-8*(((BQ24+$B$7)+273)^4-(W24+273)^4)</f>
        <v>0</v>
      </c>
      <c r="AF24">
        <f>U24+AE24+AC24+AD24</f>
        <v>0</v>
      </c>
      <c r="AG24">
        <f>BN24*AU24*(BI24-BH24*(1000-AU24*BK24)/(1000-AU24*BJ24))/(100*BB24)</f>
        <v>0</v>
      </c>
      <c r="AH24">
        <f>1000*BN24*AU24*(BJ24-BK24)/(100*BB24*(1000-AU24*BJ24))</f>
        <v>0</v>
      </c>
      <c r="AI24">
        <f>(AJ24 - AK24 - BO24*1E3/(8.314*(BQ24+273.15)) * AM24/BN24 * AL24) * BN24/(100*BB24) * (1000 - BK24)/1000</f>
        <v>0</v>
      </c>
      <c r="AJ24">
        <v>334.947214564353</v>
      </c>
      <c r="AK24">
        <v>344.833787878788</v>
      </c>
      <c r="AL24">
        <v>-3.26704079415195</v>
      </c>
      <c r="AM24">
        <v>67.1333394971398</v>
      </c>
      <c r="AN24">
        <f>(AP24 - AO24 + BO24*1E3/(8.314*(BQ24+273.15)) * AR24/BN24 * AQ24) * BN24/(100*BB24) * 1000/(1000 - AP24)</f>
        <v>0</v>
      </c>
      <c r="AO24">
        <v>10.7913199374141</v>
      </c>
      <c r="AP24">
        <v>12.3671109090909</v>
      </c>
      <c r="AQ24">
        <v>-2.925118075488e-08</v>
      </c>
      <c r="AR24">
        <v>128.358155406934</v>
      </c>
      <c r="AS24">
        <v>12</v>
      </c>
      <c r="AT24">
        <v>2</v>
      </c>
      <c r="AU24">
        <f>IF(AS24*$H$13&gt;=AW24,1.0,(AW24/(AW24-AS24*$H$13)))</f>
        <v>0</v>
      </c>
      <c r="AV24">
        <f>(AU24-1)*100</f>
        <v>0</v>
      </c>
      <c r="AW24">
        <f>MAX(0,($B$13+$C$13*BV24)/(1+$D$13*BV24)*BO24/(BQ24+273)*$E$13)</f>
        <v>0</v>
      </c>
      <c r="AX24">
        <f>$B$11*BW24+$C$11*BX24+$F$11*CI24*(1-CL24)</f>
        <v>0</v>
      </c>
      <c r="AY24">
        <f>AX24*AZ24</f>
        <v>0</v>
      </c>
      <c r="AZ24">
        <f>($B$11*$D$9+$C$11*$D$9+$F$11*((CV24+CN24)/MAX(CV24+CN24+CW24, 0.1)*$I$9+CW24/MAX(CV24+CN24+CW24, 0.1)*$J$9))/($B$11+$C$11+$F$11)</f>
        <v>0</v>
      </c>
      <c r="BA24">
        <f>($B$11*$K$9+$C$11*$K$9+$F$11*((CV24+CN24)/MAX(CV24+CN24+CW24, 0.1)*$P$9+CW24/MAX(CV24+CN24+CW24, 0.1)*$Q$9))/($B$11+$C$11+$F$11)</f>
        <v>0</v>
      </c>
      <c r="BB24">
        <v>2.44</v>
      </c>
      <c r="BC24">
        <v>0.5</v>
      </c>
      <c r="BD24" t="s">
        <v>355</v>
      </c>
      <c r="BE24">
        <v>2</v>
      </c>
      <c r="BF24" t="b">
        <v>1</v>
      </c>
      <c r="BG24">
        <v>1680458052.5</v>
      </c>
      <c r="BH24">
        <v>362.766814814815</v>
      </c>
      <c r="BI24">
        <v>346.044777777778</v>
      </c>
      <c r="BJ24">
        <v>12.3670333333333</v>
      </c>
      <c r="BK24">
        <v>10.7980111111111</v>
      </c>
      <c r="BL24">
        <v>361.517444444444</v>
      </c>
      <c r="BM24">
        <v>12.4076111111111</v>
      </c>
      <c r="BN24">
        <v>500.135333333333</v>
      </c>
      <c r="BO24">
        <v>89.4862148148148</v>
      </c>
      <c r="BP24">
        <v>0.0999649851851852</v>
      </c>
      <c r="BQ24">
        <v>19.4645518518519</v>
      </c>
      <c r="BR24">
        <v>19.9781444444444</v>
      </c>
      <c r="BS24">
        <v>999.9</v>
      </c>
      <c r="BT24">
        <v>0</v>
      </c>
      <c r="BU24">
        <v>0</v>
      </c>
      <c r="BV24">
        <v>10004.3555555556</v>
      </c>
      <c r="BW24">
        <v>0</v>
      </c>
      <c r="BX24">
        <v>10.2381</v>
      </c>
      <c r="BY24">
        <v>16.7219222222222</v>
      </c>
      <c r="BZ24">
        <v>367.30937037037</v>
      </c>
      <c r="CA24">
        <v>349.82237037037</v>
      </c>
      <c r="CB24">
        <v>1.56902555555556</v>
      </c>
      <c r="CC24">
        <v>346.044777777778</v>
      </c>
      <c r="CD24">
        <v>10.7980111111111</v>
      </c>
      <c r="CE24">
        <v>1.10667851851852</v>
      </c>
      <c r="CF24">
        <v>0.966272555555556</v>
      </c>
      <c r="CG24">
        <v>8.4020762962963</v>
      </c>
      <c r="CH24">
        <v>6.41750259259259</v>
      </c>
      <c r="CI24">
        <v>2000.00740740741</v>
      </c>
      <c r="CJ24">
        <v>0.979993555555555</v>
      </c>
      <c r="CK24">
        <v>0.0200061925925926</v>
      </c>
      <c r="CL24">
        <v>0</v>
      </c>
      <c r="CM24">
        <v>2.55958518518518</v>
      </c>
      <c r="CN24">
        <v>0</v>
      </c>
      <c r="CO24">
        <v>4533.2237037037</v>
      </c>
      <c r="CP24">
        <v>16705.4296296296</v>
      </c>
      <c r="CQ24">
        <v>41.375</v>
      </c>
      <c r="CR24">
        <v>43.6203333333333</v>
      </c>
      <c r="CS24">
        <v>42.562</v>
      </c>
      <c r="CT24">
        <v>41.687</v>
      </c>
      <c r="CU24">
        <v>40.5</v>
      </c>
      <c r="CV24">
        <v>1959.9962962963</v>
      </c>
      <c r="CW24">
        <v>40.0111111111111</v>
      </c>
      <c r="CX24">
        <v>0</v>
      </c>
      <c r="CY24">
        <v>1680458089.8</v>
      </c>
      <c r="CZ24">
        <v>0</v>
      </c>
      <c r="DA24">
        <v>0</v>
      </c>
      <c r="DB24" t="s">
        <v>356</v>
      </c>
      <c r="DC24">
        <v>1680383055.5</v>
      </c>
      <c r="DD24">
        <v>1680383051.5</v>
      </c>
      <c r="DE24">
        <v>0</v>
      </c>
      <c r="DF24">
        <v>-0.261</v>
      </c>
      <c r="DG24">
        <v>-0.006</v>
      </c>
      <c r="DH24">
        <v>1.377</v>
      </c>
      <c r="DI24">
        <v>0.403</v>
      </c>
      <c r="DJ24">
        <v>420</v>
      </c>
      <c r="DK24">
        <v>24</v>
      </c>
      <c r="DL24">
        <v>0.61</v>
      </c>
      <c r="DM24">
        <v>0.33</v>
      </c>
      <c r="DN24">
        <v>15.28233725</v>
      </c>
      <c r="DO24">
        <v>22.1725946341463</v>
      </c>
      <c r="DP24">
        <v>2.24418171931663</v>
      </c>
      <c r="DQ24">
        <v>0</v>
      </c>
      <c r="DR24">
        <v>1.56684625</v>
      </c>
      <c r="DS24">
        <v>0.0162048405253272</v>
      </c>
      <c r="DT24">
        <v>0.00234639264350621</v>
      </c>
      <c r="DU24">
        <v>1</v>
      </c>
      <c r="DV24">
        <v>1</v>
      </c>
      <c r="DW24">
        <v>2</v>
      </c>
      <c r="DX24" t="s">
        <v>357</v>
      </c>
      <c r="DY24">
        <v>2.87171</v>
      </c>
      <c r="DZ24">
        <v>2.71038</v>
      </c>
      <c r="EA24">
        <v>0.0764495</v>
      </c>
      <c r="EB24">
        <v>0.0733964</v>
      </c>
      <c r="EC24">
        <v>0.0632676</v>
      </c>
      <c r="ED24">
        <v>0.0569174</v>
      </c>
      <c r="EE24">
        <v>25910.2</v>
      </c>
      <c r="EF24">
        <v>22756</v>
      </c>
      <c r="EG24">
        <v>25100.2</v>
      </c>
      <c r="EH24">
        <v>23912.7</v>
      </c>
      <c r="EI24">
        <v>40120.5</v>
      </c>
      <c r="EJ24">
        <v>37303.3</v>
      </c>
      <c r="EK24">
        <v>45346.5</v>
      </c>
      <c r="EL24">
        <v>42622.4</v>
      </c>
      <c r="EM24">
        <v>1.78058</v>
      </c>
      <c r="EN24">
        <v>1.85595</v>
      </c>
      <c r="EO24">
        <v>0.0215285</v>
      </c>
      <c r="EP24">
        <v>0</v>
      </c>
      <c r="EQ24">
        <v>19.648</v>
      </c>
      <c r="ER24">
        <v>999.9</v>
      </c>
      <c r="ES24">
        <v>35.924</v>
      </c>
      <c r="ET24">
        <v>28.762</v>
      </c>
      <c r="EU24">
        <v>15.9234</v>
      </c>
      <c r="EV24">
        <v>54.4449</v>
      </c>
      <c r="EW24">
        <v>45.8093</v>
      </c>
      <c r="EX24">
        <v>1</v>
      </c>
      <c r="EY24">
        <v>-0.0827033</v>
      </c>
      <c r="EZ24">
        <v>4.52202</v>
      </c>
      <c r="FA24">
        <v>20.1748</v>
      </c>
      <c r="FB24">
        <v>5.23496</v>
      </c>
      <c r="FC24">
        <v>11.992</v>
      </c>
      <c r="FD24">
        <v>4.9571</v>
      </c>
      <c r="FE24">
        <v>3.304</v>
      </c>
      <c r="FF24">
        <v>9999</v>
      </c>
      <c r="FG24">
        <v>9999</v>
      </c>
      <c r="FH24">
        <v>999.9</v>
      </c>
      <c r="FI24">
        <v>9999</v>
      </c>
      <c r="FJ24">
        <v>1.86844</v>
      </c>
      <c r="FK24">
        <v>1.86411</v>
      </c>
      <c r="FL24">
        <v>1.87176</v>
      </c>
      <c r="FM24">
        <v>1.86249</v>
      </c>
      <c r="FN24">
        <v>1.86192</v>
      </c>
      <c r="FO24">
        <v>1.86843</v>
      </c>
      <c r="FP24">
        <v>1.85852</v>
      </c>
      <c r="FQ24">
        <v>1.86498</v>
      </c>
      <c r="FR24">
        <v>5</v>
      </c>
      <c r="FS24">
        <v>0</v>
      </c>
      <c r="FT24">
        <v>0</v>
      </c>
      <c r="FU24">
        <v>0</v>
      </c>
      <c r="FV24" t="s">
        <v>358</v>
      </c>
      <c r="FW24" t="s">
        <v>359</v>
      </c>
      <c r="FX24" t="s">
        <v>360</v>
      </c>
      <c r="FY24" t="s">
        <v>360</v>
      </c>
      <c r="FZ24" t="s">
        <v>360</v>
      </c>
      <c r="GA24" t="s">
        <v>360</v>
      </c>
      <c r="GB24">
        <v>0</v>
      </c>
      <c r="GC24">
        <v>100</v>
      </c>
      <c r="GD24">
        <v>100</v>
      </c>
      <c r="GE24">
        <v>1.223</v>
      </c>
      <c r="GF24">
        <v>-0.0406</v>
      </c>
      <c r="GG24">
        <v>0.710533810232173</v>
      </c>
      <c r="GH24">
        <v>0.00197157181927259</v>
      </c>
      <c r="GI24">
        <v>-1.54613444728524e-06</v>
      </c>
      <c r="GJ24">
        <v>6.01190112903267e-10</v>
      </c>
      <c r="GK24">
        <v>-0.100309745534137</v>
      </c>
      <c r="GL24">
        <v>-0.0164619765348121</v>
      </c>
      <c r="GM24">
        <v>0.00184798508784774</v>
      </c>
      <c r="GN24">
        <v>-1.07393615702454e-05</v>
      </c>
      <c r="GO24">
        <v>1</v>
      </c>
      <c r="GP24">
        <v>1970</v>
      </c>
      <c r="GQ24">
        <v>2</v>
      </c>
      <c r="GR24">
        <v>24</v>
      </c>
      <c r="GS24">
        <v>1250.1</v>
      </c>
      <c r="GT24">
        <v>1250.1</v>
      </c>
      <c r="GU24">
        <v>0.814209</v>
      </c>
      <c r="GV24">
        <v>2.37061</v>
      </c>
      <c r="GW24">
        <v>1.44775</v>
      </c>
      <c r="GX24">
        <v>2.31079</v>
      </c>
      <c r="GY24">
        <v>1.44409</v>
      </c>
      <c r="GZ24">
        <v>2.40479</v>
      </c>
      <c r="HA24">
        <v>33.8735</v>
      </c>
      <c r="HB24">
        <v>24.3064</v>
      </c>
      <c r="HC24">
        <v>18</v>
      </c>
      <c r="HD24">
        <v>416.396</v>
      </c>
      <c r="HE24">
        <v>446.718</v>
      </c>
      <c r="HF24">
        <v>14.7907</v>
      </c>
      <c r="HG24">
        <v>26.1184</v>
      </c>
      <c r="HH24">
        <v>30.0001</v>
      </c>
      <c r="HI24">
        <v>26.1248</v>
      </c>
      <c r="HJ24">
        <v>26.0971</v>
      </c>
      <c r="HK24">
        <v>16.2921</v>
      </c>
      <c r="HL24">
        <v>39.5732</v>
      </c>
      <c r="HM24">
        <v>8.10338</v>
      </c>
      <c r="HN24">
        <v>14.7963</v>
      </c>
      <c r="HO24">
        <v>298.957</v>
      </c>
      <c r="HP24">
        <v>10.8485</v>
      </c>
      <c r="HQ24">
        <v>95.9964</v>
      </c>
      <c r="HR24">
        <v>100.237</v>
      </c>
    </row>
    <row r="25" spans="1:226">
      <c r="A25">
        <v>9</v>
      </c>
      <c r="B25">
        <v>1680458065</v>
      </c>
      <c r="C25">
        <v>40</v>
      </c>
      <c r="D25" t="s">
        <v>375</v>
      </c>
      <c r="E25" t="s">
        <v>376</v>
      </c>
      <c r="F25">
        <v>5</v>
      </c>
      <c r="G25" t="s">
        <v>353</v>
      </c>
      <c r="H25" t="s">
        <v>354</v>
      </c>
      <c r="I25">
        <v>1680458057.21429</v>
      </c>
      <c r="J25">
        <f>(K25)/1000</f>
        <v>0</v>
      </c>
      <c r="K25">
        <f>IF(BF25, AN25, AH25)</f>
        <v>0</v>
      </c>
      <c r="L25">
        <f>IF(BF25, AI25, AG25)</f>
        <v>0</v>
      </c>
      <c r="M25">
        <f>BH25 - IF(AU25&gt;1, L25*BB25*100.0/(AW25*BV25), 0)</f>
        <v>0</v>
      </c>
      <c r="N25">
        <f>((T25-J25/2)*M25-L25)/(T25+J25/2)</f>
        <v>0</v>
      </c>
      <c r="O25">
        <f>N25*(BO25+BP25)/1000.0</f>
        <v>0</v>
      </c>
      <c r="P25">
        <f>(BH25 - IF(AU25&gt;1, L25*BB25*100.0/(AW25*BV25), 0))*(BO25+BP25)/1000.0</f>
        <v>0</v>
      </c>
      <c r="Q25">
        <f>2.0/((1/S25-1/R25)+SIGN(S25)*SQRT((1/S25-1/R25)*(1/S25-1/R25) + 4*BC25/((BC25+1)*(BC25+1))*(2*1/S25*1/R25-1/R25*1/R25)))</f>
        <v>0</v>
      </c>
      <c r="R25">
        <f>IF(LEFT(BD25,1)&lt;&gt;"0",IF(LEFT(BD25,1)="1",3.0,BE25),$D$5+$E$5*(BV25*BO25/($K$5*1000))+$F$5*(BV25*BO25/($K$5*1000))*MAX(MIN(BB25,$J$5),$I$5)*MAX(MIN(BB25,$J$5),$I$5)+$G$5*MAX(MIN(BB25,$J$5),$I$5)*(BV25*BO25/($K$5*1000))+$H$5*(BV25*BO25/($K$5*1000))*(BV25*BO25/($K$5*1000)))</f>
        <v>0</v>
      </c>
      <c r="S25">
        <f>J25*(1000-(1000*0.61365*exp(17.502*W25/(240.97+W25))/(BO25+BP25)+BJ25)/2)/(1000*0.61365*exp(17.502*W25/(240.97+W25))/(BO25+BP25)-BJ25)</f>
        <v>0</v>
      </c>
      <c r="T25">
        <f>1/((BC25+1)/(Q25/1.6)+1/(R25/1.37)) + BC25/((BC25+1)/(Q25/1.6) + BC25/(R25/1.37))</f>
        <v>0</v>
      </c>
      <c r="U25">
        <f>(AX25*BA25)</f>
        <v>0</v>
      </c>
      <c r="V25">
        <f>(BQ25+(U25+2*0.95*5.67E-8*(((BQ25+$B$7)+273)^4-(BQ25+273)^4)-44100*J25)/(1.84*29.3*R25+8*0.95*5.67E-8*(BQ25+273)^3))</f>
        <v>0</v>
      </c>
      <c r="W25">
        <f>($C$7*BR25+$D$7*BS25+$E$7*V25)</f>
        <v>0</v>
      </c>
      <c r="X25">
        <f>0.61365*exp(17.502*W25/(240.97+W25))</f>
        <v>0</v>
      </c>
      <c r="Y25">
        <f>(Z25/AA25*100)</f>
        <v>0</v>
      </c>
      <c r="Z25">
        <f>BJ25*(BO25+BP25)/1000</f>
        <v>0</v>
      </c>
      <c r="AA25">
        <f>0.61365*exp(17.502*BQ25/(240.97+BQ25))</f>
        <v>0</v>
      </c>
      <c r="AB25">
        <f>(X25-BJ25*(BO25+BP25)/1000)</f>
        <v>0</v>
      </c>
      <c r="AC25">
        <f>(-J25*44100)</f>
        <v>0</v>
      </c>
      <c r="AD25">
        <f>2*29.3*R25*0.92*(BQ25-W25)</f>
        <v>0</v>
      </c>
      <c r="AE25">
        <f>2*0.95*5.67E-8*(((BQ25+$B$7)+273)^4-(W25+273)^4)</f>
        <v>0</v>
      </c>
      <c r="AF25">
        <f>U25+AE25+AC25+AD25</f>
        <v>0</v>
      </c>
      <c r="AG25">
        <f>BN25*AU25*(BI25-BH25*(1000-AU25*BK25)/(1000-AU25*BJ25))/(100*BB25)</f>
        <v>0</v>
      </c>
      <c r="AH25">
        <f>1000*BN25*AU25*(BJ25-BK25)/(100*BB25*(1000-AU25*BJ25))</f>
        <v>0</v>
      </c>
      <c r="AI25">
        <f>(AJ25 - AK25 - BO25*1E3/(8.314*(BQ25+273.15)) * AM25/BN25 * AL25) * BN25/(100*BB25) * (1000 - BK25)/1000</f>
        <v>0</v>
      </c>
      <c r="AJ25">
        <v>318.140132977051</v>
      </c>
      <c r="AK25">
        <v>328.455018181818</v>
      </c>
      <c r="AL25">
        <v>-3.27014656147267</v>
      </c>
      <c r="AM25">
        <v>67.1333394971398</v>
      </c>
      <c r="AN25">
        <f>(AP25 - AO25 + BO25*1E3/(8.314*(BQ25+273.15)) * AR25/BN25 * AQ25) * BN25/(100*BB25) * 1000/(1000 - AP25)</f>
        <v>0</v>
      </c>
      <c r="AO25">
        <v>10.7753480135005</v>
      </c>
      <c r="AP25">
        <v>12.3660436363636</v>
      </c>
      <c r="AQ25">
        <v>-1.14435836118679e-06</v>
      </c>
      <c r="AR25">
        <v>128.358155406934</v>
      </c>
      <c r="AS25">
        <v>12</v>
      </c>
      <c r="AT25">
        <v>2</v>
      </c>
      <c r="AU25">
        <f>IF(AS25*$H$13&gt;=AW25,1.0,(AW25/(AW25-AS25*$H$13)))</f>
        <v>0</v>
      </c>
      <c r="AV25">
        <f>(AU25-1)*100</f>
        <v>0</v>
      </c>
      <c r="AW25">
        <f>MAX(0,($B$13+$C$13*BV25)/(1+$D$13*BV25)*BO25/(BQ25+273)*$E$13)</f>
        <v>0</v>
      </c>
      <c r="AX25">
        <f>$B$11*BW25+$C$11*BX25+$F$11*CI25*(1-CL25)</f>
        <v>0</v>
      </c>
      <c r="AY25">
        <f>AX25*AZ25</f>
        <v>0</v>
      </c>
      <c r="AZ25">
        <f>($B$11*$D$9+$C$11*$D$9+$F$11*((CV25+CN25)/MAX(CV25+CN25+CW25, 0.1)*$I$9+CW25/MAX(CV25+CN25+CW25, 0.1)*$J$9))/($B$11+$C$11+$F$11)</f>
        <v>0</v>
      </c>
      <c r="BA25">
        <f>($B$11*$K$9+$C$11*$K$9+$F$11*((CV25+CN25)/MAX(CV25+CN25+CW25, 0.1)*$P$9+CW25/MAX(CV25+CN25+CW25, 0.1)*$Q$9))/($B$11+$C$11+$F$11)</f>
        <v>0</v>
      </c>
      <c r="BB25">
        <v>2.44</v>
      </c>
      <c r="BC25">
        <v>0.5</v>
      </c>
      <c r="BD25" t="s">
        <v>355</v>
      </c>
      <c r="BE25">
        <v>2</v>
      </c>
      <c r="BF25" t="b">
        <v>1</v>
      </c>
      <c r="BG25">
        <v>1680458057.21429</v>
      </c>
      <c r="BH25">
        <v>347.843285714286</v>
      </c>
      <c r="BI25">
        <v>330.342607142857</v>
      </c>
      <c r="BJ25">
        <v>12.3671785714286</v>
      </c>
      <c r="BK25">
        <v>10.790225</v>
      </c>
      <c r="BL25">
        <v>346.610428571429</v>
      </c>
      <c r="BM25">
        <v>12.4077535714286</v>
      </c>
      <c r="BN25">
        <v>500.13875</v>
      </c>
      <c r="BO25">
        <v>89.4857142857143</v>
      </c>
      <c r="BP25">
        <v>0.100104839285714</v>
      </c>
      <c r="BQ25">
        <v>19.4713035714286</v>
      </c>
      <c r="BR25">
        <v>19.9885571428571</v>
      </c>
      <c r="BS25">
        <v>999.9</v>
      </c>
      <c r="BT25">
        <v>0</v>
      </c>
      <c r="BU25">
        <v>0</v>
      </c>
      <c r="BV25">
        <v>9991.47857142857</v>
      </c>
      <c r="BW25">
        <v>0</v>
      </c>
      <c r="BX25">
        <v>10.2381</v>
      </c>
      <c r="BY25">
        <v>17.5006928571429</v>
      </c>
      <c r="BZ25">
        <v>352.198964285714</v>
      </c>
      <c r="CA25">
        <v>333.946178571429</v>
      </c>
      <c r="CB25">
        <v>1.57695428571429</v>
      </c>
      <c r="CC25">
        <v>330.342607142857</v>
      </c>
      <c r="CD25">
        <v>10.790225</v>
      </c>
      <c r="CE25">
        <v>1.10668535714286</v>
      </c>
      <c r="CF25">
        <v>0.965570571428571</v>
      </c>
      <c r="CG25">
        <v>8.40216714285714</v>
      </c>
      <c r="CH25">
        <v>6.40695107142857</v>
      </c>
      <c r="CI25">
        <v>2000.00857142857</v>
      </c>
      <c r="CJ25">
        <v>0.979993607142857</v>
      </c>
      <c r="CK25">
        <v>0.0200061392857143</v>
      </c>
      <c r="CL25">
        <v>0</v>
      </c>
      <c r="CM25">
        <v>2.500925</v>
      </c>
      <c r="CN25">
        <v>0</v>
      </c>
      <c r="CO25">
        <v>4531.04964285714</v>
      </c>
      <c r="CP25">
        <v>16705.4321428571</v>
      </c>
      <c r="CQ25">
        <v>41.375</v>
      </c>
      <c r="CR25">
        <v>43.625</v>
      </c>
      <c r="CS25">
        <v>42.562</v>
      </c>
      <c r="CT25">
        <v>41.687</v>
      </c>
      <c r="CU25">
        <v>40.5</v>
      </c>
      <c r="CV25">
        <v>1959.9975</v>
      </c>
      <c r="CW25">
        <v>40.0110714285714</v>
      </c>
      <c r="CX25">
        <v>0</v>
      </c>
      <c r="CY25">
        <v>1680458095.2</v>
      </c>
      <c r="CZ25">
        <v>0</v>
      </c>
      <c r="DA25">
        <v>0</v>
      </c>
      <c r="DB25" t="s">
        <v>356</v>
      </c>
      <c r="DC25">
        <v>1680383055.5</v>
      </c>
      <c r="DD25">
        <v>1680383051.5</v>
      </c>
      <c r="DE25">
        <v>0</v>
      </c>
      <c r="DF25">
        <v>-0.261</v>
      </c>
      <c r="DG25">
        <v>-0.006</v>
      </c>
      <c r="DH25">
        <v>1.377</v>
      </c>
      <c r="DI25">
        <v>0.403</v>
      </c>
      <c r="DJ25">
        <v>420</v>
      </c>
      <c r="DK25">
        <v>24</v>
      </c>
      <c r="DL25">
        <v>0.61</v>
      </c>
      <c r="DM25">
        <v>0.33</v>
      </c>
      <c r="DN25">
        <v>17.012715</v>
      </c>
      <c r="DO25">
        <v>10.3771362101313</v>
      </c>
      <c r="DP25">
        <v>1.04031809595671</v>
      </c>
      <c r="DQ25">
        <v>0</v>
      </c>
      <c r="DR25">
        <v>1.5746385</v>
      </c>
      <c r="DS25">
        <v>0.0889395872420255</v>
      </c>
      <c r="DT25">
        <v>0.010716821018847</v>
      </c>
      <c r="DU25">
        <v>1</v>
      </c>
      <c r="DV25">
        <v>1</v>
      </c>
      <c r="DW25">
        <v>2</v>
      </c>
      <c r="DX25" t="s">
        <v>357</v>
      </c>
      <c r="DY25">
        <v>2.87168</v>
      </c>
      <c r="DZ25">
        <v>2.71008</v>
      </c>
      <c r="EA25">
        <v>0.0735049</v>
      </c>
      <c r="EB25">
        <v>0.0703521</v>
      </c>
      <c r="EC25">
        <v>0.0632584</v>
      </c>
      <c r="ED25">
        <v>0.0569175</v>
      </c>
      <c r="EE25">
        <v>25992.6</v>
      </c>
      <c r="EF25">
        <v>22830.6</v>
      </c>
      <c r="EG25">
        <v>25099.9</v>
      </c>
      <c r="EH25">
        <v>23912.5</v>
      </c>
      <c r="EI25">
        <v>40121</v>
      </c>
      <c r="EJ25">
        <v>37303.2</v>
      </c>
      <c r="EK25">
        <v>45346.6</v>
      </c>
      <c r="EL25">
        <v>42622.3</v>
      </c>
      <c r="EM25">
        <v>1.78055</v>
      </c>
      <c r="EN25">
        <v>1.8558</v>
      </c>
      <c r="EO25">
        <v>0.020802</v>
      </c>
      <c r="EP25">
        <v>0</v>
      </c>
      <c r="EQ25">
        <v>19.6523</v>
      </c>
      <c r="ER25">
        <v>999.9</v>
      </c>
      <c r="ES25">
        <v>35.924</v>
      </c>
      <c r="ET25">
        <v>28.762</v>
      </c>
      <c r="EU25">
        <v>15.9257</v>
      </c>
      <c r="EV25">
        <v>54.9349</v>
      </c>
      <c r="EW25">
        <v>45.4888</v>
      </c>
      <c r="EX25">
        <v>1</v>
      </c>
      <c r="EY25">
        <v>-0.0820986</v>
      </c>
      <c r="EZ25">
        <v>4.76031</v>
      </c>
      <c r="FA25">
        <v>20.1681</v>
      </c>
      <c r="FB25">
        <v>5.23466</v>
      </c>
      <c r="FC25">
        <v>11.992</v>
      </c>
      <c r="FD25">
        <v>4.957</v>
      </c>
      <c r="FE25">
        <v>3.30395</v>
      </c>
      <c r="FF25">
        <v>9999</v>
      </c>
      <c r="FG25">
        <v>9999</v>
      </c>
      <c r="FH25">
        <v>999.9</v>
      </c>
      <c r="FI25">
        <v>9999</v>
      </c>
      <c r="FJ25">
        <v>1.86844</v>
      </c>
      <c r="FK25">
        <v>1.86413</v>
      </c>
      <c r="FL25">
        <v>1.87178</v>
      </c>
      <c r="FM25">
        <v>1.86249</v>
      </c>
      <c r="FN25">
        <v>1.86191</v>
      </c>
      <c r="FO25">
        <v>1.86843</v>
      </c>
      <c r="FP25">
        <v>1.85852</v>
      </c>
      <c r="FQ25">
        <v>1.86497</v>
      </c>
      <c r="FR25">
        <v>5</v>
      </c>
      <c r="FS25">
        <v>0</v>
      </c>
      <c r="FT25">
        <v>0</v>
      </c>
      <c r="FU25">
        <v>0</v>
      </c>
      <c r="FV25" t="s">
        <v>358</v>
      </c>
      <c r="FW25" t="s">
        <v>359</v>
      </c>
      <c r="FX25" t="s">
        <v>360</v>
      </c>
      <c r="FY25" t="s">
        <v>360</v>
      </c>
      <c r="FZ25" t="s">
        <v>360</v>
      </c>
      <c r="GA25" t="s">
        <v>360</v>
      </c>
      <c r="GB25">
        <v>0</v>
      </c>
      <c r="GC25">
        <v>100</v>
      </c>
      <c r="GD25">
        <v>100</v>
      </c>
      <c r="GE25">
        <v>1.204</v>
      </c>
      <c r="GF25">
        <v>-0.0406</v>
      </c>
      <c r="GG25">
        <v>0.710533810232173</v>
      </c>
      <c r="GH25">
        <v>0.00197157181927259</v>
      </c>
      <c r="GI25">
        <v>-1.54613444728524e-06</v>
      </c>
      <c r="GJ25">
        <v>6.01190112903267e-10</v>
      </c>
      <c r="GK25">
        <v>-0.100309745534137</v>
      </c>
      <c r="GL25">
        <v>-0.0164619765348121</v>
      </c>
      <c r="GM25">
        <v>0.00184798508784774</v>
      </c>
      <c r="GN25">
        <v>-1.07393615702454e-05</v>
      </c>
      <c r="GO25">
        <v>1</v>
      </c>
      <c r="GP25">
        <v>1970</v>
      </c>
      <c r="GQ25">
        <v>2</v>
      </c>
      <c r="GR25">
        <v>24</v>
      </c>
      <c r="GS25">
        <v>1250.2</v>
      </c>
      <c r="GT25">
        <v>1250.2</v>
      </c>
      <c r="GU25">
        <v>0.783691</v>
      </c>
      <c r="GV25">
        <v>2.3877</v>
      </c>
      <c r="GW25">
        <v>1.44775</v>
      </c>
      <c r="GX25">
        <v>2.31079</v>
      </c>
      <c r="GY25">
        <v>1.44409</v>
      </c>
      <c r="GZ25">
        <v>2.29736</v>
      </c>
      <c r="HA25">
        <v>33.8735</v>
      </c>
      <c r="HB25">
        <v>24.2976</v>
      </c>
      <c r="HC25">
        <v>18</v>
      </c>
      <c r="HD25">
        <v>416.383</v>
      </c>
      <c r="HE25">
        <v>446.627</v>
      </c>
      <c r="HF25">
        <v>14.7982</v>
      </c>
      <c r="HG25">
        <v>26.1184</v>
      </c>
      <c r="HH25">
        <v>30.0003</v>
      </c>
      <c r="HI25">
        <v>26.1248</v>
      </c>
      <c r="HJ25">
        <v>26.0971</v>
      </c>
      <c r="HK25">
        <v>15.6686</v>
      </c>
      <c r="HL25">
        <v>39.5732</v>
      </c>
      <c r="HM25">
        <v>8.10338</v>
      </c>
      <c r="HN25">
        <v>14.7097</v>
      </c>
      <c r="HO25">
        <v>285.533</v>
      </c>
      <c r="HP25">
        <v>10.8537</v>
      </c>
      <c r="HQ25">
        <v>95.9964</v>
      </c>
      <c r="HR25">
        <v>100.236</v>
      </c>
    </row>
    <row r="26" spans="1:226">
      <c r="A26">
        <v>10</v>
      </c>
      <c r="B26">
        <v>1680458070</v>
      </c>
      <c r="C26">
        <v>45</v>
      </c>
      <c r="D26" t="s">
        <v>377</v>
      </c>
      <c r="E26" t="s">
        <v>378</v>
      </c>
      <c r="F26">
        <v>5</v>
      </c>
      <c r="G26" t="s">
        <v>353</v>
      </c>
      <c r="H26" t="s">
        <v>354</v>
      </c>
      <c r="I26">
        <v>1680458062.5</v>
      </c>
      <c r="J26">
        <f>(K26)/1000</f>
        <v>0</v>
      </c>
      <c r="K26">
        <f>IF(BF26, AN26, AH26)</f>
        <v>0</v>
      </c>
      <c r="L26">
        <f>IF(BF26, AI26, AG26)</f>
        <v>0</v>
      </c>
      <c r="M26">
        <f>BH26 - IF(AU26&gt;1, L26*BB26*100.0/(AW26*BV26), 0)</f>
        <v>0</v>
      </c>
      <c r="N26">
        <f>((T26-J26/2)*M26-L26)/(T26+J26/2)</f>
        <v>0</v>
      </c>
      <c r="O26">
        <f>N26*(BO26+BP26)/1000.0</f>
        <v>0</v>
      </c>
      <c r="P26">
        <f>(BH26 - IF(AU26&gt;1, L26*BB26*100.0/(AW26*BV26), 0))*(BO26+BP26)/1000.0</f>
        <v>0</v>
      </c>
      <c r="Q26">
        <f>2.0/((1/S26-1/R26)+SIGN(S26)*SQRT((1/S26-1/R26)*(1/S26-1/R26) + 4*BC26/((BC26+1)*(BC26+1))*(2*1/S26*1/R26-1/R26*1/R26)))</f>
        <v>0</v>
      </c>
      <c r="R26">
        <f>IF(LEFT(BD26,1)&lt;&gt;"0",IF(LEFT(BD26,1)="1",3.0,BE26),$D$5+$E$5*(BV26*BO26/($K$5*1000))+$F$5*(BV26*BO26/($K$5*1000))*MAX(MIN(BB26,$J$5),$I$5)*MAX(MIN(BB26,$J$5),$I$5)+$G$5*MAX(MIN(BB26,$J$5),$I$5)*(BV26*BO26/($K$5*1000))+$H$5*(BV26*BO26/($K$5*1000))*(BV26*BO26/($K$5*1000)))</f>
        <v>0</v>
      </c>
      <c r="S26">
        <f>J26*(1000-(1000*0.61365*exp(17.502*W26/(240.97+W26))/(BO26+BP26)+BJ26)/2)/(1000*0.61365*exp(17.502*W26/(240.97+W26))/(BO26+BP26)-BJ26)</f>
        <v>0</v>
      </c>
      <c r="T26">
        <f>1/((BC26+1)/(Q26/1.6)+1/(R26/1.37)) + BC26/((BC26+1)/(Q26/1.6) + BC26/(R26/1.37))</f>
        <v>0</v>
      </c>
      <c r="U26">
        <f>(AX26*BA26)</f>
        <v>0</v>
      </c>
      <c r="V26">
        <f>(BQ26+(U26+2*0.95*5.67E-8*(((BQ26+$B$7)+273)^4-(BQ26+273)^4)-44100*J26)/(1.84*29.3*R26+8*0.95*5.67E-8*(BQ26+273)^3))</f>
        <v>0</v>
      </c>
      <c r="W26">
        <f>($C$7*BR26+$D$7*BS26+$E$7*V26)</f>
        <v>0</v>
      </c>
      <c r="X26">
        <f>0.61365*exp(17.502*W26/(240.97+W26))</f>
        <v>0</v>
      </c>
      <c r="Y26">
        <f>(Z26/AA26*100)</f>
        <v>0</v>
      </c>
      <c r="Z26">
        <f>BJ26*(BO26+BP26)/1000</f>
        <v>0</v>
      </c>
      <c r="AA26">
        <f>0.61365*exp(17.502*BQ26/(240.97+BQ26))</f>
        <v>0</v>
      </c>
      <c r="AB26">
        <f>(X26-BJ26*(BO26+BP26)/1000)</f>
        <v>0</v>
      </c>
      <c r="AC26">
        <f>(-J26*44100)</f>
        <v>0</v>
      </c>
      <c r="AD26">
        <f>2*29.3*R26*0.92*(BQ26-W26)</f>
        <v>0</v>
      </c>
      <c r="AE26">
        <f>2*0.95*5.67E-8*(((BQ26+$B$7)+273)^4-(W26+273)^4)</f>
        <v>0</v>
      </c>
      <c r="AF26">
        <f>U26+AE26+AC26+AD26</f>
        <v>0</v>
      </c>
      <c r="AG26">
        <f>BN26*AU26*(BI26-BH26*(1000-AU26*BK26)/(1000-AU26*BJ26))/(100*BB26)</f>
        <v>0</v>
      </c>
      <c r="AH26">
        <f>1000*BN26*AU26*(BJ26-BK26)/(100*BB26*(1000-AU26*BJ26))</f>
        <v>0</v>
      </c>
      <c r="AI26">
        <f>(AJ26 - AK26 - BO26*1E3/(8.314*(BQ26+273.15)) * AM26/BN26 * AL26) * BN26/(100*BB26) * (1000 - BK26)/1000</f>
        <v>0</v>
      </c>
      <c r="AJ26">
        <v>301.839079520138</v>
      </c>
      <c r="AK26">
        <v>312.247363636364</v>
      </c>
      <c r="AL26">
        <v>-3.23108315656408</v>
      </c>
      <c r="AM26">
        <v>67.1333394971398</v>
      </c>
      <c r="AN26">
        <f>(AP26 - AO26 + BO26*1E3/(8.314*(BQ26+273.15)) * AR26/BN26 * AQ26) * BN26/(100*BB26) * 1000/(1000 - AP26)</f>
        <v>0</v>
      </c>
      <c r="AO26">
        <v>10.782312278449</v>
      </c>
      <c r="AP26">
        <v>12.3582387878788</v>
      </c>
      <c r="AQ26">
        <v>-1.02961575480815e-06</v>
      </c>
      <c r="AR26">
        <v>128.358155406934</v>
      </c>
      <c r="AS26">
        <v>11</v>
      </c>
      <c r="AT26">
        <v>2</v>
      </c>
      <c r="AU26">
        <f>IF(AS26*$H$13&gt;=AW26,1.0,(AW26/(AW26-AS26*$H$13)))</f>
        <v>0</v>
      </c>
      <c r="AV26">
        <f>(AU26-1)*100</f>
        <v>0</v>
      </c>
      <c r="AW26">
        <f>MAX(0,($B$13+$C$13*BV26)/(1+$D$13*BV26)*BO26/(BQ26+273)*$E$13)</f>
        <v>0</v>
      </c>
      <c r="AX26">
        <f>$B$11*BW26+$C$11*BX26+$F$11*CI26*(1-CL26)</f>
        <v>0</v>
      </c>
      <c r="AY26">
        <f>AX26*AZ26</f>
        <v>0</v>
      </c>
      <c r="AZ26">
        <f>($B$11*$D$9+$C$11*$D$9+$F$11*((CV26+CN26)/MAX(CV26+CN26+CW26, 0.1)*$I$9+CW26/MAX(CV26+CN26+CW26, 0.1)*$J$9))/($B$11+$C$11+$F$11)</f>
        <v>0</v>
      </c>
      <c r="BA26">
        <f>($B$11*$K$9+$C$11*$K$9+$F$11*((CV26+CN26)/MAX(CV26+CN26+CW26, 0.1)*$P$9+CW26/MAX(CV26+CN26+CW26, 0.1)*$Q$9))/($B$11+$C$11+$F$11)</f>
        <v>0</v>
      </c>
      <c r="BB26">
        <v>2.44</v>
      </c>
      <c r="BC26">
        <v>0.5</v>
      </c>
      <c r="BD26" t="s">
        <v>355</v>
      </c>
      <c r="BE26">
        <v>2</v>
      </c>
      <c r="BF26" t="b">
        <v>1</v>
      </c>
      <c r="BG26">
        <v>1680458062.5</v>
      </c>
      <c r="BH26">
        <v>330.874</v>
      </c>
      <c r="BI26">
        <v>312.904407407407</v>
      </c>
      <c r="BJ26">
        <v>12.3647518518519</v>
      </c>
      <c r="BK26">
        <v>10.7839925925926</v>
      </c>
      <c r="BL26">
        <v>329.66037037037</v>
      </c>
      <c r="BM26">
        <v>12.4053814814815</v>
      </c>
      <c r="BN26">
        <v>500.152222222222</v>
      </c>
      <c r="BO26">
        <v>89.4861777777778</v>
      </c>
      <c r="BP26">
        <v>0.100179840740741</v>
      </c>
      <c r="BQ26">
        <v>19.474862962963</v>
      </c>
      <c r="BR26">
        <v>19.9982888888889</v>
      </c>
      <c r="BS26">
        <v>999.9</v>
      </c>
      <c r="BT26">
        <v>0</v>
      </c>
      <c r="BU26">
        <v>0</v>
      </c>
      <c r="BV26">
        <v>9958.98407407407</v>
      </c>
      <c r="BW26">
        <v>0</v>
      </c>
      <c r="BX26">
        <v>10.2381</v>
      </c>
      <c r="BY26">
        <v>17.9696074074074</v>
      </c>
      <c r="BZ26">
        <v>335.016444444445</v>
      </c>
      <c r="CA26">
        <v>316.315703703704</v>
      </c>
      <c r="CB26">
        <v>1.58075777777778</v>
      </c>
      <c r="CC26">
        <v>312.904407407407</v>
      </c>
      <c r="CD26">
        <v>10.7839925925926</v>
      </c>
      <c r="CE26">
        <v>1.10647407407407</v>
      </c>
      <c r="CF26">
        <v>0.965018222222222</v>
      </c>
      <c r="CG26">
        <v>8.39935148148148</v>
      </c>
      <c r="CH26">
        <v>6.39865074074074</v>
      </c>
      <c r="CI26">
        <v>2000.00111111111</v>
      </c>
      <c r="CJ26">
        <v>0.979993666666667</v>
      </c>
      <c r="CK26">
        <v>0.0200060777777778</v>
      </c>
      <c r="CL26">
        <v>0</v>
      </c>
      <c r="CM26">
        <v>2.50658148148148</v>
      </c>
      <c r="CN26">
        <v>0</v>
      </c>
      <c r="CO26">
        <v>4528.82518518519</v>
      </c>
      <c r="CP26">
        <v>16705.3703703704</v>
      </c>
      <c r="CQ26">
        <v>41.375</v>
      </c>
      <c r="CR26">
        <v>43.625</v>
      </c>
      <c r="CS26">
        <v>42.562</v>
      </c>
      <c r="CT26">
        <v>41.687</v>
      </c>
      <c r="CU26">
        <v>40.5</v>
      </c>
      <c r="CV26">
        <v>1959.99037037037</v>
      </c>
      <c r="CW26">
        <v>40.0107407407407</v>
      </c>
      <c r="CX26">
        <v>0</v>
      </c>
      <c r="CY26">
        <v>1680458100</v>
      </c>
      <c r="CZ26">
        <v>0</v>
      </c>
      <c r="DA26">
        <v>0</v>
      </c>
      <c r="DB26" t="s">
        <v>356</v>
      </c>
      <c r="DC26">
        <v>1680383055.5</v>
      </c>
      <c r="DD26">
        <v>1680383051.5</v>
      </c>
      <c r="DE26">
        <v>0</v>
      </c>
      <c r="DF26">
        <v>-0.261</v>
      </c>
      <c r="DG26">
        <v>-0.006</v>
      </c>
      <c r="DH26">
        <v>1.377</v>
      </c>
      <c r="DI26">
        <v>0.403</v>
      </c>
      <c r="DJ26">
        <v>420</v>
      </c>
      <c r="DK26">
        <v>24</v>
      </c>
      <c r="DL26">
        <v>0.61</v>
      </c>
      <c r="DM26">
        <v>0.33</v>
      </c>
      <c r="DN26">
        <v>17.5672075</v>
      </c>
      <c r="DO26">
        <v>5.9853084427767</v>
      </c>
      <c r="DP26">
        <v>0.62090615691403</v>
      </c>
      <c r="DQ26">
        <v>0</v>
      </c>
      <c r="DR26">
        <v>1.57705975</v>
      </c>
      <c r="DS26">
        <v>0.0709061538461523</v>
      </c>
      <c r="DT26">
        <v>0.0102450101238359</v>
      </c>
      <c r="DU26">
        <v>1</v>
      </c>
      <c r="DV26">
        <v>1</v>
      </c>
      <c r="DW26">
        <v>2</v>
      </c>
      <c r="DX26" t="s">
        <v>357</v>
      </c>
      <c r="DY26">
        <v>2.87163</v>
      </c>
      <c r="DZ26">
        <v>2.7094</v>
      </c>
      <c r="EA26">
        <v>0.0705398</v>
      </c>
      <c r="EB26">
        <v>0.0673151</v>
      </c>
      <c r="EC26">
        <v>0.0632317</v>
      </c>
      <c r="ED26">
        <v>0.0569277</v>
      </c>
      <c r="EE26">
        <v>26075.9</v>
      </c>
      <c r="EF26">
        <v>22904.7</v>
      </c>
      <c r="EG26">
        <v>25100</v>
      </c>
      <c r="EH26">
        <v>23912</v>
      </c>
      <c r="EI26">
        <v>40121.8</v>
      </c>
      <c r="EJ26">
        <v>37302.1</v>
      </c>
      <c r="EK26">
        <v>45346.3</v>
      </c>
      <c r="EL26">
        <v>42621.6</v>
      </c>
      <c r="EM26">
        <v>1.78105</v>
      </c>
      <c r="EN26">
        <v>1.85613</v>
      </c>
      <c r="EO26">
        <v>0.02129</v>
      </c>
      <c r="EP26">
        <v>0</v>
      </c>
      <c r="EQ26">
        <v>19.6553</v>
      </c>
      <c r="ER26">
        <v>999.9</v>
      </c>
      <c r="ES26">
        <v>35.899</v>
      </c>
      <c r="ET26">
        <v>28.762</v>
      </c>
      <c r="EU26">
        <v>15.9139</v>
      </c>
      <c r="EV26">
        <v>54.9149</v>
      </c>
      <c r="EW26">
        <v>46.0817</v>
      </c>
      <c r="EX26">
        <v>1</v>
      </c>
      <c r="EY26">
        <v>-0.0806148</v>
      </c>
      <c r="EZ26">
        <v>4.81993</v>
      </c>
      <c r="FA26">
        <v>20.1664</v>
      </c>
      <c r="FB26">
        <v>5.23451</v>
      </c>
      <c r="FC26">
        <v>11.992</v>
      </c>
      <c r="FD26">
        <v>4.95695</v>
      </c>
      <c r="FE26">
        <v>3.30393</v>
      </c>
      <c r="FF26">
        <v>9999</v>
      </c>
      <c r="FG26">
        <v>9999</v>
      </c>
      <c r="FH26">
        <v>999.9</v>
      </c>
      <c r="FI26">
        <v>9999</v>
      </c>
      <c r="FJ26">
        <v>1.86844</v>
      </c>
      <c r="FK26">
        <v>1.86415</v>
      </c>
      <c r="FL26">
        <v>1.87178</v>
      </c>
      <c r="FM26">
        <v>1.86248</v>
      </c>
      <c r="FN26">
        <v>1.8619</v>
      </c>
      <c r="FO26">
        <v>1.86844</v>
      </c>
      <c r="FP26">
        <v>1.85852</v>
      </c>
      <c r="FQ26">
        <v>1.86502</v>
      </c>
      <c r="FR26">
        <v>5</v>
      </c>
      <c r="FS26">
        <v>0</v>
      </c>
      <c r="FT26">
        <v>0</v>
      </c>
      <c r="FU26">
        <v>0</v>
      </c>
      <c r="FV26" t="s">
        <v>358</v>
      </c>
      <c r="FW26" t="s">
        <v>359</v>
      </c>
      <c r="FX26" t="s">
        <v>360</v>
      </c>
      <c r="FY26" t="s">
        <v>360</v>
      </c>
      <c r="FZ26" t="s">
        <v>360</v>
      </c>
      <c r="GA26" t="s">
        <v>360</v>
      </c>
      <c r="GB26">
        <v>0</v>
      </c>
      <c r="GC26">
        <v>100</v>
      </c>
      <c r="GD26">
        <v>100</v>
      </c>
      <c r="GE26">
        <v>1.186</v>
      </c>
      <c r="GF26">
        <v>-0.0408</v>
      </c>
      <c r="GG26">
        <v>0.710533810232173</v>
      </c>
      <c r="GH26">
        <v>0.00197157181927259</v>
      </c>
      <c r="GI26">
        <v>-1.54613444728524e-06</v>
      </c>
      <c r="GJ26">
        <v>6.01190112903267e-10</v>
      </c>
      <c r="GK26">
        <v>-0.100309745534137</v>
      </c>
      <c r="GL26">
        <v>-0.0164619765348121</v>
      </c>
      <c r="GM26">
        <v>0.00184798508784774</v>
      </c>
      <c r="GN26">
        <v>-1.07393615702454e-05</v>
      </c>
      <c r="GO26">
        <v>1</v>
      </c>
      <c r="GP26">
        <v>1970</v>
      </c>
      <c r="GQ26">
        <v>2</v>
      </c>
      <c r="GR26">
        <v>24</v>
      </c>
      <c r="GS26">
        <v>1250.2</v>
      </c>
      <c r="GT26">
        <v>1250.3</v>
      </c>
      <c r="GU26">
        <v>0.748291</v>
      </c>
      <c r="GV26">
        <v>2.38647</v>
      </c>
      <c r="GW26">
        <v>1.44897</v>
      </c>
      <c r="GX26">
        <v>2.31079</v>
      </c>
      <c r="GY26">
        <v>1.44409</v>
      </c>
      <c r="GZ26">
        <v>2.28027</v>
      </c>
      <c r="HA26">
        <v>33.8509</v>
      </c>
      <c r="HB26">
        <v>24.2976</v>
      </c>
      <c r="HC26">
        <v>18</v>
      </c>
      <c r="HD26">
        <v>416.658</v>
      </c>
      <c r="HE26">
        <v>446.824</v>
      </c>
      <c r="HF26">
        <v>14.7314</v>
      </c>
      <c r="HG26">
        <v>26.12</v>
      </c>
      <c r="HH26">
        <v>30.001</v>
      </c>
      <c r="HI26">
        <v>26.1248</v>
      </c>
      <c r="HJ26">
        <v>26.0971</v>
      </c>
      <c r="HK26">
        <v>14.9657</v>
      </c>
      <c r="HL26">
        <v>39.299</v>
      </c>
      <c r="HM26">
        <v>8.10338</v>
      </c>
      <c r="HN26">
        <v>14.7339</v>
      </c>
      <c r="HO26">
        <v>265.283</v>
      </c>
      <c r="HP26">
        <v>10.8537</v>
      </c>
      <c r="HQ26">
        <v>95.9961</v>
      </c>
      <c r="HR26">
        <v>100.235</v>
      </c>
    </row>
    <row r="27" spans="1:226">
      <c r="A27">
        <v>11</v>
      </c>
      <c r="B27">
        <v>1680458075</v>
      </c>
      <c r="C27">
        <v>50</v>
      </c>
      <c r="D27" t="s">
        <v>379</v>
      </c>
      <c r="E27" t="s">
        <v>380</v>
      </c>
      <c r="F27">
        <v>5</v>
      </c>
      <c r="G27" t="s">
        <v>353</v>
      </c>
      <c r="H27" t="s">
        <v>354</v>
      </c>
      <c r="I27">
        <v>1680458067.21429</v>
      </c>
      <c r="J27">
        <f>(K27)/1000</f>
        <v>0</v>
      </c>
      <c r="K27">
        <f>IF(BF27, AN27, AH27)</f>
        <v>0</v>
      </c>
      <c r="L27">
        <f>IF(BF27, AI27, AG27)</f>
        <v>0</v>
      </c>
      <c r="M27">
        <f>BH27 - IF(AU27&gt;1, L27*BB27*100.0/(AW27*BV27), 0)</f>
        <v>0</v>
      </c>
      <c r="N27">
        <f>((T27-J27/2)*M27-L27)/(T27+J27/2)</f>
        <v>0</v>
      </c>
      <c r="O27">
        <f>N27*(BO27+BP27)/1000.0</f>
        <v>0</v>
      </c>
      <c r="P27">
        <f>(BH27 - IF(AU27&gt;1, L27*BB27*100.0/(AW27*BV27), 0))*(BO27+BP27)/1000.0</f>
        <v>0</v>
      </c>
      <c r="Q27">
        <f>2.0/((1/S27-1/R27)+SIGN(S27)*SQRT((1/S27-1/R27)*(1/S27-1/R27) + 4*BC27/((BC27+1)*(BC27+1))*(2*1/S27*1/R27-1/R27*1/R27)))</f>
        <v>0</v>
      </c>
      <c r="R27">
        <f>IF(LEFT(BD27,1)&lt;&gt;"0",IF(LEFT(BD27,1)="1",3.0,BE27),$D$5+$E$5*(BV27*BO27/($K$5*1000))+$F$5*(BV27*BO27/($K$5*1000))*MAX(MIN(BB27,$J$5),$I$5)*MAX(MIN(BB27,$J$5),$I$5)+$G$5*MAX(MIN(BB27,$J$5),$I$5)*(BV27*BO27/($K$5*1000))+$H$5*(BV27*BO27/($K$5*1000))*(BV27*BO27/($K$5*1000)))</f>
        <v>0</v>
      </c>
      <c r="S27">
        <f>J27*(1000-(1000*0.61365*exp(17.502*W27/(240.97+W27))/(BO27+BP27)+BJ27)/2)/(1000*0.61365*exp(17.502*W27/(240.97+W27))/(BO27+BP27)-BJ27)</f>
        <v>0</v>
      </c>
      <c r="T27">
        <f>1/((BC27+1)/(Q27/1.6)+1/(R27/1.37)) + BC27/((BC27+1)/(Q27/1.6) + BC27/(R27/1.37))</f>
        <v>0</v>
      </c>
      <c r="U27">
        <f>(AX27*BA27)</f>
        <v>0</v>
      </c>
      <c r="V27">
        <f>(BQ27+(U27+2*0.95*5.67E-8*(((BQ27+$B$7)+273)^4-(BQ27+273)^4)-44100*J27)/(1.84*29.3*R27+8*0.95*5.67E-8*(BQ27+273)^3))</f>
        <v>0</v>
      </c>
      <c r="W27">
        <f>($C$7*BR27+$D$7*BS27+$E$7*V27)</f>
        <v>0</v>
      </c>
      <c r="X27">
        <f>0.61365*exp(17.502*W27/(240.97+W27))</f>
        <v>0</v>
      </c>
      <c r="Y27">
        <f>(Z27/AA27*100)</f>
        <v>0</v>
      </c>
      <c r="Z27">
        <f>BJ27*(BO27+BP27)/1000</f>
        <v>0</v>
      </c>
      <c r="AA27">
        <f>0.61365*exp(17.502*BQ27/(240.97+BQ27))</f>
        <v>0</v>
      </c>
      <c r="AB27">
        <f>(X27-BJ27*(BO27+BP27)/1000)</f>
        <v>0</v>
      </c>
      <c r="AC27">
        <f>(-J27*44100)</f>
        <v>0</v>
      </c>
      <c r="AD27">
        <f>2*29.3*R27*0.92*(BQ27-W27)</f>
        <v>0</v>
      </c>
      <c r="AE27">
        <f>2*0.95*5.67E-8*(((BQ27+$B$7)+273)^4-(W27+273)^4)</f>
        <v>0</v>
      </c>
      <c r="AF27">
        <f>U27+AE27+AC27+AD27</f>
        <v>0</v>
      </c>
      <c r="AG27">
        <f>BN27*AU27*(BI27-BH27*(1000-AU27*BK27)/(1000-AU27*BJ27))/(100*BB27)</f>
        <v>0</v>
      </c>
      <c r="AH27">
        <f>1000*BN27*AU27*(BJ27-BK27)/(100*BB27*(1000-AU27*BJ27))</f>
        <v>0</v>
      </c>
      <c r="AI27">
        <f>(AJ27 - AK27 - BO27*1E3/(8.314*(BQ27+273.15)) * AM27/BN27 * AL27) * BN27/(100*BB27) * (1000 - BK27)/1000</f>
        <v>0</v>
      </c>
      <c r="AJ27">
        <v>285.575090891644</v>
      </c>
      <c r="AK27">
        <v>296.219509090909</v>
      </c>
      <c r="AL27">
        <v>-3.20371013881302</v>
      </c>
      <c r="AM27">
        <v>67.1333394971398</v>
      </c>
      <c r="AN27">
        <f>(AP27 - AO27 + BO27*1E3/(8.314*(BQ27+273.15)) * AR27/BN27 * AQ27) * BN27/(100*BB27) * 1000/(1000 - AP27)</f>
        <v>0</v>
      </c>
      <c r="AO27">
        <v>10.8049646752916</v>
      </c>
      <c r="AP27">
        <v>12.3599315151515</v>
      </c>
      <c r="AQ27">
        <v>2.18515282230694e-06</v>
      </c>
      <c r="AR27">
        <v>128.358155406934</v>
      </c>
      <c r="AS27">
        <v>11</v>
      </c>
      <c r="AT27">
        <v>2</v>
      </c>
      <c r="AU27">
        <f>IF(AS27*$H$13&gt;=AW27,1.0,(AW27/(AW27-AS27*$H$13)))</f>
        <v>0</v>
      </c>
      <c r="AV27">
        <f>(AU27-1)*100</f>
        <v>0</v>
      </c>
      <c r="AW27">
        <f>MAX(0,($B$13+$C$13*BV27)/(1+$D$13*BV27)*BO27/(BQ27+273)*$E$13)</f>
        <v>0</v>
      </c>
      <c r="AX27">
        <f>$B$11*BW27+$C$11*BX27+$F$11*CI27*(1-CL27)</f>
        <v>0</v>
      </c>
      <c r="AY27">
        <f>AX27*AZ27</f>
        <v>0</v>
      </c>
      <c r="AZ27">
        <f>($B$11*$D$9+$C$11*$D$9+$F$11*((CV27+CN27)/MAX(CV27+CN27+CW27, 0.1)*$I$9+CW27/MAX(CV27+CN27+CW27, 0.1)*$J$9))/($B$11+$C$11+$F$11)</f>
        <v>0</v>
      </c>
      <c r="BA27">
        <f>($B$11*$K$9+$C$11*$K$9+$F$11*((CV27+CN27)/MAX(CV27+CN27+CW27, 0.1)*$P$9+CW27/MAX(CV27+CN27+CW27, 0.1)*$Q$9))/($B$11+$C$11+$F$11)</f>
        <v>0</v>
      </c>
      <c r="BB27">
        <v>2.44</v>
      </c>
      <c r="BC27">
        <v>0.5</v>
      </c>
      <c r="BD27" t="s">
        <v>355</v>
      </c>
      <c r="BE27">
        <v>2</v>
      </c>
      <c r="BF27" t="b">
        <v>1</v>
      </c>
      <c r="BG27">
        <v>1680458067.21429</v>
      </c>
      <c r="BH27">
        <v>315.745321428571</v>
      </c>
      <c r="BI27">
        <v>297.568214285714</v>
      </c>
      <c r="BJ27">
        <v>12.3618928571429</v>
      </c>
      <c r="BK27">
        <v>10.7844678571429</v>
      </c>
      <c r="BL27">
        <v>314.549285714286</v>
      </c>
      <c r="BM27">
        <v>12.4025964285714</v>
      </c>
      <c r="BN27">
        <v>500.132142857143</v>
      </c>
      <c r="BO27">
        <v>89.4850392857143</v>
      </c>
      <c r="BP27">
        <v>0.100068771428571</v>
      </c>
      <c r="BQ27">
        <v>19.4755142857143</v>
      </c>
      <c r="BR27">
        <v>20.0041535714286</v>
      </c>
      <c r="BS27">
        <v>999.9</v>
      </c>
      <c r="BT27">
        <v>0</v>
      </c>
      <c r="BU27">
        <v>0</v>
      </c>
      <c r="BV27">
        <v>9970.13821428571</v>
      </c>
      <c r="BW27">
        <v>0</v>
      </c>
      <c r="BX27">
        <v>10.2381</v>
      </c>
      <c r="BY27">
        <v>18.1771428571429</v>
      </c>
      <c r="BZ27">
        <v>319.6975</v>
      </c>
      <c r="CA27">
        <v>300.81225</v>
      </c>
      <c r="CB27">
        <v>1.57742035714286</v>
      </c>
      <c r="CC27">
        <v>297.568214285714</v>
      </c>
      <c r="CD27">
        <v>10.7844678571429</v>
      </c>
      <c r="CE27">
        <v>1.10620392857143</v>
      </c>
      <c r="CF27">
        <v>0.965049178571428</v>
      </c>
      <c r="CG27">
        <v>8.39575964285714</v>
      </c>
      <c r="CH27">
        <v>6.399115</v>
      </c>
      <c r="CI27">
        <v>2000.01107142857</v>
      </c>
      <c r="CJ27">
        <v>0.979993607142857</v>
      </c>
      <c r="CK27">
        <v>0.0200061392857143</v>
      </c>
      <c r="CL27">
        <v>0</v>
      </c>
      <c r="CM27">
        <v>2.50244285714286</v>
      </c>
      <c r="CN27">
        <v>0</v>
      </c>
      <c r="CO27">
        <v>4527.30642857143</v>
      </c>
      <c r="CP27">
        <v>16705.4571428571</v>
      </c>
      <c r="CQ27">
        <v>41.375</v>
      </c>
      <c r="CR27">
        <v>43.625</v>
      </c>
      <c r="CS27">
        <v>42.56425</v>
      </c>
      <c r="CT27">
        <v>41.687</v>
      </c>
      <c r="CU27">
        <v>40.5088571428571</v>
      </c>
      <c r="CV27">
        <v>1959.99964285714</v>
      </c>
      <c r="CW27">
        <v>40.0114285714286</v>
      </c>
      <c r="CX27">
        <v>0</v>
      </c>
      <c r="CY27">
        <v>1680458104.8</v>
      </c>
      <c r="CZ27">
        <v>0</v>
      </c>
      <c r="DA27">
        <v>0</v>
      </c>
      <c r="DB27" t="s">
        <v>356</v>
      </c>
      <c r="DC27">
        <v>1680383055.5</v>
      </c>
      <c r="DD27">
        <v>1680383051.5</v>
      </c>
      <c r="DE27">
        <v>0</v>
      </c>
      <c r="DF27">
        <v>-0.261</v>
      </c>
      <c r="DG27">
        <v>-0.006</v>
      </c>
      <c r="DH27">
        <v>1.377</v>
      </c>
      <c r="DI27">
        <v>0.403</v>
      </c>
      <c r="DJ27">
        <v>420</v>
      </c>
      <c r="DK27">
        <v>24</v>
      </c>
      <c r="DL27">
        <v>0.61</v>
      </c>
      <c r="DM27">
        <v>0.33</v>
      </c>
      <c r="DN27">
        <v>17.9832525</v>
      </c>
      <c r="DO27">
        <v>2.92796510318945</v>
      </c>
      <c r="DP27">
        <v>0.315594722696293</v>
      </c>
      <c r="DQ27">
        <v>0</v>
      </c>
      <c r="DR27">
        <v>1.5768315</v>
      </c>
      <c r="DS27">
        <v>-0.0165559474671654</v>
      </c>
      <c r="DT27">
        <v>0.0111112763780765</v>
      </c>
      <c r="DU27">
        <v>1</v>
      </c>
      <c r="DV27">
        <v>1</v>
      </c>
      <c r="DW27">
        <v>2</v>
      </c>
      <c r="DX27" t="s">
        <v>357</v>
      </c>
      <c r="DY27">
        <v>2.87163</v>
      </c>
      <c r="DZ27">
        <v>2.71046</v>
      </c>
      <c r="EA27">
        <v>0.0675368</v>
      </c>
      <c r="EB27">
        <v>0.0641689</v>
      </c>
      <c r="EC27">
        <v>0.0632383</v>
      </c>
      <c r="ED27">
        <v>0.0570423</v>
      </c>
      <c r="EE27">
        <v>26159.7</v>
      </c>
      <c r="EF27">
        <v>22981.7</v>
      </c>
      <c r="EG27">
        <v>25099.7</v>
      </c>
      <c r="EH27">
        <v>23911.7</v>
      </c>
      <c r="EI27">
        <v>40121.1</v>
      </c>
      <c r="EJ27">
        <v>37297.2</v>
      </c>
      <c r="EK27">
        <v>45345.9</v>
      </c>
      <c r="EL27">
        <v>42621.3</v>
      </c>
      <c r="EM27">
        <v>1.78075</v>
      </c>
      <c r="EN27">
        <v>1.85602</v>
      </c>
      <c r="EO27">
        <v>0.0214428</v>
      </c>
      <c r="EP27">
        <v>0</v>
      </c>
      <c r="EQ27">
        <v>19.6584</v>
      </c>
      <c r="ER27">
        <v>999.9</v>
      </c>
      <c r="ES27">
        <v>35.875</v>
      </c>
      <c r="ET27">
        <v>28.762</v>
      </c>
      <c r="EU27">
        <v>15.9033</v>
      </c>
      <c r="EV27">
        <v>54.5049</v>
      </c>
      <c r="EW27">
        <v>45.5609</v>
      </c>
      <c r="EX27">
        <v>1</v>
      </c>
      <c r="EY27">
        <v>-0.0814634</v>
      </c>
      <c r="EZ27">
        <v>4.72166</v>
      </c>
      <c r="FA27">
        <v>20.1692</v>
      </c>
      <c r="FB27">
        <v>5.23466</v>
      </c>
      <c r="FC27">
        <v>11.992</v>
      </c>
      <c r="FD27">
        <v>4.957</v>
      </c>
      <c r="FE27">
        <v>3.30393</v>
      </c>
      <c r="FF27">
        <v>9999</v>
      </c>
      <c r="FG27">
        <v>9999</v>
      </c>
      <c r="FH27">
        <v>999.9</v>
      </c>
      <c r="FI27">
        <v>9999</v>
      </c>
      <c r="FJ27">
        <v>1.86844</v>
      </c>
      <c r="FK27">
        <v>1.86414</v>
      </c>
      <c r="FL27">
        <v>1.87177</v>
      </c>
      <c r="FM27">
        <v>1.86249</v>
      </c>
      <c r="FN27">
        <v>1.8619</v>
      </c>
      <c r="FO27">
        <v>1.86844</v>
      </c>
      <c r="FP27">
        <v>1.85852</v>
      </c>
      <c r="FQ27">
        <v>1.865</v>
      </c>
      <c r="FR27">
        <v>5</v>
      </c>
      <c r="FS27">
        <v>0</v>
      </c>
      <c r="FT27">
        <v>0</v>
      </c>
      <c r="FU27">
        <v>0</v>
      </c>
      <c r="FV27" t="s">
        <v>358</v>
      </c>
      <c r="FW27" t="s">
        <v>359</v>
      </c>
      <c r="FX27" t="s">
        <v>360</v>
      </c>
      <c r="FY27" t="s">
        <v>360</v>
      </c>
      <c r="FZ27" t="s">
        <v>360</v>
      </c>
      <c r="GA27" t="s">
        <v>360</v>
      </c>
      <c r="GB27">
        <v>0</v>
      </c>
      <c r="GC27">
        <v>100</v>
      </c>
      <c r="GD27">
        <v>100</v>
      </c>
      <c r="GE27">
        <v>1.167</v>
      </c>
      <c r="GF27">
        <v>-0.0407</v>
      </c>
      <c r="GG27">
        <v>0.710533810232173</v>
      </c>
      <c r="GH27">
        <v>0.00197157181927259</v>
      </c>
      <c r="GI27">
        <v>-1.54613444728524e-06</v>
      </c>
      <c r="GJ27">
        <v>6.01190112903267e-10</v>
      </c>
      <c r="GK27">
        <v>-0.100309745534137</v>
      </c>
      <c r="GL27">
        <v>-0.0164619765348121</v>
      </c>
      <c r="GM27">
        <v>0.00184798508784774</v>
      </c>
      <c r="GN27">
        <v>-1.07393615702454e-05</v>
      </c>
      <c r="GO27">
        <v>1</v>
      </c>
      <c r="GP27">
        <v>1970</v>
      </c>
      <c r="GQ27">
        <v>2</v>
      </c>
      <c r="GR27">
        <v>24</v>
      </c>
      <c r="GS27">
        <v>1250.3</v>
      </c>
      <c r="GT27">
        <v>1250.4</v>
      </c>
      <c r="GU27">
        <v>0.715332</v>
      </c>
      <c r="GV27">
        <v>2.36328</v>
      </c>
      <c r="GW27">
        <v>1.44775</v>
      </c>
      <c r="GX27">
        <v>2.31079</v>
      </c>
      <c r="GY27">
        <v>1.44409</v>
      </c>
      <c r="GZ27">
        <v>2.43042</v>
      </c>
      <c r="HA27">
        <v>33.8735</v>
      </c>
      <c r="HB27">
        <v>24.2976</v>
      </c>
      <c r="HC27">
        <v>18</v>
      </c>
      <c r="HD27">
        <v>416.492</v>
      </c>
      <c r="HE27">
        <v>446.763</v>
      </c>
      <c r="HF27">
        <v>14.7258</v>
      </c>
      <c r="HG27">
        <v>26.1206</v>
      </c>
      <c r="HH27">
        <v>30.0001</v>
      </c>
      <c r="HI27">
        <v>26.1248</v>
      </c>
      <c r="HJ27">
        <v>26.0971</v>
      </c>
      <c r="HK27">
        <v>14.3178</v>
      </c>
      <c r="HL27">
        <v>39.299</v>
      </c>
      <c r="HM27">
        <v>8.10338</v>
      </c>
      <c r="HN27">
        <v>14.7294</v>
      </c>
      <c r="HO27">
        <v>251.894</v>
      </c>
      <c r="HP27">
        <v>10.8537</v>
      </c>
      <c r="HQ27">
        <v>95.995</v>
      </c>
      <c r="HR27">
        <v>100.234</v>
      </c>
    </row>
    <row r="28" spans="1:226">
      <c r="A28">
        <v>12</v>
      </c>
      <c r="B28">
        <v>1680458080</v>
      </c>
      <c r="C28">
        <v>55</v>
      </c>
      <c r="D28" t="s">
        <v>381</v>
      </c>
      <c r="E28" t="s">
        <v>382</v>
      </c>
      <c r="F28">
        <v>5</v>
      </c>
      <c r="G28" t="s">
        <v>353</v>
      </c>
      <c r="H28" t="s">
        <v>354</v>
      </c>
      <c r="I28">
        <v>1680458072.5</v>
      </c>
      <c r="J28">
        <f>(K28)/1000</f>
        <v>0</v>
      </c>
      <c r="K28">
        <f>IF(BF28, AN28, AH28)</f>
        <v>0</v>
      </c>
      <c r="L28">
        <f>IF(BF28, AI28, AG28)</f>
        <v>0</v>
      </c>
      <c r="M28">
        <f>BH28 - IF(AU28&gt;1, L28*BB28*100.0/(AW28*BV28), 0)</f>
        <v>0</v>
      </c>
      <c r="N28">
        <f>((T28-J28/2)*M28-L28)/(T28+J28/2)</f>
        <v>0</v>
      </c>
      <c r="O28">
        <f>N28*(BO28+BP28)/1000.0</f>
        <v>0</v>
      </c>
      <c r="P28">
        <f>(BH28 - IF(AU28&gt;1, L28*BB28*100.0/(AW28*BV28), 0))*(BO28+BP28)/1000.0</f>
        <v>0</v>
      </c>
      <c r="Q28">
        <f>2.0/((1/S28-1/R28)+SIGN(S28)*SQRT((1/S28-1/R28)*(1/S28-1/R28) + 4*BC28/((BC28+1)*(BC28+1))*(2*1/S28*1/R28-1/R28*1/R28)))</f>
        <v>0</v>
      </c>
      <c r="R28">
        <f>IF(LEFT(BD28,1)&lt;&gt;"0",IF(LEFT(BD28,1)="1",3.0,BE28),$D$5+$E$5*(BV28*BO28/($K$5*1000))+$F$5*(BV28*BO28/($K$5*1000))*MAX(MIN(BB28,$J$5),$I$5)*MAX(MIN(BB28,$J$5),$I$5)+$G$5*MAX(MIN(BB28,$J$5),$I$5)*(BV28*BO28/($K$5*1000))+$H$5*(BV28*BO28/($K$5*1000))*(BV28*BO28/($K$5*1000)))</f>
        <v>0</v>
      </c>
      <c r="S28">
        <f>J28*(1000-(1000*0.61365*exp(17.502*W28/(240.97+W28))/(BO28+BP28)+BJ28)/2)/(1000*0.61365*exp(17.502*W28/(240.97+W28))/(BO28+BP28)-BJ28)</f>
        <v>0</v>
      </c>
      <c r="T28">
        <f>1/((BC28+1)/(Q28/1.6)+1/(R28/1.37)) + BC28/((BC28+1)/(Q28/1.6) + BC28/(R28/1.37))</f>
        <v>0</v>
      </c>
      <c r="U28">
        <f>(AX28*BA28)</f>
        <v>0</v>
      </c>
      <c r="V28">
        <f>(BQ28+(U28+2*0.95*5.67E-8*(((BQ28+$B$7)+273)^4-(BQ28+273)^4)-44100*J28)/(1.84*29.3*R28+8*0.95*5.67E-8*(BQ28+273)^3))</f>
        <v>0</v>
      </c>
      <c r="W28">
        <f>($C$7*BR28+$D$7*BS28+$E$7*V28)</f>
        <v>0</v>
      </c>
      <c r="X28">
        <f>0.61365*exp(17.502*W28/(240.97+W28))</f>
        <v>0</v>
      </c>
      <c r="Y28">
        <f>(Z28/AA28*100)</f>
        <v>0</v>
      </c>
      <c r="Z28">
        <f>BJ28*(BO28+BP28)/1000</f>
        <v>0</v>
      </c>
      <c r="AA28">
        <f>0.61365*exp(17.502*BQ28/(240.97+BQ28))</f>
        <v>0</v>
      </c>
      <c r="AB28">
        <f>(X28-BJ28*(BO28+BP28)/1000)</f>
        <v>0</v>
      </c>
      <c r="AC28">
        <f>(-J28*44100)</f>
        <v>0</v>
      </c>
      <c r="AD28">
        <f>2*29.3*R28*0.92*(BQ28-W28)</f>
        <v>0</v>
      </c>
      <c r="AE28">
        <f>2*0.95*5.67E-8*(((BQ28+$B$7)+273)^4-(W28+273)^4)</f>
        <v>0</v>
      </c>
      <c r="AF28">
        <f>U28+AE28+AC28+AD28</f>
        <v>0</v>
      </c>
      <c r="AG28">
        <f>BN28*AU28*(BI28-BH28*(1000-AU28*BK28)/(1000-AU28*BJ28))/(100*BB28)</f>
        <v>0</v>
      </c>
      <c r="AH28">
        <f>1000*BN28*AU28*(BJ28-BK28)/(100*BB28*(1000-AU28*BJ28))</f>
        <v>0</v>
      </c>
      <c r="AI28">
        <f>(AJ28 - AK28 - BO28*1E3/(8.314*(BQ28+273.15)) * AM28/BN28 * AL28) * BN28/(100*BB28) * (1000 - BK28)/1000</f>
        <v>0</v>
      </c>
      <c r="AJ28">
        <v>268.969147469282</v>
      </c>
      <c r="AK28">
        <v>280.097157575758</v>
      </c>
      <c r="AL28">
        <v>-3.23368728915652</v>
      </c>
      <c r="AM28">
        <v>67.1333394971398</v>
      </c>
      <c r="AN28">
        <f>(AP28 - AO28 + BO28*1E3/(8.314*(BQ28+273.15)) * AR28/BN28 * AQ28) * BN28/(100*BB28) * 1000/(1000 - AP28)</f>
        <v>0</v>
      </c>
      <c r="AO28">
        <v>10.8171924489497</v>
      </c>
      <c r="AP28">
        <v>12.3695551515151</v>
      </c>
      <c r="AQ28">
        <v>4.32107528724632e-06</v>
      </c>
      <c r="AR28">
        <v>128.358155406934</v>
      </c>
      <c r="AS28">
        <v>12</v>
      </c>
      <c r="AT28">
        <v>2</v>
      </c>
      <c r="AU28">
        <f>IF(AS28*$H$13&gt;=AW28,1.0,(AW28/(AW28-AS28*$H$13)))</f>
        <v>0</v>
      </c>
      <c r="AV28">
        <f>(AU28-1)*100</f>
        <v>0</v>
      </c>
      <c r="AW28">
        <f>MAX(0,($B$13+$C$13*BV28)/(1+$D$13*BV28)*BO28/(BQ28+273)*$E$13)</f>
        <v>0</v>
      </c>
      <c r="AX28">
        <f>$B$11*BW28+$C$11*BX28+$F$11*CI28*(1-CL28)</f>
        <v>0</v>
      </c>
      <c r="AY28">
        <f>AX28*AZ28</f>
        <v>0</v>
      </c>
      <c r="AZ28">
        <f>($B$11*$D$9+$C$11*$D$9+$F$11*((CV28+CN28)/MAX(CV28+CN28+CW28, 0.1)*$I$9+CW28/MAX(CV28+CN28+CW28, 0.1)*$J$9))/($B$11+$C$11+$F$11)</f>
        <v>0</v>
      </c>
      <c r="BA28">
        <f>($B$11*$K$9+$C$11*$K$9+$F$11*((CV28+CN28)/MAX(CV28+CN28+CW28, 0.1)*$P$9+CW28/MAX(CV28+CN28+CW28, 0.1)*$Q$9))/($B$11+$C$11+$F$11)</f>
        <v>0</v>
      </c>
      <c r="BB28">
        <v>2.44</v>
      </c>
      <c r="BC28">
        <v>0.5</v>
      </c>
      <c r="BD28" t="s">
        <v>355</v>
      </c>
      <c r="BE28">
        <v>2</v>
      </c>
      <c r="BF28" t="b">
        <v>1</v>
      </c>
      <c r="BG28">
        <v>1680458072.5</v>
      </c>
      <c r="BH28">
        <v>298.887407407407</v>
      </c>
      <c r="BI28">
        <v>280.41237037037</v>
      </c>
      <c r="BJ28">
        <v>12.3609296296296</v>
      </c>
      <c r="BK28">
        <v>10.7983925925926</v>
      </c>
      <c r="BL28">
        <v>297.711333333333</v>
      </c>
      <c r="BM28">
        <v>12.4016518518519</v>
      </c>
      <c r="BN28">
        <v>500.121185185185</v>
      </c>
      <c r="BO28">
        <v>89.4840259259259</v>
      </c>
      <c r="BP28">
        <v>0.099956537037037</v>
      </c>
      <c r="BQ28">
        <v>19.4781925925926</v>
      </c>
      <c r="BR28">
        <v>20.0079296296296</v>
      </c>
      <c r="BS28">
        <v>999.9</v>
      </c>
      <c r="BT28">
        <v>0</v>
      </c>
      <c r="BU28">
        <v>0</v>
      </c>
      <c r="BV28">
        <v>9999.86740740741</v>
      </c>
      <c r="BW28">
        <v>0</v>
      </c>
      <c r="BX28">
        <v>10.2381</v>
      </c>
      <c r="BY28">
        <v>18.4749777777778</v>
      </c>
      <c r="BZ28">
        <v>302.628111111111</v>
      </c>
      <c r="CA28">
        <v>283.473259259259</v>
      </c>
      <c r="CB28">
        <v>1.56253444444444</v>
      </c>
      <c r="CC28">
        <v>280.41237037037</v>
      </c>
      <c r="CD28">
        <v>10.7983925925926</v>
      </c>
      <c r="CE28">
        <v>1.10610518518519</v>
      </c>
      <c r="CF28">
        <v>0.966284481481481</v>
      </c>
      <c r="CG28">
        <v>8.39444851851852</v>
      </c>
      <c r="CH28">
        <v>6.41767074074074</v>
      </c>
      <c r="CI28">
        <v>2000.02333333333</v>
      </c>
      <c r="CJ28">
        <v>0.979993555555555</v>
      </c>
      <c r="CK28">
        <v>0.0200061925925926</v>
      </c>
      <c r="CL28">
        <v>0</v>
      </c>
      <c r="CM28">
        <v>2.54806666666667</v>
      </c>
      <c r="CN28">
        <v>0</v>
      </c>
      <c r="CO28">
        <v>4526.27851851852</v>
      </c>
      <c r="CP28">
        <v>16705.5703703704</v>
      </c>
      <c r="CQ28">
        <v>41.375</v>
      </c>
      <c r="CR28">
        <v>43.625</v>
      </c>
      <c r="CS28">
        <v>42.576</v>
      </c>
      <c r="CT28">
        <v>41.687</v>
      </c>
      <c r="CU28">
        <v>40.5137777777778</v>
      </c>
      <c r="CV28">
        <v>1960.01111111111</v>
      </c>
      <c r="CW28">
        <v>40.0122222222222</v>
      </c>
      <c r="CX28">
        <v>0</v>
      </c>
      <c r="CY28">
        <v>1680458110.2</v>
      </c>
      <c r="CZ28">
        <v>0</v>
      </c>
      <c r="DA28">
        <v>0</v>
      </c>
      <c r="DB28" t="s">
        <v>356</v>
      </c>
      <c r="DC28">
        <v>1680383055.5</v>
      </c>
      <c r="DD28">
        <v>1680383051.5</v>
      </c>
      <c r="DE28">
        <v>0</v>
      </c>
      <c r="DF28">
        <v>-0.261</v>
      </c>
      <c r="DG28">
        <v>-0.006</v>
      </c>
      <c r="DH28">
        <v>1.377</v>
      </c>
      <c r="DI28">
        <v>0.403</v>
      </c>
      <c r="DJ28">
        <v>420</v>
      </c>
      <c r="DK28">
        <v>24</v>
      </c>
      <c r="DL28">
        <v>0.61</v>
      </c>
      <c r="DM28">
        <v>0.33</v>
      </c>
      <c r="DN28">
        <v>18.364425</v>
      </c>
      <c r="DO28">
        <v>3.36568930581611</v>
      </c>
      <c r="DP28">
        <v>0.359514126113286</v>
      </c>
      <c r="DQ28">
        <v>0</v>
      </c>
      <c r="DR28">
        <v>1.57044125</v>
      </c>
      <c r="DS28">
        <v>-0.172625628517828</v>
      </c>
      <c r="DT28">
        <v>0.0172063160187618</v>
      </c>
      <c r="DU28">
        <v>0</v>
      </c>
      <c r="DV28">
        <v>0</v>
      </c>
      <c r="DW28">
        <v>2</v>
      </c>
      <c r="DX28" t="s">
        <v>383</v>
      </c>
      <c r="DY28">
        <v>2.87178</v>
      </c>
      <c r="DZ28">
        <v>2.71064</v>
      </c>
      <c r="EA28">
        <v>0.0644452</v>
      </c>
      <c r="EB28">
        <v>0.0608846</v>
      </c>
      <c r="EC28">
        <v>0.0632783</v>
      </c>
      <c r="ED28">
        <v>0.0570629</v>
      </c>
      <c r="EE28">
        <v>26246.2</v>
      </c>
      <c r="EF28">
        <v>23062.6</v>
      </c>
      <c r="EG28">
        <v>25099.4</v>
      </c>
      <c r="EH28">
        <v>23912</v>
      </c>
      <c r="EI28">
        <v>40118.8</v>
      </c>
      <c r="EJ28">
        <v>37296.9</v>
      </c>
      <c r="EK28">
        <v>45345.4</v>
      </c>
      <c r="EL28">
        <v>42621.9</v>
      </c>
      <c r="EM28">
        <v>1.78075</v>
      </c>
      <c r="EN28">
        <v>1.85557</v>
      </c>
      <c r="EO28">
        <v>0.0209846</v>
      </c>
      <c r="EP28">
        <v>0</v>
      </c>
      <c r="EQ28">
        <v>19.6609</v>
      </c>
      <c r="ER28">
        <v>999.9</v>
      </c>
      <c r="ES28">
        <v>35.875</v>
      </c>
      <c r="ET28">
        <v>28.762</v>
      </c>
      <c r="EU28">
        <v>15.9046</v>
      </c>
      <c r="EV28">
        <v>54.6049</v>
      </c>
      <c r="EW28">
        <v>45.7973</v>
      </c>
      <c r="EX28">
        <v>1</v>
      </c>
      <c r="EY28">
        <v>-0.0814634</v>
      </c>
      <c r="EZ28">
        <v>4.72675</v>
      </c>
      <c r="FA28">
        <v>20.1692</v>
      </c>
      <c r="FB28">
        <v>5.23436</v>
      </c>
      <c r="FC28">
        <v>11.992</v>
      </c>
      <c r="FD28">
        <v>4.95695</v>
      </c>
      <c r="FE28">
        <v>3.30395</v>
      </c>
      <c r="FF28">
        <v>9999</v>
      </c>
      <c r="FG28">
        <v>9999</v>
      </c>
      <c r="FH28">
        <v>999.9</v>
      </c>
      <c r="FI28">
        <v>9999</v>
      </c>
      <c r="FJ28">
        <v>1.86844</v>
      </c>
      <c r="FK28">
        <v>1.86411</v>
      </c>
      <c r="FL28">
        <v>1.87178</v>
      </c>
      <c r="FM28">
        <v>1.86249</v>
      </c>
      <c r="FN28">
        <v>1.8619</v>
      </c>
      <c r="FO28">
        <v>1.86844</v>
      </c>
      <c r="FP28">
        <v>1.85852</v>
      </c>
      <c r="FQ28">
        <v>1.86504</v>
      </c>
      <c r="FR28">
        <v>5</v>
      </c>
      <c r="FS28">
        <v>0</v>
      </c>
      <c r="FT28">
        <v>0</v>
      </c>
      <c r="FU28">
        <v>0</v>
      </c>
      <c r="FV28" t="s">
        <v>358</v>
      </c>
      <c r="FW28" t="s">
        <v>359</v>
      </c>
      <c r="FX28" t="s">
        <v>360</v>
      </c>
      <c r="FY28" t="s">
        <v>360</v>
      </c>
      <c r="FZ28" t="s">
        <v>360</v>
      </c>
      <c r="GA28" t="s">
        <v>360</v>
      </c>
      <c r="GB28">
        <v>0</v>
      </c>
      <c r="GC28">
        <v>100</v>
      </c>
      <c r="GD28">
        <v>100</v>
      </c>
      <c r="GE28">
        <v>1.147</v>
      </c>
      <c r="GF28">
        <v>-0.0404</v>
      </c>
      <c r="GG28">
        <v>0.710533810232173</v>
      </c>
      <c r="GH28">
        <v>0.00197157181927259</v>
      </c>
      <c r="GI28">
        <v>-1.54613444728524e-06</v>
      </c>
      <c r="GJ28">
        <v>6.01190112903267e-10</v>
      </c>
      <c r="GK28">
        <v>-0.100309745534137</v>
      </c>
      <c r="GL28">
        <v>-0.0164619765348121</v>
      </c>
      <c r="GM28">
        <v>0.00184798508784774</v>
      </c>
      <c r="GN28">
        <v>-1.07393615702454e-05</v>
      </c>
      <c r="GO28">
        <v>1</v>
      </c>
      <c r="GP28">
        <v>1970</v>
      </c>
      <c r="GQ28">
        <v>2</v>
      </c>
      <c r="GR28">
        <v>24</v>
      </c>
      <c r="GS28">
        <v>1250.4</v>
      </c>
      <c r="GT28">
        <v>1250.5</v>
      </c>
      <c r="GU28">
        <v>0.679932</v>
      </c>
      <c r="GV28">
        <v>2.37305</v>
      </c>
      <c r="GW28">
        <v>1.44775</v>
      </c>
      <c r="GX28">
        <v>2.31079</v>
      </c>
      <c r="GY28">
        <v>1.44409</v>
      </c>
      <c r="GZ28">
        <v>2.43042</v>
      </c>
      <c r="HA28">
        <v>33.8735</v>
      </c>
      <c r="HB28">
        <v>24.3064</v>
      </c>
      <c r="HC28">
        <v>18</v>
      </c>
      <c r="HD28">
        <v>416.492</v>
      </c>
      <c r="HE28">
        <v>446.49</v>
      </c>
      <c r="HF28">
        <v>14.7224</v>
      </c>
      <c r="HG28">
        <v>26.1206</v>
      </c>
      <c r="HH28">
        <v>30.0001</v>
      </c>
      <c r="HI28">
        <v>26.1248</v>
      </c>
      <c r="HJ28">
        <v>26.0971</v>
      </c>
      <c r="HK28">
        <v>13.5823</v>
      </c>
      <c r="HL28">
        <v>39.299</v>
      </c>
      <c r="HM28">
        <v>7.73298</v>
      </c>
      <c r="HN28">
        <v>14.7164</v>
      </c>
      <c r="HO28">
        <v>231.653</v>
      </c>
      <c r="HP28">
        <v>10.8456</v>
      </c>
      <c r="HQ28">
        <v>95.994</v>
      </c>
      <c r="HR28">
        <v>100.235</v>
      </c>
    </row>
    <row r="29" spans="1:226">
      <c r="A29">
        <v>13</v>
      </c>
      <c r="B29">
        <v>1680458085</v>
      </c>
      <c r="C29">
        <v>60</v>
      </c>
      <c r="D29" t="s">
        <v>384</v>
      </c>
      <c r="E29" t="s">
        <v>385</v>
      </c>
      <c r="F29">
        <v>5</v>
      </c>
      <c r="G29" t="s">
        <v>353</v>
      </c>
      <c r="H29" t="s">
        <v>354</v>
      </c>
      <c r="I29">
        <v>1680458077.21429</v>
      </c>
      <c r="J29">
        <f>(K29)/1000</f>
        <v>0</v>
      </c>
      <c r="K29">
        <f>IF(BF29, AN29, AH29)</f>
        <v>0</v>
      </c>
      <c r="L29">
        <f>IF(BF29, AI29, AG29)</f>
        <v>0</v>
      </c>
      <c r="M29">
        <f>BH29 - IF(AU29&gt;1, L29*BB29*100.0/(AW29*BV29), 0)</f>
        <v>0</v>
      </c>
      <c r="N29">
        <f>((T29-J29/2)*M29-L29)/(T29+J29/2)</f>
        <v>0</v>
      </c>
      <c r="O29">
        <f>N29*(BO29+BP29)/1000.0</f>
        <v>0</v>
      </c>
      <c r="P29">
        <f>(BH29 - IF(AU29&gt;1, L29*BB29*100.0/(AW29*BV29), 0))*(BO29+BP29)/1000.0</f>
        <v>0</v>
      </c>
      <c r="Q29">
        <f>2.0/((1/S29-1/R29)+SIGN(S29)*SQRT((1/S29-1/R29)*(1/S29-1/R29) + 4*BC29/((BC29+1)*(BC29+1))*(2*1/S29*1/R29-1/R29*1/R29)))</f>
        <v>0</v>
      </c>
      <c r="R29">
        <f>IF(LEFT(BD29,1)&lt;&gt;"0",IF(LEFT(BD29,1)="1",3.0,BE29),$D$5+$E$5*(BV29*BO29/($K$5*1000))+$F$5*(BV29*BO29/($K$5*1000))*MAX(MIN(BB29,$J$5),$I$5)*MAX(MIN(BB29,$J$5),$I$5)+$G$5*MAX(MIN(BB29,$J$5),$I$5)*(BV29*BO29/($K$5*1000))+$H$5*(BV29*BO29/($K$5*1000))*(BV29*BO29/($K$5*1000)))</f>
        <v>0</v>
      </c>
      <c r="S29">
        <f>J29*(1000-(1000*0.61365*exp(17.502*W29/(240.97+W29))/(BO29+BP29)+BJ29)/2)/(1000*0.61365*exp(17.502*W29/(240.97+W29))/(BO29+BP29)-BJ29)</f>
        <v>0</v>
      </c>
      <c r="T29">
        <f>1/((BC29+1)/(Q29/1.6)+1/(R29/1.37)) + BC29/((BC29+1)/(Q29/1.6) + BC29/(R29/1.37))</f>
        <v>0</v>
      </c>
      <c r="U29">
        <f>(AX29*BA29)</f>
        <v>0</v>
      </c>
      <c r="V29">
        <f>(BQ29+(U29+2*0.95*5.67E-8*(((BQ29+$B$7)+273)^4-(BQ29+273)^4)-44100*J29)/(1.84*29.3*R29+8*0.95*5.67E-8*(BQ29+273)^3))</f>
        <v>0</v>
      </c>
      <c r="W29">
        <f>($C$7*BR29+$D$7*BS29+$E$7*V29)</f>
        <v>0</v>
      </c>
      <c r="X29">
        <f>0.61365*exp(17.502*W29/(240.97+W29))</f>
        <v>0</v>
      </c>
      <c r="Y29">
        <f>(Z29/AA29*100)</f>
        <v>0</v>
      </c>
      <c r="Z29">
        <f>BJ29*(BO29+BP29)/1000</f>
        <v>0</v>
      </c>
      <c r="AA29">
        <f>0.61365*exp(17.502*BQ29/(240.97+BQ29))</f>
        <v>0</v>
      </c>
      <c r="AB29">
        <f>(X29-BJ29*(BO29+BP29)/1000)</f>
        <v>0</v>
      </c>
      <c r="AC29">
        <f>(-J29*44100)</f>
        <v>0</v>
      </c>
      <c r="AD29">
        <f>2*29.3*R29*0.92*(BQ29-W29)</f>
        <v>0</v>
      </c>
      <c r="AE29">
        <f>2*0.95*5.67E-8*(((BQ29+$B$7)+273)^4-(W29+273)^4)</f>
        <v>0</v>
      </c>
      <c r="AF29">
        <f>U29+AE29+AC29+AD29</f>
        <v>0</v>
      </c>
      <c r="AG29">
        <f>BN29*AU29*(BI29-BH29*(1000-AU29*BK29)/(1000-AU29*BJ29))/(100*BB29)</f>
        <v>0</v>
      </c>
      <c r="AH29">
        <f>1000*BN29*AU29*(BJ29-BK29)/(100*BB29*(1000-AU29*BJ29))</f>
        <v>0</v>
      </c>
      <c r="AI29">
        <f>(AJ29 - AK29 - BO29*1E3/(8.314*(BQ29+273.15)) * AM29/BN29 * AL29) * BN29/(100*BB29) * (1000 - BK29)/1000</f>
        <v>0</v>
      </c>
      <c r="AJ29">
        <v>252.289270597095</v>
      </c>
      <c r="AK29">
        <v>263.84716969697</v>
      </c>
      <c r="AL29">
        <v>-3.24825097246078</v>
      </c>
      <c r="AM29">
        <v>67.1333394971398</v>
      </c>
      <c r="AN29">
        <f>(AP29 - AO29 + BO29*1E3/(8.314*(BQ29+273.15)) * AR29/BN29 * AQ29) * BN29/(100*BB29) * 1000/(1000 - AP29)</f>
        <v>0</v>
      </c>
      <c r="AO29">
        <v>10.8145716556776</v>
      </c>
      <c r="AP29">
        <v>12.3775581818182</v>
      </c>
      <c r="AQ29">
        <v>1.39078478192319e-06</v>
      </c>
      <c r="AR29">
        <v>128.358155406934</v>
      </c>
      <c r="AS29">
        <v>12</v>
      </c>
      <c r="AT29">
        <v>2</v>
      </c>
      <c r="AU29">
        <f>IF(AS29*$H$13&gt;=AW29,1.0,(AW29/(AW29-AS29*$H$13)))</f>
        <v>0</v>
      </c>
      <c r="AV29">
        <f>(AU29-1)*100</f>
        <v>0</v>
      </c>
      <c r="AW29">
        <f>MAX(0,($B$13+$C$13*BV29)/(1+$D$13*BV29)*BO29/(BQ29+273)*$E$13)</f>
        <v>0</v>
      </c>
      <c r="AX29">
        <f>$B$11*BW29+$C$11*BX29+$F$11*CI29*(1-CL29)</f>
        <v>0</v>
      </c>
      <c r="AY29">
        <f>AX29*AZ29</f>
        <v>0</v>
      </c>
      <c r="AZ29">
        <f>($B$11*$D$9+$C$11*$D$9+$F$11*((CV29+CN29)/MAX(CV29+CN29+CW29, 0.1)*$I$9+CW29/MAX(CV29+CN29+CW29, 0.1)*$J$9))/($B$11+$C$11+$F$11)</f>
        <v>0</v>
      </c>
      <c r="BA29">
        <f>($B$11*$K$9+$C$11*$K$9+$F$11*((CV29+CN29)/MAX(CV29+CN29+CW29, 0.1)*$P$9+CW29/MAX(CV29+CN29+CW29, 0.1)*$Q$9))/($B$11+$C$11+$F$11)</f>
        <v>0</v>
      </c>
      <c r="BB29">
        <v>2.44</v>
      </c>
      <c r="BC29">
        <v>0.5</v>
      </c>
      <c r="BD29" t="s">
        <v>355</v>
      </c>
      <c r="BE29">
        <v>2</v>
      </c>
      <c r="BF29" t="b">
        <v>1</v>
      </c>
      <c r="BG29">
        <v>1680458077.21429</v>
      </c>
      <c r="BH29">
        <v>283.886428571429</v>
      </c>
      <c r="BI29">
        <v>264.985857142857</v>
      </c>
      <c r="BJ29">
        <v>12.3657428571429</v>
      </c>
      <c r="BK29">
        <v>10.8087535714286</v>
      </c>
      <c r="BL29">
        <v>282.728607142857</v>
      </c>
      <c r="BM29">
        <v>12.40635</v>
      </c>
      <c r="BN29">
        <v>500.114892857143</v>
      </c>
      <c r="BO29">
        <v>89.4831928571429</v>
      </c>
      <c r="BP29">
        <v>0.0999011392857143</v>
      </c>
      <c r="BQ29">
        <v>19.4817142857143</v>
      </c>
      <c r="BR29">
        <v>20.0122571428571</v>
      </c>
      <c r="BS29">
        <v>999.9</v>
      </c>
      <c r="BT29">
        <v>0</v>
      </c>
      <c r="BU29">
        <v>0</v>
      </c>
      <c r="BV29">
        <v>10021.86</v>
      </c>
      <c r="BW29">
        <v>0</v>
      </c>
      <c r="BX29">
        <v>10.2381</v>
      </c>
      <c r="BY29">
        <v>18.9005178571429</v>
      </c>
      <c r="BZ29">
        <v>287.440678571429</v>
      </c>
      <c r="CA29">
        <v>267.881142857143</v>
      </c>
      <c r="CB29">
        <v>1.55699107142857</v>
      </c>
      <c r="CC29">
        <v>264.985857142857</v>
      </c>
      <c r="CD29">
        <v>10.8087535714286</v>
      </c>
      <c r="CE29">
        <v>1.10652642857143</v>
      </c>
      <c r="CF29">
        <v>0.967202285714286</v>
      </c>
      <c r="CG29">
        <v>8.40005107142857</v>
      </c>
      <c r="CH29">
        <v>6.43145321428571</v>
      </c>
      <c r="CI29">
        <v>2000.03214285714</v>
      </c>
      <c r="CJ29">
        <v>0.979993821428571</v>
      </c>
      <c r="CK29">
        <v>0.0200059178571429</v>
      </c>
      <c r="CL29">
        <v>0</v>
      </c>
      <c r="CM29">
        <v>2.57118214285714</v>
      </c>
      <c r="CN29">
        <v>0</v>
      </c>
      <c r="CO29">
        <v>4526.32</v>
      </c>
      <c r="CP29">
        <v>16705.6392857143</v>
      </c>
      <c r="CQ29">
        <v>41.375</v>
      </c>
      <c r="CR29">
        <v>43.625</v>
      </c>
      <c r="CS29">
        <v>42.58225</v>
      </c>
      <c r="CT29">
        <v>41.687</v>
      </c>
      <c r="CU29">
        <v>40.5199285714286</v>
      </c>
      <c r="CV29">
        <v>1960.02035714286</v>
      </c>
      <c r="CW29">
        <v>40.0117857142857</v>
      </c>
      <c r="CX29">
        <v>0</v>
      </c>
      <c r="CY29">
        <v>1680458115</v>
      </c>
      <c r="CZ29">
        <v>0</v>
      </c>
      <c r="DA29">
        <v>0</v>
      </c>
      <c r="DB29" t="s">
        <v>356</v>
      </c>
      <c r="DC29">
        <v>1680383055.5</v>
      </c>
      <c r="DD29">
        <v>1680383051.5</v>
      </c>
      <c r="DE29">
        <v>0</v>
      </c>
      <c r="DF29">
        <v>-0.261</v>
      </c>
      <c r="DG29">
        <v>-0.006</v>
      </c>
      <c r="DH29">
        <v>1.377</v>
      </c>
      <c r="DI29">
        <v>0.403</v>
      </c>
      <c r="DJ29">
        <v>420</v>
      </c>
      <c r="DK29">
        <v>24</v>
      </c>
      <c r="DL29">
        <v>0.61</v>
      </c>
      <c r="DM29">
        <v>0.33</v>
      </c>
      <c r="DN29">
        <v>18.63243</v>
      </c>
      <c r="DO29">
        <v>4.97685928705442</v>
      </c>
      <c r="DP29">
        <v>0.499430229962104</v>
      </c>
      <c r="DQ29">
        <v>0</v>
      </c>
      <c r="DR29">
        <v>1.5632885</v>
      </c>
      <c r="DS29">
        <v>-0.111086454033775</v>
      </c>
      <c r="DT29">
        <v>0.0132153423243592</v>
      </c>
      <c r="DU29">
        <v>0</v>
      </c>
      <c r="DV29">
        <v>0</v>
      </c>
      <c r="DW29">
        <v>2</v>
      </c>
      <c r="DX29" t="s">
        <v>383</v>
      </c>
      <c r="DY29">
        <v>2.87176</v>
      </c>
      <c r="DZ29">
        <v>2.70997</v>
      </c>
      <c r="EA29">
        <v>0.0612644</v>
      </c>
      <c r="EB29">
        <v>0.0575191</v>
      </c>
      <c r="EC29">
        <v>0.0633043</v>
      </c>
      <c r="ED29">
        <v>0.0570363</v>
      </c>
      <c r="EE29">
        <v>26335.6</v>
      </c>
      <c r="EF29">
        <v>23145.3</v>
      </c>
      <c r="EG29">
        <v>25099.6</v>
      </c>
      <c r="EH29">
        <v>23912.1</v>
      </c>
      <c r="EI29">
        <v>40117.9</v>
      </c>
      <c r="EJ29">
        <v>37298</v>
      </c>
      <c r="EK29">
        <v>45345.7</v>
      </c>
      <c r="EL29">
        <v>42622.1</v>
      </c>
      <c r="EM29">
        <v>1.78078</v>
      </c>
      <c r="EN29">
        <v>1.85553</v>
      </c>
      <c r="EO29">
        <v>0.0212118</v>
      </c>
      <c r="EP29">
        <v>0</v>
      </c>
      <c r="EQ29">
        <v>19.665</v>
      </c>
      <c r="ER29">
        <v>999.9</v>
      </c>
      <c r="ES29">
        <v>35.85</v>
      </c>
      <c r="ET29">
        <v>28.772</v>
      </c>
      <c r="EU29">
        <v>15.9011</v>
      </c>
      <c r="EV29">
        <v>54.5849</v>
      </c>
      <c r="EW29">
        <v>46.278</v>
      </c>
      <c r="EX29">
        <v>1</v>
      </c>
      <c r="EY29">
        <v>-0.0814024</v>
      </c>
      <c r="EZ29">
        <v>4.7479</v>
      </c>
      <c r="FA29">
        <v>20.1686</v>
      </c>
      <c r="FB29">
        <v>5.23451</v>
      </c>
      <c r="FC29">
        <v>11.992</v>
      </c>
      <c r="FD29">
        <v>4.95695</v>
      </c>
      <c r="FE29">
        <v>3.304</v>
      </c>
      <c r="FF29">
        <v>9999</v>
      </c>
      <c r="FG29">
        <v>9999</v>
      </c>
      <c r="FH29">
        <v>999.9</v>
      </c>
      <c r="FI29">
        <v>9999</v>
      </c>
      <c r="FJ29">
        <v>1.86844</v>
      </c>
      <c r="FK29">
        <v>1.86411</v>
      </c>
      <c r="FL29">
        <v>1.87176</v>
      </c>
      <c r="FM29">
        <v>1.86249</v>
      </c>
      <c r="FN29">
        <v>1.8619</v>
      </c>
      <c r="FO29">
        <v>1.86843</v>
      </c>
      <c r="FP29">
        <v>1.85852</v>
      </c>
      <c r="FQ29">
        <v>1.86502</v>
      </c>
      <c r="FR29">
        <v>5</v>
      </c>
      <c r="FS29">
        <v>0</v>
      </c>
      <c r="FT29">
        <v>0</v>
      </c>
      <c r="FU29">
        <v>0</v>
      </c>
      <c r="FV29" t="s">
        <v>358</v>
      </c>
      <c r="FW29" t="s">
        <v>359</v>
      </c>
      <c r="FX29" t="s">
        <v>360</v>
      </c>
      <c r="FY29" t="s">
        <v>360</v>
      </c>
      <c r="FZ29" t="s">
        <v>360</v>
      </c>
      <c r="GA29" t="s">
        <v>360</v>
      </c>
      <c r="GB29">
        <v>0</v>
      </c>
      <c r="GC29">
        <v>100</v>
      </c>
      <c r="GD29">
        <v>100</v>
      </c>
      <c r="GE29">
        <v>1.127</v>
      </c>
      <c r="GF29">
        <v>-0.0403</v>
      </c>
      <c r="GG29">
        <v>0.710533810232173</v>
      </c>
      <c r="GH29">
        <v>0.00197157181927259</v>
      </c>
      <c r="GI29">
        <v>-1.54613444728524e-06</v>
      </c>
      <c r="GJ29">
        <v>6.01190112903267e-10</v>
      </c>
      <c r="GK29">
        <v>-0.100309745534137</v>
      </c>
      <c r="GL29">
        <v>-0.0164619765348121</v>
      </c>
      <c r="GM29">
        <v>0.00184798508784774</v>
      </c>
      <c r="GN29">
        <v>-1.07393615702454e-05</v>
      </c>
      <c r="GO29">
        <v>1</v>
      </c>
      <c r="GP29">
        <v>1970</v>
      </c>
      <c r="GQ29">
        <v>2</v>
      </c>
      <c r="GR29">
        <v>24</v>
      </c>
      <c r="GS29">
        <v>1250.5</v>
      </c>
      <c r="GT29">
        <v>1250.6</v>
      </c>
      <c r="GU29">
        <v>0.645752</v>
      </c>
      <c r="GV29">
        <v>2.39258</v>
      </c>
      <c r="GW29">
        <v>1.44775</v>
      </c>
      <c r="GX29">
        <v>2.31079</v>
      </c>
      <c r="GY29">
        <v>1.44409</v>
      </c>
      <c r="GZ29">
        <v>2.34985</v>
      </c>
      <c r="HA29">
        <v>33.8735</v>
      </c>
      <c r="HB29">
        <v>24.2976</v>
      </c>
      <c r="HC29">
        <v>18</v>
      </c>
      <c r="HD29">
        <v>416.506</v>
      </c>
      <c r="HE29">
        <v>446.46</v>
      </c>
      <c r="HF29">
        <v>14.713</v>
      </c>
      <c r="HG29">
        <v>26.1206</v>
      </c>
      <c r="HH29">
        <v>30</v>
      </c>
      <c r="HI29">
        <v>26.1248</v>
      </c>
      <c r="HJ29">
        <v>26.0971</v>
      </c>
      <c r="HK29">
        <v>12.9124</v>
      </c>
      <c r="HL29">
        <v>39.299</v>
      </c>
      <c r="HM29">
        <v>7.73298</v>
      </c>
      <c r="HN29">
        <v>14.7045</v>
      </c>
      <c r="HO29">
        <v>218.128</v>
      </c>
      <c r="HP29">
        <v>10.8394</v>
      </c>
      <c r="HQ29">
        <v>95.9947</v>
      </c>
      <c r="HR29">
        <v>100.236</v>
      </c>
    </row>
    <row r="30" spans="1:226">
      <c r="A30">
        <v>14</v>
      </c>
      <c r="B30">
        <v>1680458090</v>
      </c>
      <c r="C30">
        <v>65</v>
      </c>
      <c r="D30" t="s">
        <v>386</v>
      </c>
      <c r="E30" t="s">
        <v>387</v>
      </c>
      <c r="F30">
        <v>5</v>
      </c>
      <c r="G30" t="s">
        <v>353</v>
      </c>
      <c r="H30" t="s">
        <v>354</v>
      </c>
      <c r="I30">
        <v>1680458082.5</v>
      </c>
      <c r="J30">
        <f>(K30)/1000</f>
        <v>0</v>
      </c>
      <c r="K30">
        <f>IF(BF30, AN30, AH30)</f>
        <v>0</v>
      </c>
      <c r="L30">
        <f>IF(BF30, AI30, AG30)</f>
        <v>0</v>
      </c>
      <c r="M30">
        <f>BH30 - IF(AU30&gt;1, L30*BB30*100.0/(AW30*BV30), 0)</f>
        <v>0</v>
      </c>
      <c r="N30">
        <f>((T30-J30/2)*M30-L30)/(T30+J30/2)</f>
        <v>0</v>
      </c>
      <c r="O30">
        <f>N30*(BO30+BP30)/1000.0</f>
        <v>0</v>
      </c>
      <c r="P30">
        <f>(BH30 - IF(AU30&gt;1, L30*BB30*100.0/(AW30*BV30), 0))*(BO30+BP30)/1000.0</f>
        <v>0</v>
      </c>
      <c r="Q30">
        <f>2.0/((1/S30-1/R30)+SIGN(S30)*SQRT((1/S30-1/R30)*(1/S30-1/R30) + 4*BC30/((BC30+1)*(BC30+1))*(2*1/S30*1/R30-1/R30*1/R30)))</f>
        <v>0</v>
      </c>
      <c r="R30">
        <f>IF(LEFT(BD30,1)&lt;&gt;"0",IF(LEFT(BD30,1)="1",3.0,BE30),$D$5+$E$5*(BV30*BO30/($K$5*1000))+$F$5*(BV30*BO30/($K$5*1000))*MAX(MIN(BB30,$J$5),$I$5)*MAX(MIN(BB30,$J$5),$I$5)+$G$5*MAX(MIN(BB30,$J$5),$I$5)*(BV30*BO30/($K$5*1000))+$H$5*(BV30*BO30/($K$5*1000))*(BV30*BO30/($K$5*1000)))</f>
        <v>0</v>
      </c>
      <c r="S30">
        <f>J30*(1000-(1000*0.61365*exp(17.502*W30/(240.97+W30))/(BO30+BP30)+BJ30)/2)/(1000*0.61365*exp(17.502*W30/(240.97+W30))/(BO30+BP30)-BJ30)</f>
        <v>0</v>
      </c>
      <c r="T30">
        <f>1/((BC30+1)/(Q30/1.6)+1/(R30/1.37)) + BC30/((BC30+1)/(Q30/1.6) + BC30/(R30/1.37))</f>
        <v>0</v>
      </c>
      <c r="U30">
        <f>(AX30*BA30)</f>
        <v>0</v>
      </c>
      <c r="V30">
        <f>(BQ30+(U30+2*0.95*5.67E-8*(((BQ30+$B$7)+273)^4-(BQ30+273)^4)-44100*J30)/(1.84*29.3*R30+8*0.95*5.67E-8*(BQ30+273)^3))</f>
        <v>0</v>
      </c>
      <c r="W30">
        <f>($C$7*BR30+$D$7*BS30+$E$7*V30)</f>
        <v>0</v>
      </c>
      <c r="X30">
        <f>0.61365*exp(17.502*W30/(240.97+W30))</f>
        <v>0</v>
      </c>
      <c r="Y30">
        <f>(Z30/AA30*100)</f>
        <v>0</v>
      </c>
      <c r="Z30">
        <f>BJ30*(BO30+BP30)/1000</f>
        <v>0</v>
      </c>
      <c r="AA30">
        <f>0.61365*exp(17.502*BQ30/(240.97+BQ30))</f>
        <v>0</v>
      </c>
      <c r="AB30">
        <f>(X30-BJ30*(BO30+BP30)/1000)</f>
        <v>0</v>
      </c>
      <c r="AC30">
        <f>(-J30*44100)</f>
        <v>0</v>
      </c>
      <c r="AD30">
        <f>2*29.3*R30*0.92*(BQ30-W30)</f>
        <v>0</v>
      </c>
      <c r="AE30">
        <f>2*0.95*5.67E-8*(((BQ30+$B$7)+273)^4-(W30+273)^4)</f>
        <v>0</v>
      </c>
      <c r="AF30">
        <f>U30+AE30+AC30+AD30</f>
        <v>0</v>
      </c>
      <c r="AG30">
        <f>BN30*AU30*(BI30-BH30*(1000-AU30*BK30)/(1000-AU30*BJ30))/(100*BB30)</f>
        <v>0</v>
      </c>
      <c r="AH30">
        <f>1000*BN30*AU30*(BJ30-BK30)/(100*BB30*(1000-AU30*BJ30))</f>
        <v>0</v>
      </c>
      <c r="AI30">
        <f>(AJ30 - AK30 - BO30*1E3/(8.314*(BQ30+273.15)) * AM30/BN30 * AL30) * BN30/(100*BB30) * (1000 - BK30)/1000</f>
        <v>0</v>
      </c>
      <c r="AJ30">
        <v>235.415610528062</v>
      </c>
      <c r="AK30">
        <v>247.478993939394</v>
      </c>
      <c r="AL30">
        <v>-3.27955106590097</v>
      </c>
      <c r="AM30">
        <v>67.1333394971398</v>
      </c>
      <c r="AN30">
        <f>(AP30 - AO30 + BO30*1E3/(8.314*(BQ30+273.15)) * AR30/BN30 * AQ30) * BN30/(100*BB30) * 1000/(1000 - AP30)</f>
        <v>0</v>
      </c>
      <c r="AO30">
        <v>10.8026403091947</v>
      </c>
      <c r="AP30">
        <v>12.378443030303</v>
      </c>
      <c r="AQ30">
        <v>3.90793274094489e-07</v>
      </c>
      <c r="AR30">
        <v>128.358155406934</v>
      </c>
      <c r="AS30">
        <v>12</v>
      </c>
      <c r="AT30">
        <v>2</v>
      </c>
      <c r="AU30">
        <f>IF(AS30*$H$13&gt;=AW30,1.0,(AW30/(AW30-AS30*$H$13)))</f>
        <v>0</v>
      </c>
      <c r="AV30">
        <f>(AU30-1)*100</f>
        <v>0</v>
      </c>
      <c r="AW30">
        <f>MAX(0,($B$13+$C$13*BV30)/(1+$D$13*BV30)*BO30/(BQ30+273)*$E$13)</f>
        <v>0</v>
      </c>
      <c r="AX30">
        <f>$B$11*BW30+$C$11*BX30+$F$11*CI30*(1-CL30)</f>
        <v>0</v>
      </c>
      <c r="AY30">
        <f>AX30*AZ30</f>
        <v>0</v>
      </c>
      <c r="AZ30">
        <f>($B$11*$D$9+$C$11*$D$9+$F$11*((CV30+CN30)/MAX(CV30+CN30+CW30, 0.1)*$I$9+CW30/MAX(CV30+CN30+CW30, 0.1)*$J$9))/($B$11+$C$11+$F$11)</f>
        <v>0</v>
      </c>
      <c r="BA30">
        <f>($B$11*$K$9+$C$11*$K$9+$F$11*((CV30+CN30)/MAX(CV30+CN30+CW30, 0.1)*$P$9+CW30/MAX(CV30+CN30+CW30, 0.1)*$Q$9))/($B$11+$C$11+$F$11)</f>
        <v>0</v>
      </c>
      <c r="BB30">
        <v>2.44</v>
      </c>
      <c r="BC30">
        <v>0.5</v>
      </c>
      <c r="BD30" t="s">
        <v>355</v>
      </c>
      <c r="BE30">
        <v>2</v>
      </c>
      <c r="BF30" t="b">
        <v>1</v>
      </c>
      <c r="BG30">
        <v>1680458082.5</v>
      </c>
      <c r="BH30">
        <v>266.983740740741</v>
      </c>
      <c r="BI30">
        <v>247.544407407407</v>
      </c>
      <c r="BJ30">
        <v>12.3726666666667</v>
      </c>
      <c r="BK30">
        <v>10.8121666666667</v>
      </c>
      <c r="BL30">
        <v>265.847222222222</v>
      </c>
      <c r="BM30">
        <v>12.4131111111111</v>
      </c>
      <c r="BN30">
        <v>500.131148148148</v>
      </c>
      <c r="BO30">
        <v>89.4834407407407</v>
      </c>
      <c r="BP30">
        <v>0.100044725925926</v>
      </c>
      <c r="BQ30">
        <v>19.4871666666667</v>
      </c>
      <c r="BR30">
        <v>20.0148925925926</v>
      </c>
      <c r="BS30">
        <v>999.9</v>
      </c>
      <c r="BT30">
        <v>0</v>
      </c>
      <c r="BU30">
        <v>0</v>
      </c>
      <c r="BV30">
        <v>10007.0644444444</v>
      </c>
      <c r="BW30">
        <v>0</v>
      </c>
      <c r="BX30">
        <v>10.2381</v>
      </c>
      <c r="BY30">
        <v>19.4393481481481</v>
      </c>
      <c r="BZ30">
        <v>270.328296296296</v>
      </c>
      <c r="CA30">
        <v>250.250111111111</v>
      </c>
      <c r="CB30">
        <v>1.56050814814815</v>
      </c>
      <c r="CC30">
        <v>247.544407407407</v>
      </c>
      <c r="CD30">
        <v>10.8121666666667</v>
      </c>
      <c r="CE30">
        <v>1.10714962962963</v>
      </c>
      <c r="CF30">
        <v>0.967509629629629</v>
      </c>
      <c r="CG30">
        <v>8.40834592592593</v>
      </c>
      <c r="CH30">
        <v>6.43607</v>
      </c>
      <c r="CI30">
        <v>2000.00296296296</v>
      </c>
      <c r="CJ30">
        <v>0.979993777777778</v>
      </c>
      <c r="CK30">
        <v>0.020005962962963</v>
      </c>
      <c r="CL30">
        <v>0</v>
      </c>
      <c r="CM30">
        <v>2.60666296296296</v>
      </c>
      <c r="CN30">
        <v>0</v>
      </c>
      <c r="CO30">
        <v>4527.41222222222</v>
      </c>
      <c r="CP30">
        <v>16705.3925925926</v>
      </c>
      <c r="CQ30">
        <v>41.375</v>
      </c>
      <c r="CR30">
        <v>43.625</v>
      </c>
      <c r="CS30">
        <v>42.5946666666667</v>
      </c>
      <c r="CT30">
        <v>41.687</v>
      </c>
      <c r="CU30">
        <v>40.5183703703704</v>
      </c>
      <c r="CV30">
        <v>1959.99148148148</v>
      </c>
      <c r="CW30">
        <v>40.0114814814815</v>
      </c>
      <c r="CX30">
        <v>0</v>
      </c>
      <c r="CY30">
        <v>1680458119.8</v>
      </c>
      <c r="CZ30">
        <v>0</v>
      </c>
      <c r="DA30">
        <v>0</v>
      </c>
      <c r="DB30" t="s">
        <v>356</v>
      </c>
      <c r="DC30">
        <v>1680383055.5</v>
      </c>
      <c r="DD30">
        <v>1680383051.5</v>
      </c>
      <c r="DE30">
        <v>0</v>
      </c>
      <c r="DF30">
        <v>-0.261</v>
      </c>
      <c r="DG30">
        <v>-0.006</v>
      </c>
      <c r="DH30">
        <v>1.377</v>
      </c>
      <c r="DI30">
        <v>0.403</v>
      </c>
      <c r="DJ30">
        <v>420</v>
      </c>
      <c r="DK30">
        <v>24</v>
      </c>
      <c r="DL30">
        <v>0.61</v>
      </c>
      <c r="DM30">
        <v>0.33</v>
      </c>
      <c r="DN30">
        <v>19.146145</v>
      </c>
      <c r="DO30">
        <v>6.04889831144462</v>
      </c>
      <c r="DP30">
        <v>0.591796523287354</v>
      </c>
      <c r="DQ30">
        <v>0</v>
      </c>
      <c r="DR30">
        <v>1.56062675</v>
      </c>
      <c r="DS30">
        <v>0.0468683302063775</v>
      </c>
      <c r="DT30">
        <v>0.00999737325188473</v>
      </c>
      <c r="DU30">
        <v>1</v>
      </c>
      <c r="DV30">
        <v>1</v>
      </c>
      <c r="DW30">
        <v>2</v>
      </c>
      <c r="DX30" t="s">
        <v>357</v>
      </c>
      <c r="DY30">
        <v>2.87172</v>
      </c>
      <c r="DZ30">
        <v>2.7102</v>
      </c>
      <c r="EA30">
        <v>0.0579916</v>
      </c>
      <c r="EB30">
        <v>0.0541725</v>
      </c>
      <c r="EC30">
        <v>0.0633063</v>
      </c>
      <c r="ED30">
        <v>0.0570037</v>
      </c>
      <c r="EE30">
        <v>26427.3</v>
      </c>
      <c r="EF30">
        <v>23227.4</v>
      </c>
      <c r="EG30">
        <v>25099.5</v>
      </c>
      <c r="EH30">
        <v>23912.1</v>
      </c>
      <c r="EI30">
        <v>40117.7</v>
      </c>
      <c r="EJ30">
        <v>37299.3</v>
      </c>
      <c r="EK30">
        <v>45345.7</v>
      </c>
      <c r="EL30">
        <v>42622.2</v>
      </c>
      <c r="EM30">
        <v>1.78055</v>
      </c>
      <c r="EN30">
        <v>1.85543</v>
      </c>
      <c r="EO30">
        <v>0.0212714</v>
      </c>
      <c r="EP30">
        <v>0</v>
      </c>
      <c r="EQ30">
        <v>19.6681</v>
      </c>
      <c r="ER30">
        <v>999.9</v>
      </c>
      <c r="ES30">
        <v>35.85</v>
      </c>
      <c r="ET30">
        <v>28.762</v>
      </c>
      <c r="EU30">
        <v>15.8904</v>
      </c>
      <c r="EV30">
        <v>55.1349</v>
      </c>
      <c r="EW30">
        <v>46.1498</v>
      </c>
      <c r="EX30">
        <v>1</v>
      </c>
      <c r="EY30">
        <v>-0.0810061</v>
      </c>
      <c r="EZ30">
        <v>4.78922</v>
      </c>
      <c r="FA30">
        <v>20.1673</v>
      </c>
      <c r="FB30">
        <v>5.23421</v>
      </c>
      <c r="FC30">
        <v>11.992</v>
      </c>
      <c r="FD30">
        <v>4.95695</v>
      </c>
      <c r="FE30">
        <v>3.30395</v>
      </c>
      <c r="FF30">
        <v>9999</v>
      </c>
      <c r="FG30">
        <v>9999</v>
      </c>
      <c r="FH30">
        <v>999.9</v>
      </c>
      <c r="FI30">
        <v>9999</v>
      </c>
      <c r="FJ30">
        <v>1.86844</v>
      </c>
      <c r="FK30">
        <v>1.86415</v>
      </c>
      <c r="FL30">
        <v>1.87178</v>
      </c>
      <c r="FM30">
        <v>1.86249</v>
      </c>
      <c r="FN30">
        <v>1.86192</v>
      </c>
      <c r="FO30">
        <v>1.86843</v>
      </c>
      <c r="FP30">
        <v>1.85852</v>
      </c>
      <c r="FQ30">
        <v>1.86502</v>
      </c>
      <c r="FR30">
        <v>5</v>
      </c>
      <c r="FS30">
        <v>0</v>
      </c>
      <c r="FT30">
        <v>0</v>
      </c>
      <c r="FU30">
        <v>0</v>
      </c>
      <c r="FV30" t="s">
        <v>358</v>
      </c>
      <c r="FW30" t="s">
        <v>359</v>
      </c>
      <c r="FX30" t="s">
        <v>360</v>
      </c>
      <c r="FY30" t="s">
        <v>360</v>
      </c>
      <c r="FZ30" t="s">
        <v>360</v>
      </c>
      <c r="GA30" t="s">
        <v>360</v>
      </c>
      <c r="GB30">
        <v>0</v>
      </c>
      <c r="GC30">
        <v>100</v>
      </c>
      <c r="GD30">
        <v>100</v>
      </c>
      <c r="GE30">
        <v>1.105</v>
      </c>
      <c r="GF30">
        <v>-0.0404</v>
      </c>
      <c r="GG30">
        <v>0.710533810232173</v>
      </c>
      <c r="GH30">
        <v>0.00197157181927259</v>
      </c>
      <c r="GI30">
        <v>-1.54613444728524e-06</v>
      </c>
      <c r="GJ30">
        <v>6.01190112903267e-10</v>
      </c>
      <c r="GK30">
        <v>-0.100309745534137</v>
      </c>
      <c r="GL30">
        <v>-0.0164619765348121</v>
      </c>
      <c r="GM30">
        <v>0.00184798508784774</v>
      </c>
      <c r="GN30">
        <v>-1.07393615702454e-05</v>
      </c>
      <c r="GO30">
        <v>1</v>
      </c>
      <c r="GP30">
        <v>1970</v>
      </c>
      <c r="GQ30">
        <v>2</v>
      </c>
      <c r="GR30">
        <v>24</v>
      </c>
      <c r="GS30">
        <v>1250.6</v>
      </c>
      <c r="GT30">
        <v>1250.6</v>
      </c>
      <c r="GU30">
        <v>0.609131</v>
      </c>
      <c r="GV30">
        <v>2.40356</v>
      </c>
      <c r="GW30">
        <v>1.44775</v>
      </c>
      <c r="GX30">
        <v>2.31079</v>
      </c>
      <c r="GY30">
        <v>1.44409</v>
      </c>
      <c r="GZ30">
        <v>2.26929</v>
      </c>
      <c r="HA30">
        <v>33.8735</v>
      </c>
      <c r="HB30">
        <v>24.2889</v>
      </c>
      <c r="HC30">
        <v>18</v>
      </c>
      <c r="HD30">
        <v>416.393</v>
      </c>
      <c r="HE30">
        <v>446.399</v>
      </c>
      <c r="HF30">
        <v>14.7028</v>
      </c>
      <c r="HG30">
        <v>26.1206</v>
      </c>
      <c r="HH30">
        <v>30.0002</v>
      </c>
      <c r="HI30">
        <v>26.1264</v>
      </c>
      <c r="HJ30">
        <v>26.0971</v>
      </c>
      <c r="HK30">
        <v>12.1616</v>
      </c>
      <c r="HL30">
        <v>39.299</v>
      </c>
      <c r="HM30">
        <v>7.73298</v>
      </c>
      <c r="HN30">
        <v>14.6869</v>
      </c>
      <c r="HO30">
        <v>197.97</v>
      </c>
      <c r="HP30">
        <v>10.8344</v>
      </c>
      <c r="HQ30">
        <v>95.9946</v>
      </c>
      <c r="HR30">
        <v>100.236</v>
      </c>
    </row>
    <row r="31" spans="1:226">
      <c r="A31">
        <v>15</v>
      </c>
      <c r="B31">
        <v>1680458095</v>
      </c>
      <c r="C31">
        <v>70</v>
      </c>
      <c r="D31" t="s">
        <v>388</v>
      </c>
      <c r="E31" t="s">
        <v>389</v>
      </c>
      <c r="F31">
        <v>5</v>
      </c>
      <c r="G31" t="s">
        <v>353</v>
      </c>
      <c r="H31" t="s">
        <v>354</v>
      </c>
      <c r="I31">
        <v>1680458087.21429</v>
      </c>
      <c r="J31">
        <f>(K31)/1000</f>
        <v>0</v>
      </c>
      <c r="K31">
        <f>IF(BF31, AN31, AH31)</f>
        <v>0</v>
      </c>
      <c r="L31">
        <f>IF(BF31, AI31, AG31)</f>
        <v>0</v>
      </c>
      <c r="M31">
        <f>BH31 - IF(AU31&gt;1, L31*BB31*100.0/(AW31*BV31), 0)</f>
        <v>0</v>
      </c>
      <c r="N31">
        <f>((T31-J31/2)*M31-L31)/(T31+J31/2)</f>
        <v>0</v>
      </c>
      <c r="O31">
        <f>N31*(BO31+BP31)/1000.0</f>
        <v>0</v>
      </c>
      <c r="P31">
        <f>(BH31 - IF(AU31&gt;1, L31*BB31*100.0/(AW31*BV31), 0))*(BO31+BP31)/1000.0</f>
        <v>0</v>
      </c>
      <c r="Q31">
        <f>2.0/((1/S31-1/R31)+SIGN(S31)*SQRT((1/S31-1/R31)*(1/S31-1/R31) + 4*BC31/((BC31+1)*(BC31+1))*(2*1/S31*1/R31-1/R31*1/R31)))</f>
        <v>0</v>
      </c>
      <c r="R31">
        <f>IF(LEFT(BD31,1)&lt;&gt;"0",IF(LEFT(BD31,1)="1",3.0,BE31),$D$5+$E$5*(BV31*BO31/($K$5*1000))+$F$5*(BV31*BO31/($K$5*1000))*MAX(MIN(BB31,$J$5),$I$5)*MAX(MIN(BB31,$J$5),$I$5)+$G$5*MAX(MIN(BB31,$J$5),$I$5)*(BV31*BO31/($K$5*1000))+$H$5*(BV31*BO31/($K$5*1000))*(BV31*BO31/($K$5*1000)))</f>
        <v>0</v>
      </c>
      <c r="S31">
        <f>J31*(1000-(1000*0.61365*exp(17.502*W31/(240.97+W31))/(BO31+BP31)+BJ31)/2)/(1000*0.61365*exp(17.502*W31/(240.97+W31))/(BO31+BP31)-BJ31)</f>
        <v>0</v>
      </c>
      <c r="T31">
        <f>1/((BC31+1)/(Q31/1.6)+1/(R31/1.37)) + BC31/((BC31+1)/(Q31/1.6) + BC31/(R31/1.37))</f>
        <v>0</v>
      </c>
      <c r="U31">
        <f>(AX31*BA31)</f>
        <v>0</v>
      </c>
      <c r="V31">
        <f>(BQ31+(U31+2*0.95*5.67E-8*(((BQ31+$B$7)+273)^4-(BQ31+273)^4)-44100*J31)/(1.84*29.3*R31+8*0.95*5.67E-8*(BQ31+273)^3))</f>
        <v>0</v>
      </c>
      <c r="W31">
        <f>($C$7*BR31+$D$7*BS31+$E$7*V31)</f>
        <v>0</v>
      </c>
      <c r="X31">
        <f>0.61365*exp(17.502*W31/(240.97+W31))</f>
        <v>0</v>
      </c>
      <c r="Y31">
        <f>(Z31/AA31*100)</f>
        <v>0</v>
      </c>
      <c r="Z31">
        <f>BJ31*(BO31+BP31)/1000</f>
        <v>0</v>
      </c>
      <c r="AA31">
        <f>0.61365*exp(17.502*BQ31/(240.97+BQ31))</f>
        <v>0</v>
      </c>
      <c r="AB31">
        <f>(X31-BJ31*(BO31+BP31)/1000)</f>
        <v>0</v>
      </c>
      <c r="AC31">
        <f>(-J31*44100)</f>
        <v>0</v>
      </c>
      <c r="AD31">
        <f>2*29.3*R31*0.92*(BQ31-W31)</f>
        <v>0</v>
      </c>
      <c r="AE31">
        <f>2*0.95*5.67E-8*(((BQ31+$B$7)+273)^4-(W31+273)^4)</f>
        <v>0</v>
      </c>
      <c r="AF31">
        <f>U31+AE31+AC31+AD31</f>
        <v>0</v>
      </c>
      <c r="AG31">
        <f>BN31*AU31*(BI31-BH31*(1000-AU31*BK31)/(1000-AU31*BJ31))/(100*BB31)</f>
        <v>0</v>
      </c>
      <c r="AH31">
        <f>1000*BN31*AU31*(BJ31-BK31)/(100*BB31*(1000-AU31*BJ31))</f>
        <v>0</v>
      </c>
      <c r="AI31">
        <f>(AJ31 - AK31 - BO31*1E3/(8.314*(BQ31+273.15)) * AM31/BN31 * AL31) * BN31/(100*BB31) * (1000 - BK31)/1000</f>
        <v>0</v>
      </c>
      <c r="AJ31">
        <v>219.033291287222</v>
      </c>
      <c r="AK31">
        <v>231.285636363636</v>
      </c>
      <c r="AL31">
        <v>-3.24140728646209</v>
      </c>
      <c r="AM31">
        <v>67.1333394971398</v>
      </c>
      <c r="AN31">
        <f>(AP31 - AO31 + BO31*1E3/(8.314*(BQ31+273.15)) * AR31/BN31 * AQ31) * BN31/(100*BB31) * 1000/(1000 - AP31)</f>
        <v>0</v>
      </c>
      <c r="AO31">
        <v>10.8011596356656</v>
      </c>
      <c r="AP31">
        <v>12.3770284848485</v>
      </c>
      <c r="AQ31">
        <v>-4.32146070577626e-07</v>
      </c>
      <c r="AR31">
        <v>128.358155406934</v>
      </c>
      <c r="AS31">
        <v>11</v>
      </c>
      <c r="AT31">
        <v>2</v>
      </c>
      <c r="AU31">
        <f>IF(AS31*$H$13&gt;=AW31,1.0,(AW31/(AW31-AS31*$H$13)))</f>
        <v>0</v>
      </c>
      <c r="AV31">
        <f>(AU31-1)*100</f>
        <v>0</v>
      </c>
      <c r="AW31">
        <f>MAX(0,($B$13+$C$13*BV31)/(1+$D$13*BV31)*BO31/(BQ31+273)*$E$13)</f>
        <v>0</v>
      </c>
      <c r="AX31">
        <f>$B$11*BW31+$C$11*BX31+$F$11*CI31*(1-CL31)</f>
        <v>0</v>
      </c>
      <c r="AY31">
        <f>AX31*AZ31</f>
        <v>0</v>
      </c>
      <c r="AZ31">
        <f>($B$11*$D$9+$C$11*$D$9+$F$11*((CV31+CN31)/MAX(CV31+CN31+CW31, 0.1)*$I$9+CW31/MAX(CV31+CN31+CW31, 0.1)*$J$9))/($B$11+$C$11+$F$11)</f>
        <v>0</v>
      </c>
      <c r="BA31">
        <f>($B$11*$K$9+$C$11*$K$9+$F$11*((CV31+CN31)/MAX(CV31+CN31+CW31, 0.1)*$P$9+CW31/MAX(CV31+CN31+CW31, 0.1)*$Q$9))/($B$11+$C$11+$F$11)</f>
        <v>0</v>
      </c>
      <c r="BB31">
        <v>2.44</v>
      </c>
      <c r="BC31">
        <v>0.5</v>
      </c>
      <c r="BD31" t="s">
        <v>355</v>
      </c>
      <c r="BE31">
        <v>2</v>
      </c>
      <c r="BF31" t="b">
        <v>1</v>
      </c>
      <c r="BG31">
        <v>1680458087.21429</v>
      </c>
      <c r="BH31">
        <v>251.84725</v>
      </c>
      <c r="BI31">
        <v>231.978035714286</v>
      </c>
      <c r="BJ31">
        <v>12.3766928571429</v>
      </c>
      <c r="BK31">
        <v>10.8076178571429</v>
      </c>
      <c r="BL31">
        <v>250.730321428571</v>
      </c>
      <c r="BM31">
        <v>12.4170392857143</v>
      </c>
      <c r="BN31">
        <v>500.140964285714</v>
      </c>
      <c r="BO31">
        <v>89.4845928571429</v>
      </c>
      <c r="BP31">
        <v>0.100097953571429</v>
      </c>
      <c r="BQ31">
        <v>19.4903535714286</v>
      </c>
      <c r="BR31">
        <v>20.0202428571429</v>
      </c>
      <c r="BS31">
        <v>999.9</v>
      </c>
      <c r="BT31">
        <v>0</v>
      </c>
      <c r="BU31">
        <v>0</v>
      </c>
      <c r="BV31">
        <v>9990.04964285714</v>
      </c>
      <c r="BW31">
        <v>0</v>
      </c>
      <c r="BX31">
        <v>10.2381</v>
      </c>
      <c r="BY31">
        <v>19.8692107142857</v>
      </c>
      <c r="BZ31">
        <v>255.003321428571</v>
      </c>
      <c r="CA31">
        <v>234.512678571429</v>
      </c>
      <c r="CB31">
        <v>1.56908142857143</v>
      </c>
      <c r="CC31">
        <v>231.978035714286</v>
      </c>
      <c r="CD31">
        <v>10.8076178571429</v>
      </c>
      <c r="CE31">
        <v>1.10752428571429</v>
      </c>
      <c r="CF31">
        <v>0.96711475</v>
      </c>
      <c r="CG31">
        <v>8.41333</v>
      </c>
      <c r="CH31">
        <v>6.430145</v>
      </c>
      <c r="CI31">
        <v>2000.00428571429</v>
      </c>
      <c r="CJ31">
        <v>0.979994035714285</v>
      </c>
      <c r="CK31">
        <v>0.0200056964285714</v>
      </c>
      <c r="CL31">
        <v>0</v>
      </c>
      <c r="CM31">
        <v>2.59911785714286</v>
      </c>
      <c r="CN31">
        <v>0</v>
      </c>
      <c r="CO31">
        <v>4529.5175</v>
      </c>
      <c r="CP31">
        <v>16705.4071428571</v>
      </c>
      <c r="CQ31">
        <v>41.3905</v>
      </c>
      <c r="CR31">
        <v>43.625</v>
      </c>
      <c r="CS31">
        <v>42.60025</v>
      </c>
      <c r="CT31">
        <v>41.687</v>
      </c>
      <c r="CU31">
        <v>40.5332142857143</v>
      </c>
      <c r="CV31">
        <v>1959.99321428571</v>
      </c>
      <c r="CW31">
        <v>40.0110714285714</v>
      </c>
      <c r="CX31">
        <v>0</v>
      </c>
      <c r="CY31">
        <v>1680458125.2</v>
      </c>
      <c r="CZ31">
        <v>0</v>
      </c>
      <c r="DA31">
        <v>0</v>
      </c>
      <c r="DB31" t="s">
        <v>356</v>
      </c>
      <c r="DC31">
        <v>1680383055.5</v>
      </c>
      <c r="DD31">
        <v>1680383051.5</v>
      </c>
      <c r="DE31">
        <v>0</v>
      </c>
      <c r="DF31">
        <v>-0.261</v>
      </c>
      <c r="DG31">
        <v>-0.006</v>
      </c>
      <c r="DH31">
        <v>1.377</v>
      </c>
      <c r="DI31">
        <v>0.403</v>
      </c>
      <c r="DJ31">
        <v>420</v>
      </c>
      <c r="DK31">
        <v>24</v>
      </c>
      <c r="DL31">
        <v>0.61</v>
      </c>
      <c r="DM31">
        <v>0.33</v>
      </c>
      <c r="DN31">
        <v>19.5088125</v>
      </c>
      <c r="DO31">
        <v>5.33706303939959</v>
      </c>
      <c r="DP31">
        <v>0.541111385570245</v>
      </c>
      <c r="DQ31">
        <v>0</v>
      </c>
      <c r="DR31">
        <v>1.5628195</v>
      </c>
      <c r="DS31">
        <v>0.114231669793619</v>
      </c>
      <c r="DT31">
        <v>0.0113640430635404</v>
      </c>
      <c r="DU31">
        <v>0</v>
      </c>
      <c r="DV31">
        <v>0</v>
      </c>
      <c r="DW31">
        <v>2</v>
      </c>
      <c r="DX31" t="s">
        <v>383</v>
      </c>
      <c r="DY31">
        <v>2.87172</v>
      </c>
      <c r="DZ31">
        <v>2.71031</v>
      </c>
      <c r="EA31">
        <v>0.0546631</v>
      </c>
      <c r="EB31">
        <v>0.0505038</v>
      </c>
      <c r="EC31">
        <v>0.0633028</v>
      </c>
      <c r="ED31">
        <v>0.0569985</v>
      </c>
      <c r="EE31">
        <v>26520.5</v>
      </c>
      <c r="EF31">
        <v>23317.3</v>
      </c>
      <c r="EG31">
        <v>25099.4</v>
      </c>
      <c r="EH31">
        <v>23911.9</v>
      </c>
      <c r="EI31">
        <v>40117.6</v>
      </c>
      <c r="EJ31">
        <v>37299.3</v>
      </c>
      <c r="EK31">
        <v>45345.5</v>
      </c>
      <c r="EL31">
        <v>42622</v>
      </c>
      <c r="EM31">
        <v>1.78085</v>
      </c>
      <c r="EN31">
        <v>1.85548</v>
      </c>
      <c r="EO31">
        <v>0.0217631</v>
      </c>
      <c r="EP31">
        <v>0</v>
      </c>
      <c r="EQ31">
        <v>19.6703</v>
      </c>
      <c r="ER31">
        <v>999.9</v>
      </c>
      <c r="ES31">
        <v>35.801</v>
      </c>
      <c r="ET31">
        <v>28.772</v>
      </c>
      <c r="EU31">
        <v>15.8801</v>
      </c>
      <c r="EV31">
        <v>55.3249</v>
      </c>
      <c r="EW31">
        <v>45.5889</v>
      </c>
      <c r="EX31">
        <v>1</v>
      </c>
      <c r="EY31">
        <v>-0.0809197</v>
      </c>
      <c r="EZ31">
        <v>4.83664</v>
      </c>
      <c r="FA31">
        <v>20.1662</v>
      </c>
      <c r="FB31">
        <v>5.23481</v>
      </c>
      <c r="FC31">
        <v>11.992</v>
      </c>
      <c r="FD31">
        <v>4.95695</v>
      </c>
      <c r="FE31">
        <v>3.3039</v>
      </c>
      <c r="FF31">
        <v>9999</v>
      </c>
      <c r="FG31">
        <v>9999</v>
      </c>
      <c r="FH31">
        <v>999.9</v>
      </c>
      <c r="FI31">
        <v>9999</v>
      </c>
      <c r="FJ31">
        <v>1.86844</v>
      </c>
      <c r="FK31">
        <v>1.86414</v>
      </c>
      <c r="FL31">
        <v>1.87178</v>
      </c>
      <c r="FM31">
        <v>1.86249</v>
      </c>
      <c r="FN31">
        <v>1.86192</v>
      </c>
      <c r="FO31">
        <v>1.86844</v>
      </c>
      <c r="FP31">
        <v>1.85852</v>
      </c>
      <c r="FQ31">
        <v>1.86501</v>
      </c>
      <c r="FR31">
        <v>5</v>
      </c>
      <c r="FS31">
        <v>0</v>
      </c>
      <c r="FT31">
        <v>0</v>
      </c>
      <c r="FU31">
        <v>0</v>
      </c>
      <c r="FV31" t="s">
        <v>358</v>
      </c>
      <c r="FW31" t="s">
        <v>359</v>
      </c>
      <c r="FX31" t="s">
        <v>360</v>
      </c>
      <c r="FY31" t="s">
        <v>360</v>
      </c>
      <c r="FZ31" t="s">
        <v>360</v>
      </c>
      <c r="GA31" t="s">
        <v>360</v>
      </c>
      <c r="GB31">
        <v>0</v>
      </c>
      <c r="GC31">
        <v>100</v>
      </c>
      <c r="GD31">
        <v>100</v>
      </c>
      <c r="GE31">
        <v>1.084</v>
      </c>
      <c r="GF31">
        <v>-0.0403</v>
      </c>
      <c r="GG31">
        <v>0.710533810232173</v>
      </c>
      <c r="GH31">
        <v>0.00197157181927259</v>
      </c>
      <c r="GI31">
        <v>-1.54613444728524e-06</v>
      </c>
      <c r="GJ31">
        <v>6.01190112903267e-10</v>
      </c>
      <c r="GK31">
        <v>-0.100309745534137</v>
      </c>
      <c r="GL31">
        <v>-0.0164619765348121</v>
      </c>
      <c r="GM31">
        <v>0.00184798508784774</v>
      </c>
      <c r="GN31">
        <v>-1.07393615702454e-05</v>
      </c>
      <c r="GO31">
        <v>1</v>
      </c>
      <c r="GP31">
        <v>1970</v>
      </c>
      <c r="GQ31">
        <v>2</v>
      </c>
      <c r="GR31">
        <v>24</v>
      </c>
      <c r="GS31">
        <v>1250.7</v>
      </c>
      <c r="GT31">
        <v>1250.7</v>
      </c>
      <c r="GU31">
        <v>0.57373</v>
      </c>
      <c r="GV31">
        <v>2.38525</v>
      </c>
      <c r="GW31">
        <v>1.44775</v>
      </c>
      <c r="GX31">
        <v>2.31079</v>
      </c>
      <c r="GY31">
        <v>1.44409</v>
      </c>
      <c r="GZ31">
        <v>2.39502</v>
      </c>
      <c r="HA31">
        <v>33.8735</v>
      </c>
      <c r="HB31">
        <v>24.2976</v>
      </c>
      <c r="HC31">
        <v>18</v>
      </c>
      <c r="HD31">
        <v>416.563</v>
      </c>
      <c r="HE31">
        <v>446.43</v>
      </c>
      <c r="HF31">
        <v>14.6845</v>
      </c>
      <c r="HG31">
        <v>26.1217</v>
      </c>
      <c r="HH31">
        <v>30.0001</v>
      </c>
      <c r="HI31">
        <v>26.127</v>
      </c>
      <c r="HJ31">
        <v>26.0971</v>
      </c>
      <c r="HK31">
        <v>11.4836</v>
      </c>
      <c r="HL31">
        <v>39.299</v>
      </c>
      <c r="HM31">
        <v>7.73298</v>
      </c>
      <c r="HN31">
        <v>14.6629</v>
      </c>
      <c r="HO31">
        <v>184.575</v>
      </c>
      <c r="HP31">
        <v>10.8285</v>
      </c>
      <c r="HQ31">
        <v>95.9941</v>
      </c>
      <c r="HR31">
        <v>100.235</v>
      </c>
    </row>
    <row r="32" spans="1:226">
      <c r="A32">
        <v>16</v>
      </c>
      <c r="B32">
        <v>1680458100</v>
      </c>
      <c r="C32">
        <v>75</v>
      </c>
      <c r="D32" t="s">
        <v>390</v>
      </c>
      <c r="E32" t="s">
        <v>391</v>
      </c>
      <c r="F32">
        <v>5</v>
      </c>
      <c r="G32" t="s">
        <v>353</v>
      </c>
      <c r="H32" t="s">
        <v>354</v>
      </c>
      <c r="I32">
        <v>1680458092.5</v>
      </c>
      <c r="J32">
        <f>(K32)/1000</f>
        <v>0</v>
      </c>
      <c r="K32">
        <f>IF(BF32, AN32, AH32)</f>
        <v>0</v>
      </c>
      <c r="L32">
        <f>IF(BF32, AI32, AG32)</f>
        <v>0</v>
      </c>
      <c r="M32">
        <f>BH32 - IF(AU32&gt;1, L32*BB32*100.0/(AW32*BV32), 0)</f>
        <v>0</v>
      </c>
      <c r="N32">
        <f>((T32-J32/2)*M32-L32)/(T32+J32/2)</f>
        <v>0</v>
      </c>
      <c r="O32">
        <f>N32*(BO32+BP32)/1000.0</f>
        <v>0</v>
      </c>
      <c r="P32">
        <f>(BH32 - IF(AU32&gt;1, L32*BB32*100.0/(AW32*BV32), 0))*(BO32+BP32)/1000.0</f>
        <v>0</v>
      </c>
      <c r="Q32">
        <f>2.0/((1/S32-1/R32)+SIGN(S32)*SQRT((1/S32-1/R32)*(1/S32-1/R32) + 4*BC32/((BC32+1)*(BC32+1))*(2*1/S32*1/R32-1/R32*1/R32)))</f>
        <v>0</v>
      </c>
      <c r="R32">
        <f>IF(LEFT(BD32,1)&lt;&gt;"0",IF(LEFT(BD32,1)="1",3.0,BE32),$D$5+$E$5*(BV32*BO32/($K$5*1000))+$F$5*(BV32*BO32/($K$5*1000))*MAX(MIN(BB32,$J$5),$I$5)*MAX(MIN(BB32,$J$5),$I$5)+$G$5*MAX(MIN(BB32,$J$5),$I$5)*(BV32*BO32/($K$5*1000))+$H$5*(BV32*BO32/($K$5*1000))*(BV32*BO32/($K$5*1000)))</f>
        <v>0</v>
      </c>
      <c r="S32">
        <f>J32*(1000-(1000*0.61365*exp(17.502*W32/(240.97+W32))/(BO32+BP32)+BJ32)/2)/(1000*0.61365*exp(17.502*W32/(240.97+W32))/(BO32+BP32)-BJ32)</f>
        <v>0</v>
      </c>
      <c r="T32">
        <f>1/((BC32+1)/(Q32/1.6)+1/(R32/1.37)) + BC32/((BC32+1)/(Q32/1.6) + BC32/(R32/1.37))</f>
        <v>0</v>
      </c>
      <c r="U32">
        <f>(AX32*BA32)</f>
        <v>0</v>
      </c>
      <c r="V32">
        <f>(BQ32+(U32+2*0.95*5.67E-8*(((BQ32+$B$7)+273)^4-(BQ32+273)^4)-44100*J32)/(1.84*29.3*R32+8*0.95*5.67E-8*(BQ32+273)^3))</f>
        <v>0</v>
      </c>
      <c r="W32">
        <f>($C$7*BR32+$D$7*BS32+$E$7*V32)</f>
        <v>0</v>
      </c>
      <c r="X32">
        <f>0.61365*exp(17.502*W32/(240.97+W32))</f>
        <v>0</v>
      </c>
      <c r="Y32">
        <f>(Z32/AA32*100)</f>
        <v>0</v>
      </c>
      <c r="Z32">
        <f>BJ32*(BO32+BP32)/1000</f>
        <v>0</v>
      </c>
      <c r="AA32">
        <f>0.61365*exp(17.502*BQ32/(240.97+BQ32))</f>
        <v>0</v>
      </c>
      <c r="AB32">
        <f>(X32-BJ32*(BO32+BP32)/1000)</f>
        <v>0</v>
      </c>
      <c r="AC32">
        <f>(-J32*44100)</f>
        <v>0</v>
      </c>
      <c r="AD32">
        <f>2*29.3*R32*0.92*(BQ32-W32)</f>
        <v>0</v>
      </c>
      <c r="AE32">
        <f>2*0.95*5.67E-8*(((BQ32+$B$7)+273)^4-(W32+273)^4)</f>
        <v>0</v>
      </c>
      <c r="AF32">
        <f>U32+AE32+AC32+AD32</f>
        <v>0</v>
      </c>
      <c r="AG32">
        <f>BN32*AU32*(BI32-BH32*(1000-AU32*BK32)/(1000-AU32*BJ32))/(100*BB32)</f>
        <v>0</v>
      </c>
      <c r="AH32">
        <f>1000*BN32*AU32*(BJ32-BK32)/(100*BB32*(1000-AU32*BJ32))</f>
        <v>0</v>
      </c>
      <c r="AI32">
        <f>(AJ32 - AK32 - BO32*1E3/(8.314*(BQ32+273.15)) * AM32/BN32 * AL32) * BN32/(100*BB32) * (1000 - BK32)/1000</f>
        <v>0</v>
      </c>
      <c r="AJ32">
        <v>201.797370094486</v>
      </c>
      <c r="AK32">
        <v>214.685703030303</v>
      </c>
      <c r="AL32">
        <v>-3.30899851650529</v>
      </c>
      <c r="AM32">
        <v>67.1333394971398</v>
      </c>
      <c r="AN32">
        <f>(AP32 - AO32 + BO32*1E3/(8.314*(BQ32+273.15)) * AR32/BN32 * AQ32) * BN32/(100*BB32) * 1000/(1000 - AP32)</f>
        <v>0</v>
      </c>
      <c r="AO32">
        <v>10.8003004584435</v>
      </c>
      <c r="AP32">
        <v>12.3730951515151</v>
      </c>
      <c r="AQ32">
        <v>-1.63032767520171e-06</v>
      </c>
      <c r="AR32">
        <v>128.358155406934</v>
      </c>
      <c r="AS32">
        <v>11</v>
      </c>
      <c r="AT32">
        <v>2</v>
      </c>
      <c r="AU32">
        <f>IF(AS32*$H$13&gt;=AW32,1.0,(AW32/(AW32-AS32*$H$13)))</f>
        <v>0</v>
      </c>
      <c r="AV32">
        <f>(AU32-1)*100</f>
        <v>0</v>
      </c>
      <c r="AW32">
        <f>MAX(0,($B$13+$C$13*BV32)/(1+$D$13*BV32)*BO32/(BQ32+273)*$E$13)</f>
        <v>0</v>
      </c>
      <c r="AX32">
        <f>$B$11*BW32+$C$11*BX32+$F$11*CI32*(1-CL32)</f>
        <v>0</v>
      </c>
      <c r="AY32">
        <f>AX32*AZ32</f>
        <v>0</v>
      </c>
      <c r="AZ32">
        <f>($B$11*$D$9+$C$11*$D$9+$F$11*((CV32+CN32)/MAX(CV32+CN32+CW32, 0.1)*$I$9+CW32/MAX(CV32+CN32+CW32, 0.1)*$J$9))/($B$11+$C$11+$F$11)</f>
        <v>0</v>
      </c>
      <c r="BA32">
        <f>($B$11*$K$9+$C$11*$K$9+$F$11*((CV32+CN32)/MAX(CV32+CN32+CW32, 0.1)*$P$9+CW32/MAX(CV32+CN32+CW32, 0.1)*$Q$9))/($B$11+$C$11+$F$11)</f>
        <v>0</v>
      </c>
      <c r="BB32">
        <v>2.44</v>
      </c>
      <c r="BC32">
        <v>0.5</v>
      </c>
      <c r="BD32" t="s">
        <v>355</v>
      </c>
      <c r="BE32">
        <v>2</v>
      </c>
      <c r="BF32" t="b">
        <v>1</v>
      </c>
      <c r="BG32">
        <v>1680458092.5</v>
      </c>
      <c r="BH32">
        <v>234.774333333333</v>
      </c>
      <c r="BI32">
        <v>214.428074074074</v>
      </c>
      <c r="BJ32">
        <v>12.3767962962963</v>
      </c>
      <c r="BK32">
        <v>10.8021148148148</v>
      </c>
      <c r="BL32">
        <v>233.680111111111</v>
      </c>
      <c r="BM32">
        <v>12.4171518518518</v>
      </c>
      <c r="BN32">
        <v>500.139666666667</v>
      </c>
      <c r="BO32">
        <v>89.4847296296296</v>
      </c>
      <c r="BP32">
        <v>0.100030733333333</v>
      </c>
      <c r="BQ32">
        <v>19.4913481481481</v>
      </c>
      <c r="BR32">
        <v>20.0234111111111</v>
      </c>
      <c r="BS32">
        <v>999.9</v>
      </c>
      <c r="BT32">
        <v>0</v>
      </c>
      <c r="BU32">
        <v>0</v>
      </c>
      <c r="BV32">
        <v>9982.75777777778</v>
      </c>
      <c r="BW32">
        <v>0</v>
      </c>
      <c r="BX32">
        <v>10.2381</v>
      </c>
      <c r="BY32">
        <v>20.3463</v>
      </c>
      <c r="BZ32">
        <v>237.716555555556</v>
      </c>
      <c r="CA32">
        <v>216.769777777778</v>
      </c>
      <c r="CB32">
        <v>1.57468185185185</v>
      </c>
      <c r="CC32">
        <v>214.428074074074</v>
      </c>
      <c r="CD32">
        <v>10.8021148148148</v>
      </c>
      <c r="CE32">
        <v>1.10753444444444</v>
      </c>
      <c r="CF32">
        <v>0.966623925925926</v>
      </c>
      <c r="CG32">
        <v>8.41347111111111</v>
      </c>
      <c r="CH32">
        <v>6.42278074074074</v>
      </c>
      <c r="CI32">
        <v>2000.0037037037</v>
      </c>
      <c r="CJ32">
        <v>0.979994222222222</v>
      </c>
      <c r="CK32">
        <v>0.0200055037037037</v>
      </c>
      <c r="CL32">
        <v>0</v>
      </c>
      <c r="CM32">
        <v>2.57331851851852</v>
      </c>
      <c r="CN32">
        <v>0</v>
      </c>
      <c r="CO32">
        <v>4532.83259259259</v>
      </c>
      <c r="CP32">
        <v>16705.3962962963</v>
      </c>
      <c r="CQ32">
        <v>41.4002592592593</v>
      </c>
      <c r="CR32">
        <v>43.6318888888889</v>
      </c>
      <c r="CS32">
        <v>42.6133333333333</v>
      </c>
      <c r="CT32">
        <v>41.687</v>
      </c>
      <c r="CU32">
        <v>40.5482222222222</v>
      </c>
      <c r="CV32">
        <v>1959.99296296296</v>
      </c>
      <c r="CW32">
        <v>40.0107407407407</v>
      </c>
      <c r="CX32">
        <v>0</v>
      </c>
      <c r="CY32">
        <v>1680458130</v>
      </c>
      <c r="CZ32">
        <v>0</v>
      </c>
      <c r="DA32">
        <v>0</v>
      </c>
      <c r="DB32" t="s">
        <v>356</v>
      </c>
      <c r="DC32">
        <v>1680383055.5</v>
      </c>
      <c r="DD32">
        <v>1680383051.5</v>
      </c>
      <c r="DE32">
        <v>0</v>
      </c>
      <c r="DF32">
        <v>-0.261</v>
      </c>
      <c r="DG32">
        <v>-0.006</v>
      </c>
      <c r="DH32">
        <v>1.377</v>
      </c>
      <c r="DI32">
        <v>0.403</v>
      </c>
      <c r="DJ32">
        <v>420</v>
      </c>
      <c r="DK32">
        <v>24</v>
      </c>
      <c r="DL32">
        <v>0.61</v>
      </c>
      <c r="DM32">
        <v>0.33</v>
      </c>
      <c r="DN32">
        <v>20.0271425</v>
      </c>
      <c r="DO32">
        <v>5.71320112570352</v>
      </c>
      <c r="DP32">
        <v>0.58538813273225</v>
      </c>
      <c r="DQ32">
        <v>0</v>
      </c>
      <c r="DR32">
        <v>1.56953425</v>
      </c>
      <c r="DS32">
        <v>0.074397410881797</v>
      </c>
      <c r="DT32">
        <v>0.00835337982121608</v>
      </c>
      <c r="DU32">
        <v>1</v>
      </c>
      <c r="DV32">
        <v>1</v>
      </c>
      <c r="DW32">
        <v>2</v>
      </c>
      <c r="DX32" t="s">
        <v>357</v>
      </c>
      <c r="DY32">
        <v>2.87164</v>
      </c>
      <c r="DZ32">
        <v>2.70997</v>
      </c>
      <c r="EA32">
        <v>0.0512025</v>
      </c>
      <c r="EB32">
        <v>0.0469965</v>
      </c>
      <c r="EC32">
        <v>0.0632874</v>
      </c>
      <c r="ED32">
        <v>0.0569954</v>
      </c>
      <c r="EE32">
        <v>26617.5</v>
      </c>
      <c r="EF32">
        <v>23403.4</v>
      </c>
      <c r="EG32">
        <v>25099.3</v>
      </c>
      <c r="EH32">
        <v>23911.8</v>
      </c>
      <c r="EI32">
        <v>40118</v>
      </c>
      <c r="EJ32">
        <v>37299.1</v>
      </c>
      <c r="EK32">
        <v>45345.4</v>
      </c>
      <c r="EL32">
        <v>42621.8</v>
      </c>
      <c r="EM32">
        <v>1.78083</v>
      </c>
      <c r="EN32">
        <v>1.85543</v>
      </c>
      <c r="EO32">
        <v>0.0208095</v>
      </c>
      <c r="EP32">
        <v>0</v>
      </c>
      <c r="EQ32">
        <v>19.6716</v>
      </c>
      <c r="ER32">
        <v>999.9</v>
      </c>
      <c r="ES32">
        <v>35.777</v>
      </c>
      <c r="ET32">
        <v>28.762</v>
      </c>
      <c r="EU32">
        <v>15.8609</v>
      </c>
      <c r="EV32">
        <v>55.5449</v>
      </c>
      <c r="EW32">
        <v>45.5248</v>
      </c>
      <c r="EX32">
        <v>1</v>
      </c>
      <c r="EY32">
        <v>-0.0806225</v>
      </c>
      <c r="EZ32">
        <v>4.89534</v>
      </c>
      <c r="FA32">
        <v>20.1642</v>
      </c>
      <c r="FB32">
        <v>5.23421</v>
      </c>
      <c r="FC32">
        <v>11.992</v>
      </c>
      <c r="FD32">
        <v>4.9568</v>
      </c>
      <c r="FE32">
        <v>3.30395</v>
      </c>
      <c r="FF32">
        <v>9999</v>
      </c>
      <c r="FG32">
        <v>9999</v>
      </c>
      <c r="FH32">
        <v>999.9</v>
      </c>
      <c r="FI32">
        <v>9999</v>
      </c>
      <c r="FJ32">
        <v>1.86844</v>
      </c>
      <c r="FK32">
        <v>1.86413</v>
      </c>
      <c r="FL32">
        <v>1.87178</v>
      </c>
      <c r="FM32">
        <v>1.86249</v>
      </c>
      <c r="FN32">
        <v>1.86192</v>
      </c>
      <c r="FO32">
        <v>1.86844</v>
      </c>
      <c r="FP32">
        <v>1.85852</v>
      </c>
      <c r="FQ32">
        <v>1.86502</v>
      </c>
      <c r="FR32">
        <v>5</v>
      </c>
      <c r="FS32">
        <v>0</v>
      </c>
      <c r="FT32">
        <v>0</v>
      </c>
      <c r="FU32">
        <v>0</v>
      </c>
      <c r="FV32" t="s">
        <v>358</v>
      </c>
      <c r="FW32" t="s">
        <v>359</v>
      </c>
      <c r="FX32" t="s">
        <v>360</v>
      </c>
      <c r="FY32" t="s">
        <v>360</v>
      </c>
      <c r="FZ32" t="s">
        <v>360</v>
      </c>
      <c r="GA32" t="s">
        <v>360</v>
      </c>
      <c r="GB32">
        <v>0</v>
      </c>
      <c r="GC32">
        <v>100</v>
      </c>
      <c r="GD32">
        <v>100</v>
      </c>
      <c r="GE32">
        <v>1.062</v>
      </c>
      <c r="GF32">
        <v>-0.0404</v>
      </c>
      <c r="GG32">
        <v>0.710533810232173</v>
      </c>
      <c r="GH32">
        <v>0.00197157181927259</v>
      </c>
      <c r="GI32">
        <v>-1.54613444728524e-06</v>
      </c>
      <c r="GJ32">
        <v>6.01190112903267e-10</v>
      </c>
      <c r="GK32">
        <v>-0.100309745534137</v>
      </c>
      <c r="GL32">
        <v>-0.0164619765348121</v>
      </c>
      <c r="GM32">
        <v>0.00184798508784774</v>
      </c>
      <c r="GN32">
        <v>-1.07393615702454e-05</v>
      </c>
      <c r="GO32">
        <v>1</v>
      </c>
      <c r="GP32">
        <v>1970</v>
      </c>
      <c r="GQ32">
        <v>2</v>
      </c>
      <c r="GR32">
        <v>24</v>
      </c>
      <c r="GS32">
        <v>1250.7</v>
      </c>
      <c r="GT32">
        <v>1250.8</v>
      </c>
      <c r="GU32">
        <v>0.537109</v>
      </c>
      <c r="GV32">
        <v>2.38525</v>
      </c>
      <c r="GW32">
        <v>1.44775</v>
      </c>
      <c r="GX32">
        <v>2.31079</v>
      </c>
      <c r="GY32">
        <v>1.44409</v>
      </c>
      <c r="GZ32">
        <v>2.43896</v>
      </c>
      <c r="HA32">
        <v>33.8735</v>
      </c>
      <c r="HB32">
        <v>24.2976</v>
      </c>
      <c r="HC32">
        <v>18</v>
      </c>
      <c r="HD32">
        <v>416.549</v>
      </c>
      <c r="HE32">
        <v>446.411</v>
      </c>
      <c r="HF32">
        <v>14.6611</v>
      </c>
      <c r="HG32">
        <v>26.1228</v>
      </c>
      <c r="HH32">
        <v>30.0004</v>
      </c>
      <c r="HI32">
        <v>26.127</v>
      </c>
      <c r="HJ32">
        <v>26.0986</v>
      </c>
      <c r="HK32">
        <v>10.7287</v>
      </c>
      <c r="HL32">
        <v>39.299</v>
      </c>
      <c r="HM32">
        <v>7.73298</v>
      </c>
      <c r="HN32">
        <v>14.6356</v>
      </c>
      <c r="HO32">
        <v>164.507</v>
      </c>
      <c r="HP32">
        <v>10.8271</v>
      </c>
      <c r="HQ32">
        <v>95.9938</v>
      </c>
      <c r="HR32">
        <v>100.235</v>
      </c>
    </row>
    <row r="33" spans="1:226">
      <c r="A33">
        <v>17</v>
      </c>
      <c r="B33">
        <v>1680458105</v>
      </c>
      <c r="C33">
        <v>80</v>
      </c>
      <c r="D33" t="s">
        <v>392</v>
      </c>
      <c r="E33" t="s">
        <v>393</v>
      </c>
      <c r="F33">
        <v>5</v>
      </c>
      <c r="G33" t="s">
        <v>353</v>
      </c>
      <c r="H33" t="s">
        <v>354</v>
      </c>
      <c r="I33">
        <v>1680458097.21429</v>
      </c>
      <c r="J33">
        <f>(K33)/1000</f>
        <v>0</v>
      </c>
      <c r="K33">
        <f>IF(BF33, AN33, AH33)</f>
        <v>0</v>
      </c>
      <c r="L33">
        <f>IF(BF33, AI33, AG33)</f>
        <v>0</v>
      </c>
      <c r="M33">
        <f>BH33 - IF(AU33&gt;1, L33*BB33*100.0/(AW33*BV33), 0)</f>
        <v>0</v>
      </c>
      <c r="N33">
        <f>((T33-J33/2)*M33-L33)/(T33+J33/2)</f>
        <v>0</v>
      </c>
      <c r="O33">
        <f>N33*(BO33+BP33)/1000.0</f>
        <v>0</v>
      </c>
      <c r="P33">
        <f>(BH33 - IF(AU33&gt;1, L33*BB33*100.0/(AW33*BV33), 0))*(BO33+BP33)/1000.0</f>
        <v>0</v>
      </c>
      <c r="Q33">
        <f>2.0/((1/S33-1/R33)+SIGN(S33)*SQRT((1/S33-1/R33)*(1/S33-1/R33) + 4*BC33/((BC33+1)*(BC33+1))*(2*1/S33*1/R33-1/R33*1/R33)))</f>
        <v>0</v>
      </c>
      <c r="R33">
        <f>IF(LEFT(BD33,1)&lt;&gt;"0",IF(LEFT(BD33,1)="1",3.0,BE33),$D$5+$E$5*(BV33*BO33/($K$5*1000))+$F$5*(BV33*BO33/($K$5*1000))*MAX(MIN(BB33,$J$5),$I$5)*MAX(MIN(BB33,$J$5),$I$5)+$G$5*MAX(MIN(BB33,$J$5),$I$5)*(BV33*BO33/($K$5*1000))+$H$5*(BV33*BO33/($K$5*1000))*(BV33*BO33/($K$5*1000)))</f>
        <v>0</v>
      </c>
      <c r="S33">
        <f>J33*(1000-(1000*0.61365*exp(17.502*W33/(240.97+W33))/(BO33+BP33)+BJ33)/2)/(1000*0.61365*exp(17.502*W33/(240.97+W33))/(BO33+BP33)-BJ33)</f>
        <v>0</v>
      </c>
      <c r="T33">
        <f>1/((BC33+1)/(Q33/1.6)+1/(R33/1.37)) + BC33/((BC33+1)/(Q33/1.6) + BC33/(R33/1.37))</f>
        <v>0</v>
      </c>
      <c r="U33">
        <f>(AX33*BA33)</f>
        <v>0</v>
      </c>
      <c r="V33">
        <f>(BQ33+(U33+2*0.95*5.67E-8*(((BQ33+$B$7)+273)^4-(BQ33+273)^4)-44100*J33)/(1.84*29.3*R33+8*0.95*5.67E-8*(BQ33+273)^3))</f>
        <v>0</v>
      </c>
      <c r="W33">
        <f>($C$7*BR33+$D$7*BS33+$E$7*V33)</f>
        <v>0</v>
      </c>
      <c r="X33">
        <f>0.61365*exp(17.502*W33/(240.97+W33))</f>
        <v>0</v>
      </c>
      <c r="Y33">
        <f>(Z33/AA33*100)</f>
        <v>0</v>
      </c>
      <c r="Z33">
        <f>BJ33*(BO33+BP33)/1000</f>
        <v>0</v>
      </c>
      <c r="AA33">
        <f>0.61365*exp(17.502*BQ33/(240.97+BQ33))</f>
        <v>0</v>
      </c>
      <c r="AB33">
        <f>(X33-BJ33*(BO33+BP33)/1000)</f>
        <v>0</v>
      </c>
      <c r="AC33">
        <f>(-J33*44100)</f>
        <v>0</v>
      </c>
      <c r="AD33">
        <f>2*29.3*R33*0.92*(BQ33-W33)</f>
        <v>0</v>
      </c>
      <c r="AE33">
        <f>2*0.95*5.67E-8*(((BQ33+$B$7)+273)^4-(W33+273)^4)</f>
        <v>0</v>
      </c>
      <c r="AF33">
        <f>U33+AE33+AC33+AD33</f>
        <v>0</v>
      </c>
      <c r="AG33">
        <f>BN33*AU33*(BI33-BH33*(1000-AU33*BK33)/(1000-AU33*BJ33))/(100*BB33)</f>
        <v>0</v>
      </c>
      <c r="AH33">
        <f>1000*BN33*AU33*(BJ33-BK33)/(100*BB33*(1000-AU33*BJ33))</f>
        <v>0</v>
      </c>
      <c r="AI33">
        <f>(AJ33 - AK33 - BO33*1E3/(8.314*(BQ33+273.15)) * AM33/BN33 * AL33) * BN33/(100*BB33) * (1000 - BK33)/1000</f>
        <v>0</v>
      </c>
      <c r="AJ33">
        <v>185.424989900344</v>
      </c>
      <c r="AK33">
        <v>198.404587878788</v>
      </c>
      <c r="AL33">
        <v>-3.25823583504662</v>
      </c>
      <c r="AM33">
        <v>67.1333394971398</v>
      </c>
      <c r="AN33">
        <f>(AP33 - AO33 + BO33*1E3/(8.314*(BQ33+273.15)) * AR33/BN33 * AQ33) * BN33/(100*BB33) * 1000/(1000 - AP33)</f>
        <v>0</v>
      </c>
      <c r="AO33">
        <v>10.7994699748208</v>
      </c>
      <c r="AP33">
        <v>12.373856969697</v>
      </c>
      <c r="AQ33">
        <v>1.42969322068118e-06</v>
      </c>
      <c r="AR33">
        <v>128.358155406934</v>
      </c>
      <c r="AS33">
        <v>12</v>
      </c>
      <c r="AT33">
        <v>2</v>
      </c>
      <c r="AU33">
        <f>IF(AS33*$H$13&gt;=AW33,1.0,(AW33/(AW33-AS33*$H$13)))</f>
        <v>0</v>
      </c>
      <c r="AV33">
        <f>(AU33-1)*100</f>
        <v>0</v>
      </c>
      <c r="AW33">
        <f>MAX(0,($B$13+$C$13*BV33)/(1+$D$13*BV33)*BO33/(BQ33+273)*$E$13)</f>
        <v>0</v>
      </c>
      <c r="AX33">
        <f>$B$11*BW33+$C$11*BX33+$F$11*CI33*(1-CL33)</f>
        <v>0</v>
      </c>
      <c r="AY33">
        <f>AX33*AZ33</f>
        <v>0</v>
      </c>
      <c r="AZ33">
        <f>($B$11*$D$9+$C$11*$D$9+$F$11*((CV33+CN33)/MAX(CV33+CN33+CW33, 0.1)*$I$9+CW33/MAX(CV33+CN33+CW33, 0.1)*$J$9))/($B$11+$C$11+$F$11)</f>
        <v>0</v>
      </c>
      <c r="BA33">
        <f>($B$11*$K$9+$C$11*$K$9+$F$11*((CV33+CN33)/MAX(CV33+CN33+CW33, 0.1)*$P$9+CW33/MAX(CV33+CN33+CW33, 0.1)*$Q$9))/($B$11+$C$11+$F$11)</f>
        <v>0</v>
      </c>
      <c r="BB33">
        <v>2.44</v>
      </c>
      <c r="BC33">
        <v>0.5</v>
      </c>
      <c r="BD33" t="s">
        <v>355</v>
      </c>
      <c r="BE33">
        <v>2</v>
      </c>
      <c r="BF33" t="b">
        <v>1</v>
      </c>
      <c r="BG33">
        <v>1680458097.21429</v>
      </c>
      <c r="BH33">
        <v>219.535392857143</v>
      </c>
      <c r="BI33">
        <v>198.824928571429</v>
      </c>
      <c r="BJ33">
        <v>12.3750928571429</v>
      </c>
      <c r="BK33">
        <v>10.8005357142857</v>
      </c>
      <c r="BL33">
        <v>218.461964285714</v>
      </c>
      <c r="BM33">
        <v>12.4154857142857</v>
      </c>
      <c r="BN33">
        <v>500.141857142857</v>
      </c>
      <c r="BO33">
        <v>89.4846714285714</v>
      </c>
      <c r="BP33">
        <v>0.100058860714286</v>
      </c>
      <c r="BQ33">
        <v>19.4885464285714</v>
      </c>
      <c r="BR33">
        <v>20.0203678571429</v>
      </c>
      <c r="BS33">
        <v>999.9</v>
      </c>
      <c r="BT33">
        <v>0</v>
      </c>
      <c r="BU33">
        <v>0</v>
      </c>
      <c r="BV33">
        <v>9970.09214285714</v>
      </c>
      <c r="BW33">
        <v>0</v>
      </c>
      <c r="BX33">
        <v>10.2381</v>
      </c>
      <c r="BY33">
        <v>20.7105892857143</v>
      </c>
      <c r="BZ33">
        <v>222.286214285714</v>
      </c>
      <c r="CA33">
        <v>200.995821428571</v>
      </c>
      <c r="CB33">
        <v>1.57455392857143</v>
      </c>
      <c r="CC33">
        <v>198.824928571429</v>
      </c>
      <c r="CD33">
        <v>10.8005357142857</v>
      </c>
      <c r="CE33">
        <v>1.10738142857143</v>
      </c>
      <c r="CF33">
        <v>0.966482321428571</v>
      </c>
      <c r="CG33">
        <v>8.41143178571429</v>
      </c>
      <c r="CH33">
        <v>6.42065464285714</v>
      </c>
      <c r="CI33">
        <v>1999.99714285714</v>
      </c>
      <c r="CJ33">
        <v>0.979994142857143</v>
      </c>
      <c r="CK33">
        <v>0.0200055857142857</v>
      </c>
      <c r="CL33">
        <v>0</v>
      </c>
      <c r="CM33">
        <v>2.53942857142857</v>
      </c>
      <c r="CN33">
        <v>0</v>
      </c>
      <c r="CO33">
        <v>4536.41142857143</v>
      </c>
      <c r="CP33">
        <v>16705.3464285714</v>
      </c>
      <c r="CQ33">
        <v>41.4148571428571</v>
      </c>
      <c r="CR33">
        <v>43.6316428571429</v>
      </c>
      <c r="CS33">
        <v>42.6205</v>
      </c>
      <c r="CT33">
        <v>41.687</v>
      </c>
      <c r="CU33">
        <v>40.5575714285714</v>
      </c>
      <c r="CV33">
        <v>1959.98642857143</v>
      </c>
      <c r="CW33">
        <v>40.0107142857143</v>
      </c>
      <c r="CX33">
        <v>0</v>
      </c>
      <c r="CY33">
        <v>1680458134.8</v>
      </c>
      <c r="CZ33">
        <v>0</v>
      </c>
      <c r="DA33">
        <v>0</v>
      </c>
      <c r="DB33" t="s">
        <v>356</v>
      </c>
      <c r="DC33">
        <v>1680383055.5</v>
      </c>
      <c r="DD33">
        <v>1680383051.5</v>
      </c>
      <c r="DE33">
        <v>0</v>
      </c>
      <c r="DF33">
        <v>-0.261</v>
      </c>
      <c r="DG33">
        <v>-0.006</v>
      </c>
      <c r="DH33">
        <v>1.377</v>
      </c>
      <c r="DI33">
        <v>0.403</v>
      </c>
      <c r="DJ33">
        <v>420</v>
      </c>
      <c r="DK33">
        <v>24</v>
      </c>
      <c r="DL33">
        <v>0.61</v>
      </c>
      <c r="DM33">
        <v>0.33</v>
      </c>
      <c r="DN33">
        <v>20.505435</v>
      </c>
      <c r="DO33">
        <v>5.02762626641649</v>
      </c>
      <c r="DP33">
        <v>0.542579340995398</v>
      </c>
      <c r="DQ33">
        <v>0</v>
      </c>
      <c r="DR33">
        <v>1.57410475</v>
      </c>
      <c r="DS33">
        <v>0.000227279549714899</v>
      </c>
      <c r="DT33">
        <v>0.00213503979763844</v>
      </c>
      <c r="DU33">
        <v>1</v>
      </c>
      <c r="DV33">
        <v>1</v>
      </c>
      <c r="DW33">
        <v>2</v>
      </c>
      <c r="DX33" t="s">
        <v>357</v>
      </c>
      <c r="DY33">
        <v>2.87153</v>
      </c>
      <c r="DZ33">
        <v>2.70985</v>
      </c>
      <c r="EA33">
        <v>0.0476943</v>
      </c>
      <c r="EB33">
        <v>0.0431916</v>
      </c>
      <c r="EC33">
        <v>0.0632911</v>
      </c>
      <c r="ED33">
        <v>0.056989</v>
      </c>
      <c r="EE33">
        <v>26715.6</v>
      </c>
      <c r="EF33">
        <v>23496.9</v>
      </c>
      <c r="EG33">
        <v>25099</v>
      </c>
      <c r="EH33">
        <v>23911.9</v>
      </c>
      <c r="EI33">
        <v>40117.6</v>
      </c>
      <c r="EJ33">
        <v>37299.2</v>
      </c>
      <c r="EK33">
        <v>45345.2</v>
      </c>
      <c r="EL33">
        <v>42621.7</v>
      </c>
      <c r="EM33">
        <v>1.78055</v>
      </c>
      <c r="EN33">
        <v>1.8555</v>
      </c>
      <c r="EO33">
        <v>0.0204816</v>
      </c>
      <c r="EP33">
        <v>0</v>
      </c>
      <c r="EQ33">
        <v>19.672</v>
      </c>
      <c r="ER33">
        <v>999.9</v>
      </c>
      <c r="ES33">
        <v>35.777</v>
      </c>
      <c r="ET33">
        <v>28.772</v>
      </c>
      <c r="EU33">
        <v>15.868</v>
      </c>
      <c r="EV33">
        <v>55.7649</v>
      </c>
      <c r="EW33">
        <v>46.1058</v>
      </c>
      <c r="EX33">
        <v>1</v>
      </c>
      <c r="EY33">
        <v>-0.0803074</v>
      </c>
      <c r="EZ33">
        <v>4.89965</v>
      </c>
      <c r="FA33">
        <v>20.1641</v>
      </c>
      <c r="FB33">
        <v>5.23451</v>
      </c>
      <c r="FC33">
        <v>11.992</v>
      </c>
      <c r="FD33">
        <v>4.95695</v>
      </c>
      <c r="FE33">
        <v>3.30395</v>
      </c>
      <c r="FF33">
        <v>9999</v>
      </c>
      <c r="FG33">
        <v>9999</v>
      </c>
      <c r="FH33">
        <v>999.9</v>
      </c>
      <c r="FI33">
        <v>9999</v>
      </c>
      <c r="FJ33">
        <v>1.86844</v>
      </c>
      <c r="FK33">
        <v>1.86414</v>
      </c>
      <c r="FL33">
        <v>1.87177</v>
      </c>
      <c r="FM33">
        <v>1.86249</v>
      </c>
      <c r="FN33">
        <v>1.8619</v>
      </c>
      <c r="FO33">
        <v>1.86844</v>
      </c>
      <c r="FP33">
        <v>1.85852</v>
      </c>
      <c r="FQ33">
        <v>1.86501</v>
      </c>
      <c r="FR33">
        <v>5</v>
      </c>
      <c r="FS33">
        <v>0</v>
      </c>
      <c r="FT33">
        <v>0</v>
      </c>
      <c r="FU33">
        <v>0</v>
      </c>
      <c r="FV33" t="s">
        <v>358</v>
      </c>
      <c r="FW33" t="s">
        <v>359</v>
      </c>
      <c r="FX33" t="s">
        <v>360</v>
      </c>
      <c r="FY33" t="s">
        <v>360</v>
      </c>
      <c r="FZ33" t="s">
        <v>360</v>
      </c>
      <c r="GA33" t="s">
        <v>360</v>
      </c>
      <c r="GB33">
        <v>0</v>
      </c>
      <c r="GC33">
        <v>100</v>
      </c>
      <c r="GD33">
        <v>100</v>
      </c>
      <c r="GE33">
        <v>1.038</v>
      </c>
      <c r="GF33">
        <v>-0.0404</v>
      </c>
      <c r="GG33">
        <v>0.710533810232173</v>
      </c>
      <c r="GH33">
        <v>0.00197157181927259</v>
      </c>
      <c r="GI33">
        <v>-1.54613444728524e-06</v>
      </c>
      <c r="GJ33">
        <v>6.01190112903267e-10</v>
      </c>
      <c r="GK33">
        <v>-0.100309745534137</v>
      </c>
      <c r="GL33">
        <v>-0.0164619765348121</v>
      </c>
      <c r="GM33">
        <v>0.00184798508784774</v>
      </c>
      <c r="GN33">
        <v>-1.07393615702454e-05</v>
      </c>
      <c r="GO33">
        <v>1</v>
      </c>
      <c r="GP33">
        <v>1970</v>
      </c>
      <c r="GQ33">
        <v>2</v>
      </c>
      <c r="GR33">
        <v>24</v>
      </c>
      <c r="GS33">
        <v>1250.8</v>
      </c>
      <c r="GT33">
        <v>1250.9</v>
      </c>
      <c r="GU33">
        <v>0.50293</v>
      </c>
      <c r="GV33">
        <v>2.3999</v>
      </c>
      <c r="GW33">
        <v>1.44775</v>
      </c>
      <c r="GX33">
        <v>2.31079</v>
      </c>
      <c r="GY33">
        <v>1.44409</v>
      </c>
      <c r="GZ33">
        <v>2.40845</v>
      </c>
      <c r="HA33">
        <v>33.8735</v>
      </c>
      <c r="HB33">
        <v>24.2976</v>
      </c>
      <c r="HC33">
        <v>18</v>
      </c>
      <c r="HD33">
        <v>416.398</v>
      </c>
      <c r="HE33">
        <v>446.463</v>
      </c>
      <c r="HF33">
        <v>14.6325</v>
      </c>
      <c r="HG33">
        <v>26.1228</v>
      </c>
      <c r="HH33">
        <v>30.0003</v>
      </c>
      <c r="HI33">
        <v>26.127</v>
      </c>
      <c r="HJ33">
        <v>26.0993</v>
      </c>
      <c r="HK33">
        <v>10.0381</v>
      </c>
      <c r="HL33">
        <v>39.299</v>
      </c>
      <c r="HM33">
        <v>7.36107</v>
      </c>
      <c r="HN33">
        <v>14.6227</v>
      </c>
      <c r="HO33">
        <v>151.125</v>
      </c>
      <c r="HP33">
        <v>10.8261</v>
      </c>
      <c r="HQ33">
        <v>95.9931</v>
      </c>
      <c r="HR33">
        <v>100.235</v>
      </c>
    </row>
    <row r="34" spans="1:226">
      <c r="A34">
        <v>18</v>
      </c>
      <c r="B34">
        <v>1680458109.5</v>
      </c>
      <c r="C34">
        <v>84.5</v>
      </c>
      <c r="D34" t="s">
        <v>394</v>
      </c>
      <c r="E34" t="s">
        <v>395</v>
      </c>
      <c r="F34">
        <v>5</v>
      </c>
      <c r="G34" t="s">
        <v>353</v>
      </c>
      <c r="H34" t="s">
        <v>354</v>
      </c>
      <c r="I34">
        <v>1680458101.66071</v>
      </c>
      <c r="J34">
        <f>(K34)/1000</f>
        <v>0</v>
      </c>
      <c r="K34">
        <f>IF(BF34, AN34, AH34)</f>
        <v>0</v>
      </c>
      <c r="L34">
        <f>IF(BF34, AI34, AG34)</f>
        <v>0</v>
      </c>
      <c r="M34">
        <f>BH34 - IF(AU34&gt;1, L34*BB34*100.0/(AW34*BV34), 0)</f>
        <v>0</v>
      </c>
      <c r="N34">
        <f>((T34-J34/2)*M34-L34)/(T34+J34/2)</f>
        <v>0</v>
      </c>
      <c r="O34">
        <f>N34*(BO34+BP34)/1000.0</f>
        <v>0</v>
      </c>
      <c r="P34">
        <f>(BH34 - IF(AU34&gt;1, L34*BB34*100.0/(AW34*BV34), 0))*(BO34+BP34)/1000.0</f>
        <v>0</v>
      </c>
      <c r="Q34">
        <f>2.0/((1/S34-1/R34)+SIGN(S34)*SQRT((1/S34-1/R34)*(1/S34-1/R34) + 4*BC34/((BC34+1)*(BC34+1))*(2*1/S34*1/R34-1/R34*1/R34)))</f>
        <v>0</v>
      </c>
      <c r="R34">
        <f>IF(LEFT(BD34,1)&lt;&gt;"0",IF(LEFT(BD34,1)="1",3.0,BE34),$D$5+$E$5*(BV34*BO34/($K$5*1000))+$F$5*(BV34*BO34/($K$5*1000))*MAX(MIN(BB34,$J$5),$I$5)*MAX(MIN(BB34,$J$5),$I$5)+$G$5*MAX(MIN(BB34,$J$5),$I$5)*(BV34*BO34/($K$5*1000))+$H$5*(BV34*BO34/($K$5*1000))*(BV34*BO34/($K$5*1000)))</f>
        <v>0</v>
      </c>
      <c r="S34">
        <f>J34*(1000-(1000*0.61365*exp(17.502*W34/(240.97+W34))/(BO34+BP34)+BJ34)/2)/(1000*0.61365*exp(17.502*W34/(240.97+W34))/(BO34+BP34)-BJ34)</f>
        <v>0</v>
      </c>
      <c r="T34">
        <f>1/((BC34+1)/(Q34/1.6)+1/(R34/1.37)) + BC34/((BC34+1)/(Q34/1.6) + BC34/(R34/1.37))</f>
        <v>0</v>
      </c>
      <c r="U34">
        <f>(AX34*BA34)</f>
        <v>0</v>
      </c>
      <c r="V34">
        <f>(BQ34+(U34+2*0.95*5.67E-8*(((BQ34+$B$7)+273)^4-(BQ34+273)^4)-44100*J34)/(1.84*29.3*R34+8*0.95*5.67E-8*(BQ34+273)^3))</f>
        <v>0</v>
      </c>
      <c r="W34">
        <f>($C$7*BR34+$D$7*BS34+$E$7*V34)</f>
        <v>0</v>
      </c>
      <c r="X34">
        <f>0.61365*exp(17.502*W34/(240.97+W34))</f>
        <v>0</v>
      </c>
      <c r="Y34">
        <f>(Z34/AA34*100)</f>
        <v>0</v>
      </c>
      <c r="Z34">
        <f>BJ34*(BO34+BP34)/1000</f>
        <v>0</v>
      </c>
      <c r="AA34">
        <f>0.61365*exp(17.502*BQ34/(240.97+BQ34))</f>
        <v>0</v>
      </c>
      <c r="AB34">
        <f>(X34-BJ34*(BO34+BP34)/1000)</f>
        <v>0</v>
      </c>
      <c r="AC34">
        <f>(-J34*44100)</f>
        <v>0</v>
      </c>
      <c r="AD34">
        <f>2*29.3*R34*0.92*(BQ34-W34)</f>
        <v>0</v>
      </c>
      <c r="AE34">
        <f>2*0.95*5.67E-8*(((BQ34+$B$7)+273)^4-(W34+273)^4)</f>
        <v>0</v>
      </c>
      <c r="AF34">
        <f>U34+AE34+AC34+AD34</f>
        <v>0</v>
      </c>
      <c r="AG34">
        <f>BN34*AU34*(BI34-BH34*(1000-AU34*BK34)/(1000-AU34*BJ34))/(100*BB34)</f>
        <v>0</v>
      </c>
      <c r="AH34">
        <f>1000*BN34*AU34*(BJ34-BK34)/(100*BB34*(1000-AU34*BJ34))</f>
        <v>0</v>
      </c>
      <c r="AI34">
        <f>(AJ34 - AK34 - BO34*1E3/(8.314*(BQ34+273.15)) * AM34/BN34 * AL34) * BN34/(100*BB34) * (1000 - BK34)/1000</f>
        <v>0</v>
      </c>
      <c r="AJ34">
        <v>169.825183607205</v>
      </c>
      <c r="AK34">
        <v>183.472884848485</v>
      </c>
      <c r="AL34">
        <v>-3.31127419587789</v>
      </c>
      <c r="AM34">
        <v>67.1333394971398</v>
      </c>
      <c r="AN34">
        <f>(AP34 - AO34 + BO34*1E3/(8.314*(BQ34+273.15)) * AR34/BN34 * AQ34) * BN34/(100*BB34) * 1000/(1000 - AP34)</f>
        <v>0</v>
      </c>
      <c r="AO34">
        <v>10.7957380360262</v>
      </c>
      <c r="AP34">
        <v>12.3759751515151</v>
      </c>
      <c r="AQ34">
        <v>1.10223225191177e-07</v>
      </c>
      <c r="AR34">
        <v>128.358155406934</v>
      </c>
      <c r="AS34">
        <v>11</v>
      </c>
      <c r="AT34">
        <v>2</v>
      </c>
      <c r="AU34">
        <f>IF(AS34*$H$13&gt;=AW34,1.0,(AW34/(AW34-AS34*$H$13)))</f>
        <v>0</v>
      </c>
      <c r="AV34">
        <f>(AU34-1)*100</f>
        <v>0</v>
      </c>
      <c r="AW34">
        <f>MAX(0,($B$13+$C$13*BV34)/(1+$D$13*BV34)*BO34/(BQ34+273)*$E$13)</f>
        <v>0</v>
      </c>
      <c r="AX34">
        <f>$B$11*BW34+$C$11*BX34+$F$11*CI34*(1-CL34)</f>
        <v>0</v>
      </c>
      <c r="AY34">
        <f>AX34*AZ34</f>
        <v>0</v>
      </c>
      <c r="AZ34">
        <f>($B$11*$D$9+$C$11*$D$9+$F$11*((CV34+CN34)/MAX(CV34+CN34+CW34, 0.1)*$I$9+CW34/MAX(CV34+CN34+CW34, 0.1)*$J$9))/($B$11+$C$11+$F$11)</f>
        <v>0</v>
      </c>
      <c r="BA34">
        <f>($B$11*$K$9+$C$11*$K$9+$F$11*((CV34+CN34)/MAX(CV34+CN34+CW34, 0.1)*$P$9+CW34/MAX(CV34+CN34+CW34, 0.1)*$Q$9))/($B$11+$C$11+$F$11)</f>
        <v>0</v>
      </c>
      <c r="BB34">
        <v>2.44</v>
      </c>
      <c r="BC34">
        <v>0.5</v>
      </c>
      <c r="BD34" t="s">
        <v>355</v>
      </c>
      <c r="BE34">
        <v>2</v>
      </c>
      <c r="BF34" t="b">
        <v>1</v>
      </c>
      <c r="BG34">
        <v>1680458101.66071</v>
      </c>
      <c r="BH34">
        <v>205.091571428571</v>
      </c>
      <c r="BI34">
        <v>183.939892857143</v>
      </c>
      <c r="BJ34">
        <v>12.3745392857143</v>
      </c>
      <c r="BK34">
        <v>10.7991892857143</v>
      </c>
      <c r="BL34">
        <v>204.038357142857</v>
      </c>
      <c r="BM34">
        <v>12.4149428571429</v>
      </c>
      <c r="BN34">
        <v>500.134714285714</v>
      </c>
      <c r="BO34">
        <v>89.4838428571428</v>
      </c>
      <c r="BP34">
        <v>0.0999955178571429</v>
      </c>
      <c r="BQ34">
        <v>19.4835821428571</v>
      </c>
      <c r="BR34">
        <v>20.0136</v>
      </c>
      <c r="BS34">
        <v>999.9</v>
      </c>
      <c r="BT34">
        <v>0</v>
      </c>
      <c r="BU34">
        <v>0</v>
      </c>
      <c r="BV34">
        <v>9969.15</v>
      </c>
      <c r="BW34">
        <v>0</v>
      </c>
      <c r="BX34">
        <v>10.2381</v>
      </c>
      <c r="BY34">
        <v>21.151825</v>
      </c>
      <c r="BZ34">
        <v>207.661214285714</v>
      </c>
      <c r="CA34">
        <v>185.948</v>
      </c>
      <c r="CB34">
        <v>1.57534071428571</v>
      </c>
      <c r="CC34">
        <v>183.939892857143</v>
      </c>
      <c r="CD34">
        <v>10.7991892857143</v>
      </c>
      <c r="CE34">
        <v>1.10732107142857</v>
      </c>
      <c r="CF34">
        <v>0.966353178571429</v>
      </c>
      <c r="CG34">
        <v>8.41063071428571</v>
      </c>
      <c r="CH34">
        <v>6.41871464285714</v>
      </c>
      <c r="CI34">
        <v>1999.97964285714</v>
      </c>
      <c r="CJ34">
        <v>0.979993928571428</v>
      </c>
      <c r="CK34">
        <v>0.0200058071428571</v>
      </c>
      <c r="CL34">
        <v>0</v>
      </c>
      <c r="CM34">
        <v>2.54033928571429</v>
      </c>
      <c r="CN34">
        <v>0</v>
      </c>
      <c r="CO34">
        <v>4540.60678571429</v>
      </c>
      <c r="CP34">
        <v>16705.1964285714</v>
      </c>
      <c r="CQ34">
        <v>41.4192857142857</v>
      </c>
      <c r="CR34">
        <v>43.6316428571429</v>
      </c>
      <c r="CS34">
        <v>42.625</v>
      </c>
      <c r="CT34">
        <v>41.687</v>
      </c>
      <c r="CU34">
        <v>40.5575714285714</v>
      </c>
      <c r="CV34">
        <v>1959.96892857143</v>
      </c>
      <c r="CW34">
        <v>40.0107142857143</v>
      </c>
      <c r="CX34">
        <v>0</v>
      </c>
      <c r="CY34">
        <v>1680458139.6</v>
      </c>
      <c r="CZ34">
        <v>0</v>
      </c>
      <c r="DA34">
        <v>0</v>
      </c>
      <c r="DB34" t="s">
        <v>356</v>
      </c>
      <c r="DC34">
        <v>1680383055.5</v>
      </c>
      <c r="DD34">
        <v>1680383051.5</v>
      </c>
      <c r="DE34">
        <v>0</v>
      </c>
      <c r="DF34">
        <v>-0.261</v>
      </c>
      <c r="DG34">
        <v>-0.006</v>
      </c>
      <c r="DH34">
        <v>1.377</v>
      </c>
      <c r="DI34">
        <v>0.403</v>
      </c>
      <c r="DJ34">
        <v>420</v>
      </c>
      <c r="DK34">
        <v>24</v>
      </c>
      <c r="DL34">
        <v>0.61</v>
      </c>
      <c r="DM34">
        <v>0.33</v>
      </c>
      <c r="DN34">
        <v>20.85556</v>
      </c>
      <c r="DO34">
        <v>5.79659887429642</v>
      </c>
      <c r="DP34">
        <v>0.607394009190081</v>
      </c>
      <c r="DQ34">
        <v>0</v>
      </c>
      <c r="DR34">
        <v>1.57531575</v>
      </c>
      <c r="DS34">
        <v>0.00144258911819504</v>
      </c>
      <c r="DT34">
        <v>0.00204511966336935</v>
      </c>
      <c r="DU34">
        <v>1</v>
      </c>
      <c r="DV34">
        <v>1</v>
      </c>
      <c r="DW34">
        <v>2</v>
      </c>
      <c r="DX34" t="s">
        <v>357</v>
      </c>
      <c r="DY34">
        <v>2.87158</v>
      </c>
      <c r="DZ34">
        <v>2.71001</v>
      </c>
      <c r="EA34">
        <v>0.0444315</v>
      </c>
      <c r="EB34">
        <v>0.0398413</v>
      </c>
      <c r="EC34">
        <v>0.0632939</v>
      </c>
      <c r="ED34">
        <v>0.0569566</v>
      </c>
      <c r="EE34">
        <v>26806.9</v>
      </c>
      <c r="EF34">
        <v>23578.9</v>
      </c>
      <c r="EG34">
        <v>25098.8</v>
      </c>
      <c r="EH34">
        <v>23911.7</v>
      </c>
      <c r="EI34">
        <v>40117.4</v>
      </c>
      <c r="EJ34">
        <v>37300</v>
      </c>
      <c r="EK34">
        <v>45345.2</v>
      </c>
      <c r="EL34">
        <v>42621.2</v>
      </c>
      <c r="EM34">
        <v>1.7808</v>
      </c>
      <c r="EN34">
        <v>1.85535</v>
      </c>
      <c r="EO34">
        <v>0.020273</v>
      </c>
      <c r="EP34">
        <v>0</v>
      </c>
      <c r="EQ34">
        <v>19.6716</v>
      </c>
      <c r="ER34">
        <v>999.9</v>
      </c>
      <c r="ES34">
        <v>35.753</v>
      </c>
      <c r="ET34">
        <v>28.772</v>
      </c>
      <c r="EU34">
        <v>15.857</v>
      </c>
      <c r="EV34">
        <v>55.575</v>
      </c>
      <c r="EW34">
        <v>45.6731</v>
      </c>
      <c r="EX34">
        <v>1</v>
      </c>
      <c r="EY34">
        <v>-0.0803557</v>
      </c>
      <c r="EZ34">
        <v>4.87528</v>
      </c>
      <c r="FA34">
        <v>20.1649</v>
      </c>
      <c r="FB34">
        <v>5.23526</v>
      </c>
      <c r="FC34">
        <v>11.992</v>
      </c>
      <c r="FD34">
        <v>4.957</v>
      </c>
      <c r="FE34">
        <v>3.304</v>
      </c>
      <c r="FF34">
        <v>9999</v>
      </c>
      <c r="FG34">
        <v>9999</v>
      </c>
      <c r="FH34">
        <v>999.9</v>
      </c>
      <c r="FI34">
        <v>9999</v>
      </c>
      <c r="FJ34">
        <v>1.86844</v>
      </c>
      <c r="FK34">
        <v>1.86413</v>
      </c>
      <c r="FL34">
        <v>1.87179</v>
      </c>
      <c r="FM34">
        <v>1.86249</v>
      </c>
      <c r="FN34">
        <v>1.86189</v>
      </c>
      <c r="FO34">
        <v>1.86844</v>
      </c>
      <c r="FP34">
        <v>1.85852</v>
      </c>
      <c r="FQ34">
        <v>1.865</v>
      </c>
      <c r="FR34">
        <v>5</v>
      </c>
      <c r="FS34">
        <v>0</v>
      </c>
      <c r="FT34">
        <v>0</v>
      </c>
      <c r="FU34">
        <v>0</v>
      </c>
      <c r="FV34" t="s">
        <v>358</v>
      </c>
      <c r="FW34" t="s">
        <v>359</v>
      </c>
      <c r="FX34" t="s">
        <v>360</v>
      </c>
      <c r="FY34" t="s">
        <v>360</v>
      </c>
      <c r="FZ34" t="s">
        <v>360</v>
      </c>
      <c r="GA34" t="s">
        <v>360</v>
      </c>
      <c r="GB34">
        <v>0</v>
      </c>
      <c r="GC34">
        <v>100</v>
      </c>
      <c r="GD34">
        <v>100</v>
      </c>
      <c r="GE34">
        <v>1.017</v>
      </c>
      <c r="GF34">
        <v>-0.0404</v>
      </c>
      <c r="GG34">
        <v>0.710533810232173</v>
      </c>
      <c r="GH34">
        <v>0.00197157181927259</v>
      </c>
      <c r="GI34">
        <v>-1.54613444728524e-06</v>
      </c>
      <c r="GJ34">
        <v>6.01190112903267e-10</v>
      </c>
      <c r="GK34">
        <v>-0.100309745534137</v>
      </c>
      <c r="GL34">
        <v>-0.0164619765348121</v>
      </c>
      <c r="GM34">
        <v>0.00184798508784774</v>
      </c>
      <c r="GN34">
        <v>-1.07393615702454e-05</v>
      </c>
      <c r="GO34">
        <v>1</v>
      </c>
      <c r="GP34">
        <v>1970</v>
      </c>
      <c r="GQ34">
        <v>2</v>
      </c>
      <c r="GR34">
        <v>24</v>
      </c>
      <c r="GS34">
        <v>1250.9</v>
      </c>
      <c r="GT34">
        <v>1251</v>
      </c>
      <c r="GU34">
        <v>0.469971</v>
      </c>
      <c r="GV34">
        <v>2.39136</v>
      </c>
      <c r="GW34">
        <v>1.44775</v>
      </c>
      <c r="GX34">
        <v>2.31079</v>
      </c>
      <c r="GY34">
        <v>1.44409</v>
      </c>
      <c r="GZ34">
        <v>2.39624</v>
      </c>
      <c r="HA34">
        <v>33.8735</v>
      </c>
      <c r="HB34">
        <v>24.2976</v>
      </c>
      <c r="HC34">
        <v>18</v>
      </c>
      <c r="HD34">
        <v>416.535</v>
      </c>
      <c r="HE34">
        <v>446.372</v>
      </c>
      <c r="HF34">
        <v>14.6182</v>
      </c>
      <c r="HG34">
        <v>26.1228</v>
      </c>
      <c r="HH34">
        <v>30.0001</v>
      </c>
      <c r="HI34">
        <v>26.127</v>
      </c>
      <c r="HJ34">
        <v>26.0993</v>
      </c>
      <c r="HK34">
        <v>9.33388</v>
      </c>
      <c r="HL34">
        <v>39.299</v>
      </c>
      <c r="HM34">
        <v>7.36107</v>
      </c>
      <c r="HN34">
        <v>14.6164</v>
      </c>
      <c r="HO34">
        <v>130.949</v>
      </c>
      <c r="HP34">
        <v>10.8225</v>
      </c>
      <c r="HQ34">
        <v>95.9929</v>
      </c>
      <c r="HR34">
        <v>100.234</v>
      </c>
    </row>
    <row r="35" spans="1:226">
      <c r="A35">
        <v>19</v>
      </c>
      <c r="B35">
        <v>1680458115</v>
      </c>
      <c r="C35">
        <v>90</v>
      </c>
      <c r="D35" t="s">
        <v>396</v>
      </c>
      <c r="E35" t="s">
        <v>397</v>
      </c>
      <c r="F35">
        <v>5</v>
      </c>
      <c r="G35" t="s">
        <v>353</v>
      </c>
      <c r="H35" t="s">
        <v>354</v>
      </c>
      <c r="I35">
        <v>1680458107.23214</v>
      </c>
      <c r="J35">
        <f>(K35)/1000</f>
        <v>0</v>
      </c>
      <c r="K35">
        <f>IF(BF35, AN35, AH35)</f>
        <v>0</v>
      </c>
      <c r="L35">
        <f>IF(BF35, AI35, AG35)</f>
        <v>0</v>
      </c>
      <c r="M35">
        <f>BH35 - IF(AU35&gt;1, L35*BB35*100.0/(AW35*BV35), 0)</f>
        <v>0</v>
      </c>
      <c r="N35">
        <f>((T35-J35/2)*M35-L35)/(T35+J35/2)</f>
        <v>0</v>
      </c>
      <c r="O35">
        <f>N35*(BO35+BP35)/1000.0</f>
        <v>0</v>
      </c>
      <c r="P35">
        <f>(BH35 - IF(AU35&gt;1, L35*BB35*100.0/(AW35*BV35), 0))*(BO35+BP35)/1000.0</f>
        <v>0</v>
      </c>
      <c r="Q35">
        <f>2.0/((1/S35-1/R35)+SIGN(S35)*SQRT((1/S35-1/R35)*(1/S35-1/R35) + 4*BC35/((BC35+1)*(BC35+1))*(2*1/S35*1/R35-1/R35*1/R35)))</f>
        <v>0</v>
      </c>
      <c r="R35">
        <f>IF(LEFT(BD35,1)&lt;&gt;"0",IF(LEFT(BD35,1)="1",3.0,BE35),$D$5+$E$5*(BV35*BO35/($K$5*1000))+$F$5*(BV35*BO35/($K$5*1000))*MAX(MIN(BB35,$J$5),$I$5)*MAX(MIN(BB35,$J$5),$I$5)+$G$5*MAX(MIN(BB35,$J$5),$I$5)*(BV35*BO35/($K$5*1000))+$H$5*(BV35*BO35/($K$5*1000))*(BV35*BO35/($K$5*1000)))</f>
        <v>0</v>
      </c>
      <c r="S35">
        <f>J35*(1000-(1000*0.61365*exp(17.502*W35/(240.97+W35))/(BO35+BP35)+BJ35)/2)/(1000*0.61365*exp(17.502*W35/(240.97+W35))/(BO35+BP35)-BJ35)</f>
        <v>0</v>
      </c>
      <c r="T35">
        <f>1/((BC35+1)/(Q35/1.6)+1/(R35/1.37)) + BC35/((BC35+1)/(Q35/1.6) + BC35/(R35/1.37))</f>
        <v>0</v>
      </c>
      <c r="U35">
        <f>(AX35*BA35)</f>
        <v>0</v>
      </c>
      <c r="V35">
        <f>(BQ35+(U35+2*0.95*5.67E-8*(((BQ35+$B$7)+273)^4-(BQ35+273)^4)-44100*J35)/(1.84*29.3*R35+8*0.95*5.67E-8*(BQ35+273)^3))</f>
        <v>0</v>
      </c>
      <c r="W35">
        <f>($C$7*BR35+$D$7*BS35+$E$7*V35)</f>
        <v>0</v>
      </c>
      <c r="X35">
        <f>0.61365*exp(17.502*W35/(240.97+W35))</f>
        <v>0</v>
      </c>
      <c r="Y35">
        <f>(Z35/AA35*100)</f>
        <v>0</v>
      </c>
      <c r="Z35">
        <f>BJ35*(BO35+BP35)/1000</f>
        <v>0</v>
      </c>
      <c r="AA35">
        <f>0.61365*exp(17.502*BQ35/(240.97+BQ35))</f>
        <v>0</v>
      </c>
      <c r="AB35">
        <f>(X35-BJ35*(BO35+BP35)/1000)</f>
        <v>0</v>
      </c>
      <c r="AC35">
        <f>(-J35*44100)</f>
        <v>0</v>
      </c>
      <c r="AD35">
        <f>2*29.3*R35*0.92*(BQ35-W35)</f>
        <v>0</v>
      </c>
      <c r="AE35">
        <f>2*0.95*5.67E-8*(((BQ35+$B$7)+273)^4-(W35+273)^4)</f>
        <v>0</v>
      </c>
      <c r="AF35">
        <f>U35+AE35+AC35+AD35</f>
        <v>0</v>
      </c>
      <c r="AG35">
        <f>BN35*AU35*(BI35-BH35*(1000-AU35*BK35)/(1000-AU35*BJ35))/(100*BB35)</f>
        <v>0</v>
      </c>
      <c r="AH35">
        <f>1000*BN35*AU35*(BJ35-BK35)/(100*BB35*(1000-AU35*BJ35))</f>
        <v>0</v>
      </c>
      <c r="AI35">
        <f>(AJ35 - AK35 - BO35*1E3/(8.314*(BQ35+273.15)) * AM35/BN35 * AL35) * BN35/(100*BB35) * (1000 - BK35)/1000</f>
        <v>0</v>
      </c>
      <c r="AJ35">
        <v>151.902174816653</v>
      </c>
      <c r="AK35">
        <v>165.624812121212</v>
      </c>
      <c r="AL35">
        <v>-3.23648010480913</v>
      </c>
      <c r="AM35">
        <v>67.1333394971398</v>
      </c>
      <c r="AN35">
        <f>(AP35 - AO35 + BO35*1E3/(8.314*(BQ35+273.15)) * AR35/BN35 * AQ35) * BN35/(100*BB35) * 1000/(1000 - AP35)</f>
        <v>0</v>
      </c>
      <c r="AO35">
        <v>10.7752808094521</v>
      </c>
      <c r="AP35">
        <v>12.3694527272727</v>
      </c>
      <c r="AQ35">
        <v>-1.51043168849874e-06</v>
      </c>
      <c r="AR35">
        <v>128.358155406934</v>
      </c>
      <c r="AS35">
        <v>11</v>
      </c>
      <c r="AT35">
        <v>2</v>
      </c>
      <c r="AU35">
        <f>IF(AS35*$H$13&gt;=AW35,1.0,(AW35/(AW35-AS35*$H$13)))</f>
        <v>0</v>
      </c>
      <c r="AV35">
        <f>(AU35-1)*100</f>
        <v>0</v>
      </c>
      <c r="AW35">
        <f>MAX(0,($B$13+$C$13*BV35)/(1+$D$13*BV35)*BO35/(BQ35+273)*$E$13)</f>
        <v>0</v>
      </c>
      <c r="AX35">
        <f>$B$11*BW35+$C$11*BX35+$F$11*CI35*(1-CL35)</f>
        <v>0</v>
      </c>
      <c r="AY35">
        <f>AX35*AZ35</f>
        <v>0</v>
      </c>
      <c r="AZ35">
        <f>($B$11*$D$9+$C$11*$D$9+$F$11*((CV35+CN35)/MAX(CV35+CN35+CW35, 0.1)*$I$9+CW35/MAX(CV35+CN35+CW35, 0.1)*$J$9))/($B$11+$C$11+$F$11)</f>
        <v>0</v>
      </c>
      <c r="BA35">
        <f>($B$11*$K$9+$C$11*$K$9+$F$11*((CV35+CN35)/MAX(CV35+CN35+CW35, 0.1)*$P$9+CW35/MAX(CV35+CN35+CW35, 0.1)*$Q$9))/($B$11+$C$11+$F$11)</f>
        <v>0</v>
      </c>
      <c r="BB35">
        <v>2.44</v>
      </c>
      <c r="BC35">
        <v>0.5</v>
      </c>
      <c r="BD35" t="s">
        <v>355</v>
      </c>
      <c r="BE35">
        <v>2</v>
      </c>
      <c r="BF35" t="b">
        <v>1</v>
      </c>
      <c r="BG35">
        <v>1680458107.23214</v>
      </c>
      <c r="BH35">
        <v>187.034892857143</v>
      </c>
      <c r="BI35">
        <v>165.533321428571</v>
      </c>
      <c r="BJ35">
        <v>12.3732035714286</v>
      </c>
      <c r="BK35">
        <v>10.7916464285714</v>
      </c>
      <c r="BL35">
        <v>186.007607142857</v>
      </c>
      <c r="BM35">
        <v>12.4136392857143</v>
      </c>
      <c r="BN35">
        <v>500.1215</v>
      </c>
      <c r="BO35">
        <v>89.4832642857143</v>
      </c>
      <c r="BP35">
        <v>0.0999680392857143</v>
      </c>
      <c r="BQ35">
        <v>19.481075</v>
      </c>
      <c r="BR35">
        <v>20.0124571428571</v>
      </c>
      <c r="BS35">
        <v>999.9</v>
      </c>
      <c r="BT35">
        <v>0</v>
      </c>
      <c r="BU35">
        <v>0</v>
      </c>
      <c r="BV35">
        <v>9975.26535714286</v>
      </c>
      <c r="BW35">
        <v>0</v>
      </c>
      <c r="BX35">
        <v>10.2381</v>
      </c>
      <c r="BY35">
        <v>21.5016607142857</v>
      </c>
      <c r="BZ35">
        <v>189.378071428571</v>
      </c>
      <c r="CA35">
        <v>167.339285714286</v>
      </c>
      <c r="CB35">
        <v>1.58155678571429</v>
      </c>
      <c r="CC35">
        <v>165.533321428571</v>
      </c>
      <c r="CD35">
        <v>10.7916464285714</v>
      </c>
      <c r="CE35">
        <v>1.10719464285714</v>
      </c>
      <c r="CF35">
        <v>0.965672071428571</v>
      </c>
      <c r="CG35">
        <v>8.40895571428571</v>
      </c>
      <c r="CH35">
        <v>6.40847857142857</v>
      </c>
      <c r="CI35">
        <v>2000.00392857143</v>
      </c>
      <c r="CJ35">
        <v>0.97999425</v>
      </c>
      <c r="CK35">
        <v>0.020005475</v>
      </c>
      <c r="CL35">
        <v>0</v>
      </c>
      <c r="CM35">
        <v>2.54749642857143</v>
      </c>
      <c r="CN35">
        <v>0</v>
      </c>
      <c r="CO35">
        <v>4547.04321428571</v>
      </c>
      <c r="CP35">
        <v>16705.4178571429</v>
      </c>
      <c r="CQ35">
        <v>41.4325714285714</v>
      </c>
      <c r="CR35">
        <v>43.6316428571429</v>
      </c>
      <c r="CS35">
        <v>42.625</v>
      </c>
      <c r="CT35">
        <v>41.687</v>
      </c>
      <c r="CU35">
        <v>40.5575714285714</v>
      </c>
      <c r="CV35">
        <v>1959.99357142857</v>
      </c>
      <c r="CW35">
        <v>40.0103571428571</v>
      </c>
      <c r="CX35">
        <v>0</v>
      </c>
      <c r="CY35">
        <v>1680458145</v>
      </c>
      <c r="CZ35">
        <v>0</v>
      </c>
      <c r="DA35">
        <v>0</v>
      </c>
      <c r="DB35" t="s">
        <v>356</v>
      </c>
      <c r="DC35">
        <v>1680383055.5</v>
      </c>
      <c r="DD35">
        <v>1680383051.5</v>
      </c>
      <c r="DE35">
        <v>0</v>
      </c>
      <c r="DF35">
        <v>-0.261</v>
      </c>
      <c r="DG35">
        <v>-0.006</v>
      </c>
      <c r="DH35">
        <v>1.377</v>
      </c>
      <c r="DI35">
        <v>0.403</v>
      </c>
      <c r="DJ35">
        <v>420</v>
      </c>
      <c r="DK35">
        <v>24</v>
      </c>
      <c r="DL35">
        <v>0.61</v>
      </c>
      <c r="DM35">
        <v>0.33</v>
      </c>
      <c r="DN35">
        <v>21.334265</v>
      </c>
      <c r="DO35">
        <v>4.37974784240148</v>
      </c>
      <c r="DP35">
        <v>0.477947214946379</v>
      </c>
      <c r="DQ35">
        <v>0</v>
      </c>
      <c r="DR35">
        <v>1.5797375</v>
      </c>
      <c r="DS35">
        <v>0.0697578236397734</v>
      </c>
      <c r="DT35">
        <v>0.00789251948049545</v>
      </c>
      <c r="DU35">
        <v>1</v>
      </c>
      <c r="DV35">
        <v>1</v>
      </c>
      <c r="DW35">
        <v>2</v>
      </c>
      <c r="DX35" t="s">
        <v>357</v>
      </c>
      <c r="DY35">
        <v>2.87161</v>
      </c>
      <c r="DZ35">
        <v>2.71013</v>
      </c>
      <c r="EA35">
        <v>0.0404266</v>
      </c>
      <c r="EB35">
        <v>0.0354786</v>
      </c>
      <c r="EC35">
        <v>0.0632726</v>
      </c>
      <c r="ED35">
        <v>0.0568919</v>
      </c>
      <c r="EE35">
        <v>26919.3</v>
      </c>
      <c r="EF35">
        <v>23686</v>
      </c>
      <c r="EG35">
        <v>25098.8</v>
      </c>
      <c r="EH35">
        <v>23911.6</v>
      </c>
      <c r="EI35">
        <v>40118.2</v>
      </c>
      <c r="EJ35">
        <v>37302.5</v>
      </c>
      <c r="EK35">
        <v>45345.1</v>
      </c>
      <c r="EL35">
        <v>42621.3</v>
      </c>
      <c r="EM35">
        <v>1.7807</v>
      </c>
      <c r="EN35">
        <v>1.85525</v>
      </c>
      <c r="EO35">
        <v>0.0206903</v>
      </c>
      <c r="EP35">
        <v>0</v>
      </c>
      <c r="EQ35">
        <v>19.6703</v>
      </c>
      <c r="ER35">
        <v>999.9</v>
      </c>
      <c r="ES35">
        <v>35.722</v>
      </c>
      <c r="ET35">
        <v>28.762</v>
      </c>
      <c r="EU35">
        <v>15.8346</v>
      </c>
      <c r="EV35">
        <v>55.635</v>
      </c>
      <c r="EW35">
        <v>45.9014</v>
      </c>
      <c r="EX35">
        <v>1</v>
      </c>
      <c r="EY35">
        <v>-0.0807825</v>
      </c>
      <c r="EZ35">
        <v>4.87255</v>
      </c>
      <c r="FA35">
        <v>20.1649</v>
      </c>
      <c r="FB35">
        <v>5.23436</v>
      </c>
      <c r="FC35">
        <v>11.992</v>
      </c>
      <c r="FD35">
        <v>4.95695</v>
      </c>
      <c r="FE35">
        <v>3.30395</v>
      </c>
      <c r="FF35">
        <v>9999</v>
      </c>
      <c r="FG35">
        <v>9999</v>
      </c>
      <c r="FH35">
        <v>999.9</v>
      </c>
      <c r="FI35">
        <v>9999</v>
      </c>
      <c r="FJ35">
        <v>1.86844</v>
      </c>
      <c r="FK35">
        <v>1.86413</v>
      </c>
      <c r="FL35">
        <v>1.87178</v>
      </c>
      <c r="FM35">
        <v>1.86249</v>
      </c>
      <c r="FN35">
        <v>1.8619</v>
      </c>
      <c r="FO35">
        <v>1.86844</v>
      </c>
      <c r="FP35">
        <v>1.85851</v>
      </c>
      <c r="FQ35">
        <v>1.86501</v>
      </c>
      <c r="FR35">
        <v>5</v>
      </c>
      <c r="FS35">
        <v>0</v>
      </c>
      <c r="FT35">
        <v>0</v>
      </c>
      <c r="FU35">
        <v>0</v>
      </c>
      <c r="FV35" t="s">
        <v>358</v>
      </c>
      <c r="FW35" t="s">
        <v>359</v>
      </c>
      <c r="FX35" t="s">
        <v>360</v>
      </c>
      <c r="FY35" t="s">
        <v>360</v>
      </c>
      <c r="FZ35" t="s">
        <v>360</v>
      </c>
      <c r="GA35" t="s">
        <v>360</v>
      </c>
      <c r="GB35">
        <v>0</v>
      </c>
      <c r="GC35">
        <v>100</v>
      </c>
      <c r="GD35">
        <v>100</v>
      </c>
      <c r="GE35">
        <v>0.99</v>
      </c>
      <c r="GF35">
        <v>-0.0406</v>
      </c>
      <c r="GG35">
        <v>0.710533810232173</v>
      </c>
      <c r="GH35">
        <v>0.00197157181927259</v>
      </c>
      <c r="GI35">
        <v>-1.54613444728524e-06</v>
      </c>
      <c r="GJ35">
        <v>6.01190112903267e-10</v>
      </c>
      <c r="GK35">
        <v>-0.100309745534137</v>
      </c>
      <c r="GL35">
        <v>-0.0164619765348121</v>
      </c>
      <c r="GM35">
        <v>0.00184798508784774</v>
      </c>
      <c r="GN35">
        <v>-1.07393615702454e-05</v>
      </c>
      <c r="GO35">
        <v>1</v>
      </c>
      <c r="GP35">
        <v>1970</v>
      </c>
      <c r="GQ35">
        <v>2</v>
      </c>
      <c r="GR35">
        <v>24</v>
      </c>
      <c r="GS35">
        <v>1251</v>
      </c>
      <c r="GT35">
        <v>1251.1</v>
      </c>
      <c r="GU35">
        <v>0.428467</v>
      </c>
      <c r="GV35">
        <v>2.41943</v>
      </c>
      <c r="GW35">
        <v>1.44897</v>
      </c>
      <c r="GX35">
        <v>2.31079</v>
      </c>
      <c r="GY35">
        <v>1.44409</v>
      </c>
      <c r="GZ35">
        <v>2.24976</v>
      </c>
      <c r="HA35">
        <v>33.8735</v>
      </c>
      <c r="HB35">
        <v>24.2889</v>
      </c>
      <c r="HC35">
        <v>18</v>
      </c>
      <c r="HD35">
        <v>416.481</v>
      </c>
      <c r="HE35">
        <v>446.311</v>
      </c>
      <c r="HF35">
        <v>14.6084</v>
      </c>
      <c r="HG35">
        <v>26.1239</v>
      </c>
      <c r="HH35">
        <v>30.0001</v>
      </c>
      <c r="HI35">
        <v>26.127</v>
      </c>
      <c r="HJ35">
        <v>26.0993</v>
      </c>
      <c r="HK35">
        <v>8.56793</v>
      </c>
      <c r="HL35">
        <v>39.299</v>
      </c>
      <c r="HM35">
        <v>7.36107</v>
      </c>
      <c r="HN35">
        <v>14.5994</v>
      </c>
      <c r="HO35">
        <v>117.395</v>
      </c>
      <c r="HP35">
        <v>10.826</v>
      </c>
      <c r="HQ35">
        <v>95.9928</v>
      </c>
      <c r="HR35">
        <v>100.234</v>
      </c>
    </row>
    <row r="36" spans="1:226">
      <c r="A36">
        <v>20</v>
      </c>
      <c r="B36">
        <v>1680458119.5</v>
      </c>
      <c r="C36">
        <v>94.5</v>
      </c>
      <c r="D36" t="s">
        <v>398</v>
      </c>
      <c r="E36" t="s">
        <v>399</v>
      </c>
      <c r="F36">
        <v>5</v>
      </c>
      <c r="G36" t="s">
        <v>353</v>
      </c>
      <c r="H36" t="s">
        <v>354</v>
      </c>
      <c r="I36">
        <v>1680458111.67857</v>
      </c>
      <c r="J36">
        <f>(K36)/1000</f>
        <v>0</v>
      </c>
      <c r="K36">
        <f>IF(BF36, AN36, AH36)</f>
        <v>0</v>
      </c>
      <c r="L36">
        <f>IF(BF36, AI36, AG36)</f>
        <v>0</v>
      </c>
      <c r="M36">
        <f>BH36 - IF(AU36&gt;1, L36*BB36*100.0/(AW36*BV36), 0)</f>
        <v>0</v>
      </c>
      <c r="N36">
        <f>((T36-J36/2)*M36-L36)/(T36+J36/2)</f>
        <v>0</v>
      </c>
      <c r="O36">
        <f>N36*(BO36+BP36)/1000.0</f>
        <v>0</v>
      </c>
      <c r="P36">
        <f>(BH36 - IF(AU36&gt;1, L36*BB36*100.0/(AW36*BV36), 0))*(BO36+BP36)/1000.0</f>
        <v>0</v>
      </c>
      <c r="Q36">
        <f>2.0/((1/S36-1/R36)+SIGN(S36)*SQRT((1/S36-1/R36)*(1/S36-1/R36) + 4*BC36/((BC36+1)*(BC36+1))*(2*1/S36*1/R36-1/R36*1/R36)))</f>
        <v>0</v>
      </c>
      <c r="R36">
        <f>IF(LEFT(BD36,1)&lt;&gt;"0",IF(LEFT(BD36,1)="1",3.0,BE36),$D$5+$E$5*(BV36*BO36/($K$5*1000))+$F$5*(BV36*BO36/($K$5*1000))*MAX(MIN(BB36,$J$5),$I$5)*MAX(MIN(BB36,$J$5),$I$5)+$G$5*MAX(MIN(BB36,$J$5),$I$5)*(BV36*BO36/($K$5*1000))+$H$5*(BV36*BO36/($K$5*1000))*(BV36*BO36/($K$5*1000)))</f>
        <v>0</v>
      </c>
      <c r="S36">
        <f>J36*(1000-(1000*0.61365*exp(17.502*W36/(240.97+W36))/(BO36+BP36)+BJ36)/2)/(1000*0.61365*exp(17.502*W36/(240.97+W36))/(BO36+BP36)-BJ36)</f>
        <v>0</v>
      </c>
      <c r="T36">
        <f>1/((BC36+1)/(Q36/1.6)+1/(R36/1.37)) + BC36/((BC36+1)/(Q36/1.6) + BC36/(R36/1.37))</f>
        <v>0</v>
      </c>
      <c r="U36">
        <f>(AX36*BA36)</f>
        <v>0</v>
      </c>
      <c r="V36">
        <f>(BQ36+(U36+2*0.95*5.67E-8*(((BQ36+$B$7)+273)^4-(BQ36+273)^4)-44100*J36)/(1.84*29.3*R36+8*0.95*5.67E-8*(BQ36+273)^3))</f>
        <v>0</v>
      </c>
      <c r="W36">
        <f>($C$7*BR36+$D$7*BS36+$E$7*V36)</f>
        <v>0</v>
      </c>
      <c r="X36">
        <f>0.61365*exp(17.502*W36/(240.97+W36))</f>
        <v>0</v>
      </c>
      <c r="Y36">
        <f>(Z36/AA36*100)</f>
        <v>0</v>
      </c>
      <c r="Z36">
        <f>BJ36*(BO36+BP36)/1000</f>
        <v>0</v>
      </c>
      <c r="AA36">
        <f>0.61365*exp(17.502*BQ36/(240.97+BQ36))</f>
        <v>0</v>
      </c>
      <c r="AB36">
        <f>(X36-BJ36*(BO36+BP36)/1000)</f>
        <v>0</v>
      </c>
      <c r="AC36">
        <f>(-J36*44100)</f>
        <v>0</v>
      </c>
      <c r="AD36">
        <f>2*29.3*R36*0.92*(BQ36-W36)</f>
        <v>0</v>
      </c>
      <c r="AE36">
        <f>2*0.95*5.67E-8*(((BQ36+$B$7)+273)^4-(W36+273)^4)</f>
        <v>0</v>
      </c>
      <c r="AF36">
        <f>U36+AE36+AC36+AD36</f>
        <v>0</v>
      </c>
      <c r="AG36">
        <f>BN36*AU36*(BI36-BH36*(1000-AU36*BK36)/(1000-AU36*BJ36))/(100*BB36)</f>
        <v>0</v>
      </c>
      <c r="AH36">
        <f>1000*BN36*AU36*(BJ36-BK36)/(100*BB36*(1000-AU36*BJ36))</f>
        <v>0</v>
      </c>
      <c r="AI36">
        <f>(AJ36 - AK36 - BO36*1E3/(8.314*(BQ36+273.15)) * AM36/BN36 * AL36) * BN36/(100*BB36) * (1000 - BK36)/1000</f>
        <v>0</v>
      </c>
      <c r="AJ36">
        <v>136.036826603701</v>
      </c>
      <c r="AK36">
        <v>150.573315151515</v>
      </c>
      <c r="AL36">
        <v>-3.35136789873766</v>
      </c>
      <c r="AM36">
        <v>67.1333394971398</v>
      </c>
      <c r="AN36">
        <f>(AP36 - AO36 + BO36*1E3/(8.314*(BQ36+273.15)) * AR36/BN36 * AQ36) * BN36/(100*BB36) * 1000/(1000 - AP36)</f>
        <v>0</v>
      </c>
      <c r="AO36">
        <v>10.7727499111406</v>
      </c>
      <c r="AP36">
        <v>12.3645351515151</v>
      </c>
      <c r="AQ36">
        <v>-2.35301402351247e-06</v>
      </c>
      <c r="AR36">
        <v>128.358155406934</v>
      </c>
      <c r="AS36">
        <v>11</v>
      </c>
      <c r="AT36">
        <v>2</v>
      </c>
      <c r="AU36">
        <f>IF(AS36*$H$13&gt;=AW36,1.0,(AW36/(AW36-AS36*$H$13)))</f>
        <v>0</v>
      </c>
      <c r="AV36">
        <f>(AU36-1)*100</f>
        <v>0</v>
      </c>
      <c r="AW36">
        <f>MAX(0,($B$13+$C$13*BV36)/(1+$D$13*BV36)*BO36/(BQ36+273)*$E$13)</f>
        <v>0</v>
      </c>
      <c r="AX36">
        <f>$B$11*BW36+$C$11*BX36+$F$11*CI36*(1-CL36)</f>
        <v>0</v>
      </c>
      <c r="AY36">
        <f>AX36*AZ36</f>
        <v>0</v>
      </c>
      <c r="AZ36">
        <f>($B$11*$D$9+$C$11*$D$9+$F$11*((CV36+CN36)/MAX(CV36+CN36+CW36, 0.1)*$I$9+CW36/MAX(CV36+CN36+CW36, 0.1)*$J$9))/($B$11+$C$11+$F$11)</f>
        <v>0</v>
      </c>
      <c r="BA36">
        <f>($B$11*$K$9+$C$11*$K$9+$F$11*((CV36+CN36)/MAX(CV36+CN36+CW36, 0.1)*$P$9+CW36/MAX(CV36+CN36+CW36, 0.1)*$Q$9))/($B$11+$C$11+$F$11)</f>
        <v>0</v>
      </c>
      <c r="BB36">
        <v>2.44</v>
      </c>
      <c r="BC36">
        <v>0.5</v>
      </c>
      <c r="BD36" t="s">
        <v>355</v>
      </c>
      <c r="BE36">
        <v>2</v>
      </c>
      <c r="BF36" t="b">
        <v>1</v>
      </c>
      <c r="BG36">
        <v>1680458111.67857</v>
      </c>
      <c r="BH36">
        <v>172.597607142857</v>
      </c>
      <c r="BI36">
        <v>150.595714285714</v>
      </c>
      <c r="BJ36">
        <v>12.3716821428571</v>
      </c>
      <c r="BK36">
        <v>10.7840892857143</v>
      </c>
      <c r="BL36">
        <v>171.591535714286</v>
      </c>
      <c r="BM36">
        <v>12.4121535714286</v>
      </c>
      <c r="BN36">
        <v>500.127678571429</v>
      </c>
      <c r="BO36">
        <v>89.4827892857143</v>
      </c>
      <c r="BP36">
        <v>0.0999664214285714</v>
      </c>
      <c r="BQ36">
        <v>19.4809321428571</v>
      </c>
      <c r="BR36">
        <v>20.0116321428571</v>
      </c>
      <c r="BS36">
        <v>999.9</v>
      </c>
      <c r="BT36">
        <v>0</v>
      </c>
      <c r="BU36">
        <v>0</v>
      </c>
      <c r="BV36">
        <v>9985.08607142857</v>
      </c>
      <c r="BW36">
        <v>0</v>
      </c>
      <c r="BX36">
        <v>10.2381</v>
      </c>
      <c r="BY36">
        <v>22.001825</v>
      </c>
      <c r="BZ36">
        <v>174.759642857143</v>
      </c>
      <c r="CA36">
        <v>152.237642857143</v>
      </c>
      <c r="CB36">
        <v>1.58759321428571</v>
      </c>
      <c r="CC36">
        <v>150.595714285714</v>
      </c>
      <c r="CD36">
        <v>10.7840892857143</v>
      </c>
      <c r="CE36">
        <v>1.10705178571429</v>
      </c>
      <c r="CF36">
        <v>0.9649905</v>
      </c>
      <c r="CG36">
        <v>8.40706142857143</v>
      </c>
      <c r="CH36">
        <v>6.3982325</v>
      </c>
      <c r="CI36">
        <v>2000.02642857143</v>
      </c>
      <c r="CJ36">
        <v>0.97999425</v>
      </c>
      <c r="CK36">
        <v>0.020005475</v>
      </c>
      <c r="CL36">
        <v>0</v>
      </c>
      <c r="CM36">
        <v>2.55238571428571</v>
      </c>
      <c r="CN36">
        <v>0</v>
      </c>
      <c r="CO36">
        <v>4553.32535714286</v>
      </c>
      <c r="CP36">
        <v>16705.6071428571</v>
      </c>
      <c r="CQ36">
        <v>41.437</v>
      </c>
      <c r="CR36">
        <v>43.6338571428571</v>
      </c>
      <c r="CS36">
        <v>42.625</v>
      </c>
      <c r="CT36">
        <v>41.687</v>
      </c>
      <c r="CU36">
        <v>40.562</v>
      </c>
      <c r="CV36">
        <v>1960.01535714286</v>
      </c>
      <c r="CW36">
        <v>40.0110714285714</v>
      </c>
      <c r="CX36">
        <v>0</v>
      </c>
      <c r="CY36">
        <v>1680458149.8</v>
      </c>
      <c r="CZ36">
        <v>0</v>
      </c>
      <c r="DA36">
        <v>0</v>
      </c>
      <c r="DB36" t="s">
        <v>356</v>
      </c>
      <c r="DC36">
        <v>1680383055.5</v>
      </c>
      <c r="DD36">
        <v>1680383051.5</v>
      </c>
      <c r="DE36">
        <v>0</v>
      </c>
      <c r="DF36">
        <v>-0.261</v>
      </c>
      <c r="DG36">
        <v>-0.006</v>
      </c>
      <c r="DH36">
        <v>1.377</v>
      </c>
      <c r="DI36">
        <v>0.403</v>
      </c>
      <c r="DJ36">
        <v>420</v>
      </c>
      <c r="DK36">
        <v>24</v>
      </c>
      <c r="DL36">
        <v>0.61</v>
      </c>
      <c r="DM36">
        <v>0.33</v>
      </c>
      <c r="DN36">
        <v>21.7000875</v>
      </c>
      <c r="DO36">
        <v>6.32867954971856</v>
      </c>
      <c r="DP36">
        <v>0.651111567316808</v>
      </c>
      <c r="DQ36">
        <v>0</v>
      </c>
      <c r="DR36">
        <v>1.5835435</v>
      </c>
      <c r="DS36">
        <v>0.0905225515947427</v>
      </c>
      <c r="DT36">
        <v>0.00917858555279625</v>
      </c>
      <c r="DU36">
        <v>1</v>
      </c>
      <c r="DV36">
        <v>1</v>
      </c>
      <c r="DW36">
        <v>2</v>
      </c>
      <c r="DX36" t="s">
        <v>357</v>
      </c>
      <c r="DY36">
        <v>2.87167</v>
      </c>
      <c r="DZ36">
        <v>2.71021</v>
      </c>
      <c r="EA36">
        <v>0.036977</v>
      </c>
      <c r="EB36">
        <v>0.0319442</v>
      </c>
      <c r="EC36">
        <v>0.0632505</v>
      </c>
      <c r="ED36">
        <v>0.0568847</v>
      </c>
      <c r="EE36">
        <v>27015.7</v>
      </c>
      <c r="EF36">
        <v>23773</v>
      </c>
      <c r="EG36">
        <v>25098.6</v>
      </c>
      <c r="EH36">
        <v>23911.9</v>
      </c>
      <c r="EI36">
        <v>40118.3</v>
      </c>
      <c r="EJ36">
        <v>37303</v>
      </c>
      <c r="EK36">
        <v>45344.2</v>
      </c>
      <c r="EL36">
        <v>42621.6</v>
      </c>
      <c r="EM36">
        <v>1.7808</v>
      </c>
      <c r="EN36">
        <v>1.85495</v>
      </c>
      <c r="EO36">
        <v>0.0208654</v>
      </c>
      <c r="EP36">
        <v>0</v>
      </c>
      <c r="EQ36">
        <v>19.6703</v>
      </c>
      <c r="ER36">
        <v>999.9</v>
      </c>
      <c r="ES36">
        <v>35.722</v>
      </c>
      <c r="ET36">
        <v>28.772</v>
      </c>
      <c r="EU36">
        <v>15.8443</v>
      </c>
      <c r="EV36">
        <v>55.565</v>
      </c>
      <c r="EW36">
        <v>46.0096</v>
      </c>
      <c r="EX36">
        <v>1</v>
      </c>
      <c r="EY36">
        <v>-0.080188</v>
      </c>
      <c r="EZ36">
        <v>4.8798</v>
      </c>
      <c r="FA36">
        <v>20.1649</v>
      </c>
      <c r="FB36">
        <v>5.23511</v>
      </c>
      <c r="FC36">
        <v>11.992</v>
      </c>
      <c r="FD36">
        <v>4.95685</v>
      </c>
      <c r="FE36">
        <v>3.304</v>
      </c>
      <c r="FF36">
        <v>9999</v>
      </c>
      <c r="FG36">
        <v>9999</v>
      </c>
      <c r="FH36">
        <v>999.9</v>
      </c>
      <c r="FI36">
        <v>9999</v>
      </c>
      <c r="FJ36">
        <v>1.86844</v>
      </c>
      <c r="FK36">
        <v>1.86413</v>
      </c>
      <c r="FL36">
        <v>1.87177</v>
      </c>
      <c r="FM36">
        <v>1.86249</v>
      </c>
      <c r="FN36">
        <v>1.86191</v>
      </c>
      <c r="FO36">
        <v>1.86844</v>
      </c>
      <c r="FP36">
        <v>1.85852</v>
      </c>
      <c r="FQ36">
        <v>1.86503</v>
      </c>
      <c r="FR36">
        <v>5</v>
      </c>
      <c r="FS36">
        <v>0</v>
      </c>
      <c r="FT36">
        <v>0</v>
      </c>
      <c r="FU36">
        <v>0</v>
      </c>
      <c r="FV36" t="s">
        <v>358</v>
      </c>
      <c r="FW36" t="s">
        <v>359</v>
      </c>
      <c r="FX36" t="s">
        <v>360</v>
      </c>
      <c r="FY36" t="s">
        <v>360</v>
      </c>
      <c r="FZ36" t="s">
        <v>360</v>
      </c>
      <c r="GA36" t="s">
        <v>360</v>
      </c>
      <c r="GB36">
        <v>0</v>
      </c>
      <c r="GC36">
        <v>100</v>
      </c>
      <c r="GD36">
        <v>100</v>
      </c>
      <c r="GE36">
        <v>0.968</v>
      </c>
      <c r="GF36">
        <v>-0.0407</v>
      </c>
      <c r="GG36">
        <v>0.710533810232173</v>
      </c>
      <c r="GH36">
        <v>0.00197157181927259</v>
      </c>
      <c r="GI36">
        <v>-1.54613444728524e-06</v>
      </c>
      <c r="GJ36">
        <v>6.01190112903267e-10</v>
      </c>
      <c r="GK36">
        <v>-0.100309745534137</v>
      </c>
      <c r="GL36">
        <v>-0.0164619765348121</v>
      </c>
      <c r="GM36">
        <v>0.00184798508784774</v>
      </c>
      <c r="GN36">
        <v>-1.07393615702454e-05</v>
      </c>
      <c r="GO36">
        <v>1</v>
      </c>
      <c r="GP36">
        <v>1970</v>
      </c>
      <c r="GQ36">
        <v>2</v>
      </c>
      <c r="GR36">
        <v>24</v>
      </c>
      <c r="GS36">
        <v>1251.1</v>
      </c>
      <c r="GT36">
        <v>1251.1</v>
      </c>
      <c r="GU36">
        <v>0.396729</v>
      </c>
      <c r="GV36">
        <v>2.41577</v>
      </c>
      <c r="GW36">
        <v>1.44775</v>
      </c>
      <c r="GX36">
        <v>2.31079</v>
      </c>
      <c r="GY36">
        <v>1.44409</v>
      </c>
      <c r="GZ36">
        <v>2.36206</v>
      </c>
      <c r="HA36">
        <v>33.8735</v>
      </c>
      <c r="HB36">
        <v>24.2976</v>
      </c>
      <c r="HC36">
        <v>18</v>
      </c>
      <c r="HD36">
        <v>416.535</v>
      </c>
      <c r="HE36">
        <v>446.129</v>
      </c>
      <c r="HF36">
        <v>14.5962</v>
      </c>
      <c r="HG36">
        <v>26.125</v>
      </c>
      <c r="HH36">
        <v>30.0003</v>
      </c>
      <c r="HI36">
        <v>26.127</v>
      </c>
      <c r="HJ36">
        <v>26.0993</v>
      </c>
      <c r="HK36">
        <v>7.85376</v>
      </c>
      <c r="HL36">
        <v>39.299</v>
      </c>
      <c r="HM36">
        <v>7.36107</v>
      </c>
      <c r="HN36">
        <v>14.5889</v>
      </c>
      <c r="HO36">
        <v>97.2502</v>
      </c>
      <c r="HP36">
        <v>10.8259</v>
      </c>
      <c r="HQ36">
        <v>95.9913</v>
      </c>
      <c r="HR36">
        <v>100.235</v>
      </c>
    </row>
    <row r="37" spans="1:226">
      <c r="A37">
        <v>21</v>
      </c>
      <c r="B37">
        <v>1680458125</v>
      </c>
      <c r="C37">
        <v>100</v>
      </c>
      <c r="D37" t="s">
        <v>400</v>
      </c>
      <c r="E37" t="s">
        <v>401</v>
      </c>
      <c r="F37">
        <v>5</v>
      </c>
      <c r="G37" t="s">
        <v>353</v>
      </c>
      <c r="H37" t="s">
        <v>354</v>
      </c>
      <c r="I37">
        <v>1680458117.25</v>
      </c>
      <c r="J37">
        <f>(K37)/1000</f>
        <v>0</v>
      </c>
      <c r="K37">
        <f>IF(BF37, AN37, AH37)</f>
        <v>0</v>
      </c>
      <c r="L37">
        <f>IF(BF37, AI37, AG37)</f>
        <v>0</v>
      </c>
      <c r="M37">
        <f>BH37 - IF(AU37&gt;1, L37*BB37*100.0/(AW37*BV37), 0)</f>
        <v>0</v>
      </c>
      <c r="N37">
        <f>((T37-J37/2)*M37-L37)/(T37+J37/2)</f>
        <v>0</v>
      </c>
      <c r="O37">
        <f>N37*(BO37+BP37)/1000.0</f>
        <v>0</v>
      </c>
      <c r="P37">
        <f>(BH37 - IF(AU37&gt;1, L37*BB37*100.0/(AW37*BV37), 0))*(BO37+BP37)/1000.0</f>
        <v>0</v>
      </c>
      <c r="Q37">
        <f>2.0/((1/S37-1/R37)+SIGN(S37)*SQRT((1/S37-1/R37)*(1/S37-1/R37) + 4*BC37/((BC37+1)*(BC37+1))*(2*1/S37*1/R37-1/R37*1/R37)))</f>
        <v>0</v>
      </c>
      <c r="R37">
        <f>IF(LEFT(BD37,1)&lt;&gt;"0",IF(LEFT(BD37,1)="1",3.0,BE37),$D$5+$E$5*(BV37*BO37/($K$5*1000))+$F$5*(BV37*BO37/($K$5*1000))*MAX(MIN(BB37,$J$5),$I$5)*MAX(MIN(BB37,$J$5),$I$5)+$G$5*MAX(MIN(BB37,$J$5),$I$5)*(BV37*BO37/($K$5*1000))+$H$5*(BV37*BO37/($K$5*1000))*(BV37*BO37/($K$5*1000)))</f>
        <v>0</v>
      </c>
      <c r="S37">
        <f>J37*(1000-(1000*0.61365*exp(17.502*W37/(240.97+W37))/(BO37+BP37)+BJ37)/2)/(1000*0.61365*exp(17.502*W37/(240.97+W37))/(BO37+BP37)-BJ37)</f>
        <v>0</v>
      </c>
      <c r="T37">
        <f>1/((BC37+1)/(Q37/1.6)+1/(R37/1.37)) + BC37/((BC37+1)/(Q37/1.6) + BC37/(R37/1.37))</f>
        <v>0</v>
      </c>
      <c r="U37">
        <f>(AX37*BA37)</f>
        <v>0</v>
      </c>
      <c r="V37">
        <f>(BQ37+(U37+2*0.95*5.67E-8*(((BQ37+$B$7)+273)^4-(BQ37+273)^4)-44100*J37)/(1.84*29.3*R37+8*0.95*5.67E-8*(BQ37+273)^3))</f>
        <v>0</v>
      </c>
      <c r="W37">
        <f>($C$7*BR37+$D$7*BS37+$E$7*V37)</f>
        <v>0</v>
      </c>
      <c r="X37">
        <f>0.61365*exp(17.502*W37/(240.97+W37))</f>
        <v>0</v>
      </c>
      <c r="Y37">
        <f>(Z37/AA37*100)</f>
        <v>0</v>
      </c>
      <c r="Z37">
        <f>BJ37*(BO37+BP37)/1000</f>
        <v>0</v>
      </c>
      <c r="AA37">
        <f>0.61365*exp(17.502*BQ37/(240.97+BQ37))</f>
        <v>0</v>
      </c>
      <c r="AB37">
        <f>(X37-BJ37*(BO37+BP37)/1000)</f>
        <v>0</v>
      </c>
      <c r="AC37">
        <f>(-J37*44100)</f>
        <v>0</v>
      </c>
      <c r="AD37">
        <f>2*29.3*R37*0.92*(BQ37-W37)</f>
        <v>0</v>
      </c>
      <c r="AE37">
        <f>2*0.95*5.67E-8*(((BQ37+$B$7)+273)^4-(W37+273)^4)</f>
        <v>0</v>
      </c>
      <c r="AF37">
        <f>U37+AE37+AC37+AD37</f>
        <v>0</v>
      </c>
      <c r="AG37">
        <f>BN37*AU37*(BI37-BH37*(1000-AU37*BK37)/(1000-AU37*BJ37))/(100*BB37)</f>
        <v>0</v>
      </c>
      <c r="AH37">
        <f>1000*BN37*AU37*(BJ37-BK37)/(100*BB37*(1000-AU37*BJ37))</f>
        <v>0</v>
      </c>
      <c r="AI37">
        <f>(AJ37 - AK37 - BO37*1E3/(8.314*(BQ37+273.15)) * AM37/BN37 * AL37) * BN37/(100*BB37) * (1000 - BK37)/1000</f>
        <v>0</v>
      </c>
      <c r="AJ37">
        <v>117.957864483879</v>
      </c>
      <c r="AK37">
        <v>132.484478787879</v>
      </c>
      <c r="AL37">
        <v>-3.28545608762509</v>
      </c>
      <c r="AM37">
        <v>67.1333394971398</v>
      </c>
      <c r="AN37">
        <f>(AP37 - AO37 + BO37*1E3/(8.314*(BQ37+273.15)) * AR37/BN37 * AQ37) * BN37/(100*BB37) * 1000/(1000 - AP37)</f>
        <v>0</v>
      </c>
      <c r="AO37">
        <v>10.7718010874995</v>
      </c>
      <c r="AP37">
        <v>12.3630521212121</v>
      </c>
      <c r="AQ37">
        <v>2.49896104792917e-07</v>
      </c>
      <c r="AR37">
        <v>128.358155406934</v>
      </c>
      <c r="AS37">
        <v>11</v>
      </c>
      <c r="AT37">
        <v>2</v>
      </c>
      <c r="AU37">
        <f>IF(AS37*$H$13&gt;=AW37,1.0,(AW37/(AW37-AS37*$H$13)))</f>
        <v>0</v>
      </c>
      <c r="AV37">
        <f>(AU37-1)*100</f>
        <v>0</v>
      </c>
      <c r="AW37">
        <f>MAX(0,($B$13+$C$13*BV37)/(1+$D$13*BV37)*BO37/(BQ37+273)*$E$13)</f>
        <v>0</v>
      </c>
      <c r="AX37">
        <f>$B$11*BW37+$C$11*BX37+$F$11*CI37*(1-CL37)</f>
        <v>0</v>
      </c>
      <c r="AY37">
        <f>AX37*AZ37</f>
        <v>0</v>
      </c>
      <c r="AZ37">
        <f>($B$11*$D$9+$C$11*$D$9+$F$11*((CV37+CN37)/MAX(CV37+CN37+CW37, 0.1)*$I$9+CW37/MAX(CV37+CN37+CW37, 0.1)*$J$9))/($B$11+$C$11+$F$11)</f>
        <v>0</v>
      </c>
      <c r="BA37">
        <f>($B$11*$K$9+$C$11*$K$9+$F$11*((CV37+CN37)/MAX(CV37+CN37+CW37, 0.1)*$P$9+CW37/MAX(CV37+CN37+CW37, 0.1)*$Q$9))/($B$11+$C$11+$F$11)</f>
        <v>0</v>
      </c>
      <c r="BB37">
        <v>2.44</v>
      </c>
      <c r="BC37">
        <v>0.5</v>
      </c>
      <c r="BD37" t="s">
        <v>355</v>
      </c>
      <c r="BE37">
        <v>2</v>
      </c>
      <c r="BF37" t="b">
        <v>1</v>
      </c>
      <c r="BG37">
        <v>1680458117.25</v>
      </c>
      <c r="BH37">
        <v>154.488428571429</v>
      </c>
      <c r="BI37">
        <v>132.071107142857</v>
      </c>
      <c r="BJ37">
        <v>12.3672214285714</v>
      </c>
      <c r="BK37">
        <v>10.7751071428571</v>
      </c>
      <c r="BL37">
        <v>153.509678571429</v>
      </c>
      <c r="BM37">
        <v>12.4078071428571</v>
      </c>
      <c r="BN37">
        <v>500.1435</v>
      </c>
      <c r="BO37">
        <v>89.4825357142857</v>
      </c>
      <c r="BP37">
        <v>0.100042942857143</v>
      </c>
      <c r="BQ37">
        <v>19.4808714285714</v>
      </c>
      <c r="BR37">
        <v>20.0123</v>
      </c>
      <c r="BS37">
        <v>999.9</v>
      </c>
      <c r="BT37">
        <v>0</v>
      </c>
      <c r="BU37">
        <v>0</v>
      </c>
      <c r="BV37">
        <v>9984.95178571429</v>
      </c>
      <c r="BW37">
        <v>0</v>
      </c>
      <c r="BX37">
        <v>10.2381</v>
      </c>
      <c r="BY37">
        <v>22.4171321428571</v>
      </c>
      <c r="BZ37">
        <v>156.422964285714</v>
      </c>
      <c r="CA37">
        <v>133.509821428571</v>
      </c>
      <c r="CB37">
        <v>1.59211857142857</v>
      </c>
      <c r="CC37">
        <v>132.071107142857</v>
      </c>
      <c r="CD37">
        <v>10.7751071428571</v>
      </c>
      <c r="CE37">
        <v>1.10665</v>
      </c>
      <c r="CF37">
        <v>0.964183892857143</v>
      </c>
      <c r="CG37">
        <v>8.40170535714286</v>
      </c>
      <c r="CH37">
        <v>6.38610607142857</v>
      </c>
      <c r="CI37">
        <v>2000.01178571429</v>
      </c>
      <c r="CJ37">
        <v>0.97999425</v>
      </c>
      <c r="CK37">
        <v>0.020005475</v>
      </c>
      <c r="CL37">
        <v>0</v>
      </c>
      <c r="CM37">
        <v>2.55991428571429</v>
      </c>
      <c r="CN37">
        <v>0</v>
      </c>
      <c r="CO37">
        <v>4562.30928571429</v>
      </c>
      <c r="CP37">
        <v>16705.4857142857</v>
      </c>
      <c r="CQ37">
        <v>41.437</v>
      </c>
      <c r="CR37">
        <v>43.6449285714286</v>
      </c>
      <c r="CS37">
        <v>42.625</v>
      </c>
      <c r="CT37">
        <v>41.6915</v>
      </c>
      <c r="CU37">
        <v>40.562</v>
      </c>
      <c r="CV37">
        <v>1960.00107142857</v>
      </c>
      <c r="CW37">
        <v>40.0107142857143</v>
      </c>
      <c r="CX37">
        <v>0</v>
      </c>
      <c r="CY37">
        <v>1680458155.2</v>
      </c>
      <c r="CZ37">
        <v>0</v>
      </c>
      <c r="DA37">
        <v>0</v>
      </c>
      <c r="DB37" t="s">
        <v>356</v>
      </c>
      <c r="DC37">
        <v>1680383055.5</v>
      </c>
      <c r="DD37">
        <v>1680383051.5</v>
      </c>
      <c r="DE37">
        <v>0</v>
      </c>
      <c r="DF37">
        <v>-0.261</v>
      </c>
      <c r="DG37">
        <v>-0.006</v>
      </c>
      <c r="DH37">
        <v>1.377</v>
      </c>
      <c r="DI37">
        <v>0.403</v>
      </c>
      <c r="DJ37">
        <v>420</v>
      </c>
      <c r="DK37">
        <v>24</v>
      </c>
      <c r="DL37">
        <v>0.61</v>
      </c>
      <c r="DM37">
        <v>0.33</v>
      </c>
      <c r="DN37">
        <v>22.22607</v>
      </c>
      <c r="DO37">
        <v>5.25035121951219</v>
      </c>
      <c r="DP37">
        <v>0.566662536347692</v>
      </c>
      <c r="DQ37">
        <v>0</v>
      </c>
      <c r="DR37">
        <v>1.5889005</v>
      </c>
      <c r="DS37">
        <v>0.0430394746716648</v>
      </c>
      <c r="DT37">
        <v>0.00611512344519717</v>
      </c>
      <c r="DU37">
        <v>1</v>
      </c>
      <c r="DV37">
        <v>1</v>
      </c>
      <c r="DW37">
        <v>2</v>
      </c>
      <c r="DX37" t="s">
        <v>357</v>
      </c>
      <c r="DY37">
        <v>2.87155</v>
      </c>
      <c r="DZ37">
        <v>2.71029</v>
      </c>
      <c r="EA37">
        <v>0.03273</v>
      </c>
      <c r="EB37">
        <v>0.0273431</v>
      </c>
      <c r="EC37">
        <v>0.0632445</v>
      </c>
      <c r="ED37">
        <v>0.056879</v>
      </c>
      <c r="EE37">
        <v>27134.4</v>
      </c>
      <c r="EF37">
        <v>23885.5</v>
      </c>
      <c r="EG37">
        <v>25098.1</v>
      </c>
      <c r="EH37">
        <v>23911.4</v>
      </c>
      <c r="EI37">
        <v>40118</v>
      </c>
      <c r="EJ37">
        <v>37302.8</v>
      </c>
      <c r="EK37">
        <v>45343.8</v>
      </c>
      <c r="EL37">
        <v>42621.2</v>
      </c>
      <c r="EM37">
        <v>1.78078</v>
      </c>
      <c r="EN37">
        <v>1.85492</v>
      </c>
      <c r="EO37">
        <v>0.0194907</v>
      </c>
      <c r="EP37">
        <v>0</v>
      </c>
      <c r="EQ37">
        <v>19.6703</v>
      </c>
      <c r="ER37">
        <v>999.9</v>
      </c>
      <c r="ES37">
        <v>35.698</v>
      </c>
      <c r="ET37">
        <v>28.762</v>
      </c>
      <c r="EU37">
        <v>15.8236</v>
      </c>
      <c r="EV37">
        <v>55.715</v>
      </c>
      <c r="EW37">
        <v>45.9495</v>
      </c>
      <c r="EX37">
        <v>1</v>
      </c>
      <c r="EY37">
        <v>-0.0802998</v>
      </c>
      <c r="EZ37">
        <v>4.89104</v>
      </c>
      <c r="FA37">
        <v>20.1647</v>
      </c>
      <c r="FB37">
        <v>5.23406</v>
      </c>
      <c r="FC37">
        <v>11.992</v>
      </c>
      <c r="FD37">
        <v>4.9567</v>
      </c>
      <c r="FE37">
        <v>3.3039</v>
      </c>
      <c r="FF37">
        <v>9999</v>
      </c>
      <c r="FG37">
        <v>9999</v>
      </c>
      <c r="FH37">
        <v>999.9</v>
      </c>
      <c r="FI37">
        <v>9999</v>
      </c>
      <c r="FJ37">
        <v>1.86844</v>
      </c>
      <c r="FK37">
        <v>1.86414</v>
      </c>
      <c r="FL37">
        <v>1.87176</v>
      </c>
      <c r="FM37">
        <v>1.86249</v>
      </c>
      <c r="FN37">
        <v>1.86192</v>
      </c>
      <c r="FO37">
        <v>1.86844</v>
      </c>
      <c r="FP37">
        <v>1.85852</v>
      </c>
      <c r="FQ37">
        <v>1.86503</v>
      </c>
      <c r="FR37">
        <v>5</v>
      </c>
      <c r="FS37">
        <v>0</v>
      </c>
      <c r="FT37">
        <v>0</v>
      </c>
      <c r="FU37">
        <v>0</v>
      </c>
      <c r="FV37" t="s">
        <v>358</v>
      </c>
      <c r="FW37" t="s">
        <v>359</v>
      </c>
      <c r="FX37" t="s">
        <v>360</v>
      </c>
      <c r="FY37" t="s">
        <v>360</v>
      </c>
      <c r="FZ37" t="s">
        <v>360</v>
      </c>
      <c r="GA37" t="s">
        <v>360</v>
      </c>
      <c r="GB37">
        <v>0</v>
      </c>
      <c r="GC37">
        <v>100</v>
      </c>
      <c r="GD37">
        <v>100</v>
      </c>
      <c r="GE37">
        <v>0.94</v>
      </c>
      <c r="GF37">
        <v>-0.0407</v>
      </c>
      <c r="GG37">
        <v>0.710533810232173</v>
      </c>
      <c r="GH37">
        <v>0.00197157181927259</v>
      </c>
      <c r="GI37">
        <v>-1.54613444728524e-06</v>
      </c>
      <c r="GJ37">
        <v>6.01190112903267e-10</v>
      </c>
      <c r="GK37">
        <v>-0.100309745534137</v>
      </c>
      <c r="GL37">
        <v>-0.0164619765348121</v>
      </c>
      <c r="GM37">
        <v>0.00184798508784774</v>
      </c>
      <c r="GN37">
        <v>-1.07393615702454e-05</v>
      </c>
      <c r="GO37">
        <v>1</v>
      </c>
      <c r="GP37">
        <v>1970</v>
      </c>
      <c r="GQ37">
        <v>2</v>
      </c>
      <c r="GR37">
        <v>24</v>
      </c>
      <c r="GS37">
        <v>1251.2</v>
      </c>
      <c r="GT37">
        <v>1251.2</v>
      </c>
      <c r="GU37">
        <v>0.355225</v>
      </c>
      <c r="GV37">
        <v>2.41455</v>
      </c>
      <c r="GW37">
        <v>1.44775</v>
      </c>
      <c r="GX37">
        <v>2.31079</v>
      </c>
      <c r="GY37">
        <v>1.44409</v>
      </c>
      <c r="GZ37">
        <v>2.42188</v>
      </c>
      <c r="HA37">
        <v>33.8961</v>
      </c>
      <c r="HB37">
        <v>24.2976</v>
      </c>
      <c r="HC37">
        <v>18</v>
      </c>
      <c r="HD37">
        <v>416.533</v>
      </c>
      <c r="HE37">
        <v>446.114</v>
      </c>
      <c r="HF37">
        <v>14.5845</v>
      </c>
      <c r="HG37">
        <v>26.125</v>
      </c>
      <c r="HH37">
        <v>30.0001</v>
      </c>
      <c r="HI37">
        <v>26.1285</v>
      </c>
      <c r="HJ37">
        <v>26.0993</v>
      </c>
      <c r="HK37">
        <v>7.08961</v>
      </c>
      <c r="HL37">
        <v>39.299</v>
      </c>
      <c r="HM37">
        <v>7.36107</v>
      </c>
      <c r="HN37">
        <v>14.5763</v>
      </c>
      <c r="HO37">
        <v>83.8431</v>
      </c>
      <c r="HP37">
        <v>10.8257</v>
      </c>
      <c r="HQ37">
        <v>95.9901</v>
      </c>
      <c r="HR37">
        <v>100.233</v>
      </c>
    </row>
    <row r="38" spans="1:226">
      <c r="A38">
        <v>22</v>
      </c>
      <c r="B38">
        <v>1680458129.5</v>
      </c>
      <c r="C38">
        <v>104.5</v>
      </c>
      <c r="D38" t="s">
        <v>402</v>
      </c>
      <c r="E38" t="s">
        <v>403</v>
      </c>
      <c r="F38">
        <v>5</v>
      </c>
      <c r="G38" t="s">
        <v>353</v>
      </c>
      <c r="H38" t="s">
        <v>354</v>
      </c>
      <c r="I38">
        <v>1680458121.67857</v>
      </c>
      <c r="J38">
        <f>(K38)/1000</f>
        <v>0</v>
      </c>
      <c r="K38">
        <f>IF(BF38, AN38, AH38)</f>
        <v>0</v>
      </c>
      <c r="L38">
        <f>IF(BF38, AI38, AG38)</f>
        <v>0</v>
      </c>
      <c r="M38">
        <f>BH38 - IF(AU38&gt;1, L38*BB38*100.0/(AW38*BV38), 0)</f>
        <v>0</v>
      </c>
      <c r="N38">
        <f>((T38-J38/2)*M38-L38)/(T38+J38/2)</f>
        <v>0</v>
      </c>
      <c r="O38">
        <f>N38*(BO38+BP38)/1000.0</f>
        <v>0</v>
      </c>
      <c r="P38">
        <f>(BH38 - IF(AU38&gt;1, L38*BB38*100.0/(AW38*BV38), 0))*(BO38+BP38)/1000.0</f>
        <v>0</v>
      </c>
      <c r="Q38">
        <f>2.0/((1/S38-1/R38)+SIGN(S38)*SQRT((1/S38-1/R38)*(1/S38-1/R38) + 4*BC38/((BC38+1)*(BC38+1))*(2*1/S38*1/R38-1/R38*1/R38)))</f>
        <v>0</v>
      </c>
      <c r="R38">
        <f>IF(LEFT(BD38,1)&lt;&gt;"0",IF(LEFT(BD38,1)="1",3.0,BE38),$D$5+$E$5*(BV38*BO38/($K$5*1000))+$F$5*(BV38*BO38/($K$5*1000))*MAX(MIN(BB38,$J$5),$I$5)*MAX(MIN(BB38,$J$5),$I$5)+$G$5*MAX(MIN(BB38,$J$5),$I$5)*(BV38*BO38/($K$5*1000))+$H$5*(BV38*BO38/($K$5*1000))*(BV38*BO38/($K$5*1000)))</f>
        <v>0</v>
      </c>
      <c r="S38">
        <f>J38*(1000-(1000*0.61365*exp(17.502*W38/(240.97+W38))/(BO38+BP38)+BJ38)/2)/(1000*0.61365*exp(17.502*W38/(240.97+W38))/(BO38+BP38)-BJ38)</f>
        <v>0</v>
      </c>
      <c r="T38">
        <f>1/((BC38+1)/(Q38/1.6)+1/(R38/1.37)) + BC38/((BC38+1)/(Q38/1.6) + BC38/(R38/1.37))</f>
        <v>0</v>
      </c>
      <c r="U38">
        <f>(AX38*BA38)</f>
        <v>0</v>
      </c>
      <c r="V38">
        <f>(BQ38+(U38+2*0.95*5.67E-8*(((BQ38+$B$7)+273)^4-(BQ38+273)^4)-44100*J38)/(1.84*29.3*R38+8*0.95*5.67E-8*(BQ38+273)^3))</f>
        <v>0</v>
      </c>
      <c r="W38">
        <f>($C$7*BR38+$D$7*BS38+$E$7*V38)</f>
        <v>0</v>
      </c>
      <c r="X38">
        <f>0.61365*exp(17.502*W38/(240.97+W38))</f>
        <v>0</v>
      </c>
      <c r="Y38">
        <f>(Z38/AA38*100)</f>
        <v>0</v>
      </c>
      <c r="Z38">
        <f>BJ38*(BO38+BP38)/1000</f>
        <v>0</v>
      </c>
      <c r="AA38">
        <f>0.61365*exp(17.502*BQ38/(240.97+BQ38))</f>
        <v>0</v>
      </c>
      <c r="AB38">
        <f>(X38-BJ38*(BO38+BP38)/1000)</f>
        <v>0</v>
      </c>
      <c r="AC38">
        <f>(-J38*44100)</f>
        <v>0</v>
      </c>
      <c r="AD38">
        <f>2*29.3*R38*0.92*(BQ38-W38)</f>
        <v>0</v>
      </c>
      <c r="AE38">
        <f>2*0.95*5.67E-8*(((BQ38+$B$7)+273)^4-(W38+273)^4)</f>
        <v>0</v>
      </c>
      <c r="AF38">
        <f>U38+AE38+AC38+AD38</f>
        <v>0</v>
      </c>
      <c r="AG38">
        <f>BN38*AU38*(BI38-BH38*(1000-AU38*BK38)/(1000-AU38*BJ38))/(100*BB38)</f>
        <v>0</v>
      </c>
      <c r="AH38">
        <f>1000*BN38*AU38*(BJ38-BK38)/(100*BB38*(1000-AU38*BJ38))</f>
        <v>0</v>
      </c>
      <c r="AI38">
        <f>(AJ38 - AK38 - BO38*1E3/(8.314*(BQ38+273.15)) * AM38/BN38 * AL38) * BN38/(100*BB38) * (1000 - BK38)/1000</f>
        <v>0</v>
      </c>
      <c r="AJ38">
        <v>102.158396698053</v>
      </c>
      <c r="AK38">
        <v>117.45776969697</v>
      </c>
      <c r="AL38">
        <v>-3.33644649500461</v>
      </c>
      <c r="AM38">
        <v>67.1333394971398</v>
      </c>
      <c r="AN38">
        <f>(AP38 - AO38 + BO38*1E3/(8.314*(BQ38+273.15)) * AR38/BN38 * AQ38) * BN38/(100*BB38) * 1000/(1000 - AP38)</f>
        <v>0</v>
      </c>
      <c r="AO38">
        <v>10.7706699515471</v>
      </c>
      <c r="AP38">
        <v>12.3597690909091</v>
      </c>
      <c r="AQ38">
        <v>-3.50091777618219e-07</v>
      </c>
      <c r="AR38">
        <v>128.358155406934</v>
      </c>
      <c r="AS38">
        <v>11</v>
      </c>
      <c r="AT38">
        <v>2</v>
      </c>
      <c r="AU38">
        <f>IF(AS38*$H$13&gt;=AW38,1.0,(AW38/(AW38-AS38*$H$13)))</f>
        <v>0</v>
      </c>
      <c r="AV38">
        <f>(AU38-1)*100</f>
        <v>0</v>
      </c>
      <c r="AW38">
        <f>MAX(0,($B$13+$C$13*BV38)/(1+$D$13*BV38)*BO38/(BQ38+273)*$E$13)</f>
        <v>0</v>
      </c>
      <c r="AX38">
        <f>$B$11*BW38+$C$11*BX38+$F$11*CI38*(1-CL38)</f>
        <v>0</v>
      </c>
      <c r="AY38">
        <f>AX38*AZ38</f>
        <v>0</v>
      </c>
      <c r="AZ38">
        <f>($B$11*$D$9+$C$11*$D$9+$F$11*((CV38+CN38)/MAX(CV38+CN38+CW38, 0.1)*$I$9+CW38/MAX(CV38+CN38+CW38, 0.1)*$J$9))/($B$11+$C$11+$F$11)</f>
        <v>0</v>
      </c>
      <c r="BA38">
        <f>($B$11*$K$9+$C$11*$K$9+$F$11*((CV38+CN38)/MAX(CV38+CN38+CW38, 0.1)*$P$9+CW38/MAX(CV38+CN38+CW38, 0.1)*$Q$9))/($B$11+$C$11+$F$11)</f>
        <v>0</v>
      </c>
      <c r="BB38">
        <v>2.44</v>
      </c>
      <c r="BC38">
        <v>0.5</v>
      </c>
      <c r="BD38" t="s">
        <v>355</v>
      </c>
      <c r="BE38">
        <v>2</v>
      </c>
      <c r="BF38" t="b">
        <v>1</v>
      </c>
      <c r="BG38">
        <v>1680458121.67857</v>
      </c>
      <c r="BH38">
        <v>140.025464285714</v>
      </c>
      <c r="BI38">
        <v>117.0977</v>
      </c>
      <c r="BJ38">
        <v>12.3637464285714</v>
      </c>
      <c r="BK38">
        <v>10.7722821428571</v>
      </c>
      <c r="BL38">
        <v>139.069214285714</v>
      </c>
      <c r="BM38">
        <v>12.4044178571429</v>
      </c>
      <c r="BN38">
        <v>500.145214285714</v>
      </c>
      <c r="BO38">
        <v>89.4830321428571</v>
      </c>
      <c r="BP38">
        <v>0.100009507142857</v>
      </c>
      <c r="BQ38">
        <v>19.4783821428571</v>
      </c>
      <c r="BR38">
        <v>20.0058928571429</v>
      </c>
      <c r="BS38">
        <v>999.9</v>
      </c>
      <c r="BT38">
        <v>0</v>
      </c>
      <c r="BU38">
        <v>0</v>
      </c>
      <c r="BV38">
        <v>9994.12392857143</v>
      </c>
      <c r="BW38">
        <v>0</v>
      </c>
      <c r="BX38">
        <v>10.2381</v>
      </c>
      <c r="BY38">
        <v>22.9275785714286</v>
      </c>
      <c r="BZ38">
        <v>141.778357142857</v>
      </c>
      <c r="CA38">
        <v>118.372957142857</v>
      </c>
      <c r="CB38">
        <v>1.59146571428571</v>
      </c>
      <c r="CC38">
        <v>117.0977</v>
      </c>
      <c r="CD38">
        <v>10.7722821428571</v>
      </c>
      <c r="CE38">
        <v>1.10634571428571</v>
      </c>
      <c r="CF38">
        <v>0.963936321428571</v>
      </c>
      <c r="CG38">
        <v>8.39763857142857</v>
      </c>
      <c r="CH38">
        <v>6.3823825</v>
      </c>
      <c r="CI38">
        <v>2000.00964285714</v>
      </c>
      <c r="CJ38">
        <v>0.979994035714286</v>
      </c>
      <c r="CK38">
        <v>0.0200056964285714</v>
      </c>
      <c r="CL38">
        <v>0</v>
      </c>
      <c r="CM38">
        <v>2.55218571428571</v>
      </c>
      <c r="CN38">
        <v>0</v>
      </c>
      <c r="CO38">
        <v>4570.58</v>
      </c>
      <c r="CP38">
        <v>16705.4607142857</v>
      </c>
      <c r="CQ38">
        <v>41.437</v>
      </c>
      <c r="CR38">
        <v>43.656</v>
      </c>
      <c r="CS38">
        <v>42.625</v>
      </c>
      <c r="CT38">
        <v>41.6915</v>
      </c>
      <c r="CU38">
        <v>40.562</v>
      </c>
      <c r="CV38">
        <v>1959.99821428571</v>
      </c>
      <c r="CW38">
        <v>40.0114285714286</v>
      </c>
      <c r="CX38">
        <v>0</v>
      </c>
      <c r="CY38">
        <v>1680458160</v>
      </c>
      <c r="CZ38">
        <v>0</v>
      </c>
      <c r="DA38">
        <v>0</v>
      </c>
      <c r="DB38" t="s">
        <v>356</v>
      </c>
      <c r="DC38">
        <v>1680383055.5</v>
      </c>
      <c r="DD38">
        <v>1680383051.5</v>
      </c>
      <c r="DE38">
        <v>0</v>
      </c>
      <c r="DF38">
        <v>-0.261</v>
      </c>
      <c r="DG38">
        <v>-0.006</v>
      </c>
      <c r="DH38">
        <v>1.377</v>
      </c>
      <c r="DI38">
        <v>0.403</v>
      </c>
      <c r="DJ38">
        <v>420</v>
      </c>
      <c r="DK38">
        <v>24</v>
      </c>
      <c r="DL38">
        <v>0.61</v>
      </c>
      <c r="DM38">
        <v>0.33</v>
      </c>
      <c r="DN38">
        <v>22.5890975</v>
      </c>
      <c r="DO38">
        <v>6.4182427767354</v>
      </c>
      <c r="DP38">
        <v>0.662580311165183</v>
      </c>
      <c r="DQ38">
        <v>0</v>
      </c>
      <c r="DR38">
        <v>1.59124275</v>
      </c>
      <c r="DS38">
        <v>-0.00271846153846629</v>
      </c>
      <c r="DT38">
        <v>0.00277659142430066</v>
      </c>
      <c r="DU38">
        <v>1</v>
      </c>
      <c r="DV38">
        <v>1</v>
      </c>
      <c r="DW38">
        <v>2</v>
      </c>
      <c r="DX38" t="s">
        <v>357</v>
      </c>
      <c r="DY38">
        <v>2.8716</v>
      </c>
      <c r="DZ38">
        <v>2.71025</v>
      </c>
      <c r="EA38">
        <v>0.0291398</v>
      </c>
      <c r="EB38">
        <v>0.0236664</v>
      </c>
      <c r="EC38">
        <v>0.0632347</v>
      </c>
      <c r="ED38">
        <v>0.0568781</v>
      </c>
      <c r="EE38">
        <v>27235.4</v>
      </c>
      <c r="EF38">
        <v>23975.9</v>
      </c>
      <c r="EG38">
        <v>25098.4</v>
      </c>
      <c r="EH38">
        <v>23911.6</v>
      </c>
      <c r="EI38">
        <v>40118.6</v>
      </c>
      <c r="EJ38">
        <v>37302.8</v>
      </c>
      <c r="EK38">
        <v>45344.1</v>
      </c>
      <c r="EL38">
        <v>42621.2</v>
      </c>
      <c r="EM38">
        <v>1.78075</v>
      </c>
      <c r="EN38">
        <v>1.8547</v>
      </c>
      <c r="EO38">
        <v>0.019975</v>
      </c>
      <c r="EP38">
        <v>0</v>
      </c>
      <c r="EQ38">
        <v>19.6703</v>
      </c>
      <c r="ER38">
        <v>999.9</v>
      </c>
      <c r="ES38">
        <v>35.698</v>
      </c>
      <c r="ET38">
        <v>28.772</v>
      </c>
      <c r="EU38">
        <v>15.8346</v>
      </c>
      <c r="EV38">
        <v>54.865</v>
      </c>
      <c r="EW38">
        <v>46.3822</v>
      </c>
      <c r="EX38">
        <v>1</v>
      </c>
      <c r="EY38">
        <v>-0.08031</v>
      </c>
      <c r="EZ38">
        <v>4.73469</v>
      </c>
      <c r="FA38">
        <v>20.1689</v>
      </c>
      <c r="FB38">
        <v>5.23511</v>
      </c>
      <c r="FC38">
        <v>11.992</v>
      </c>
      <c r="FD38">
        <v>4.957</v>
      </c>
      <c r="FE38">
        <v>3.304</v>
      </c>
      <c r="FF38">
        <v>9999</v>
      </c>
      <c r="FG38">
        <v>9999</v>
      </c>
      <c r="FH38">
        <v>999.9</v>
      </c>
      <c r="FI38">
        <v>9999</v>
      </c>
      <c r="FJ38">
        <v>1.86844</v>
      </c>
      <c r="FK38">
        <v>1.86413</v>
      </c>
      <c r="FL38">
        <v>1.87178</v>
      </c>
      <c r="FM38">
        <v>1.86249</v>
      </c>
      <c r="FN38">
        <v>1.86196</v>
      </c>
      <c r="FO38">
        <v>1.86844</v>
      </c>
      <c r="FP38">
        <v>1.85852</v>
      </c>
      <c r="FQ38">
        <v>1.86499</v>
      </c>
      <c r="FR38">
        <v>5</v>
      </c>
      <c r="FS38">
        <v>0</v>
      </c>
      <c r="FT38">
        <v>0</v>
      </c>
      <c r="FU38">
        <v>0</v>
      </c>
      <c r="FV38" t="s">
        <v>358</v>
      </c>
      <c r="FW38" t="s">
        <v>359</v>
      </c>
      <c r="FX38" t="s">
        <v>360</v>
      </c>
      <c r="FY38" t="s">
        <v>360</v>
      </c>
      <c r="FZ38" t="s">
        <v>360</v>
      </c>
      <c r="GA38" t="s">
        <v>360</v>
      </c>
      <c r="GB38">
        <v>0</v>
      </c>
      <c r="GC38">
        <v>100</v>
      </c>
      <c r="GD38">
        <v>100</v>
      </c>
      <c r="GE38">
        <v>0.916</v>
      </c>
      <c r="GF38">
        <v>-0.0408</v>
      </c>
      <c r="GG38">
        <v>0.710533810232173</v>
      </c>
      <c r="GH38">
        <v>0.00197157181927259</v>
      </c>
      <c r="GI38">
        <v>-1.54613444728524e-06</v>
      </c>
      <c r="GJ38">
        <v>6.01190112903267e-10</v>
      </c>
      <c r="GK38">
        <v>-0.100309745534137</v>
      </c>
      <c r="GL38">
        <v>-0.0164619765348121</v>
      </c>
      <c r="GM38">
        <v>0.00184798508784774</v>
      </c>
      <c r="GN38">
        <v>-1.07393615702454e-05</v>
      </c>
      <c r="GO38">
        <v>1</v>
      </c>
      <c r="GP38">
        <v>1970</v>
      </c>
      <c r="GQ38">
        <v>2</v>
      </c>
      <c r="GR38">
        <v>24</v>
      </c>
      <c r="GS38">
        <v>1251.2</v>
      </c>
      <c r="GT38">
        <v>1251.3</v>
      </c>
      <c r="GU38">
        <v>0.323486</v>
      </c>
      <c r="GV38">
        <v>2.43164</v>
      </c>
      <c r="GW38">
        <v>1.44775</v>
      </c>
      <c r="GX38">
        <v>2.31079</v>
      </c>
      <c r="GY38">
        <v>1.44409</v>
      </c>
      <c r="GZ38">
        <v>2.32666</v>
      </c>
      <c r="HA38">
        <v>33.8735</v>
      </c>
      <c r="HB38">
        <v>24.2976</v>
      </c>
      <c r="HC38">
        <v>18</v>
      </c>
      <c r="HD38">
        <v>416.523</v>
      </c>
      <c r="HE38">
        <v>445.978</v>
      </c>
      <c r="HF38">
        <v>14.5763</v>
      </c>
      <c r="HG38">
        <v>26.125</v>
      </c>
      <c r="HH38">
        <v>30.0001</v>
      </c>
      <c r="HI38">
        <v>26.1291</v>
      </c>
      <c r="HJ38">
        <v>26.0993</v>
      </c>
      <c r="HK38">
        <v>6.37676</v>
      </c>
      <c r="HL38">
        <v>39.299</v>
      </c>
      <c r="HM38">
        <v>7.36107</v>
      </c>
      <c r="HN38">
        <v>14.6535</v>
      </c>
      <c r="HO38">
        <v>63.6986</v>
      </c>
      <c r="HP38">
        <v>10.8257</v>
      </c>
      <c r="HQ38">
        <v>95.9909</v>
      </c>
      <c r="HR38">
        <v>100.234</v>
      </c>
    </row>
    <row r="39" spans="1:226">
      <c r="A39">
        <v>23</v>
      </c>
      <c r="B39">
        <v>1680458135</v>
      </c>
      <c r="C39">
        <v>110</v>
      </c>
      <c r="D39" t="s">
        <v>404</v>
      </c>
      <c r="E39" t="s">
        <v>405</v>
      </c>
      <c r="F39">
        <v>5</v>
      </c>
      <c r="G39" t="s">
        <v>353</v>
      </c>
      <c r="H39" t="s">
        <v>354</v>
      </c>
      <c r="I39">
        <v>1680458127.25</v>
      </c>
      <c r="J39">
        <f>(K39)/1000</f>
        <v>0</v>
      </c>
      <c r="K39">
        <f>IF(BF39, AN39, AH39)</f>
        <v>0</v>
      </c>
      <c r="L39">
        <f>IF(BF39, AI39, AG39)</f>
        <v>0</v>
      </c>
      <c r="M39">
        <f>BH39 - IF(AU39&gt;1, L39*BB39*100.0/(AW39*BV39), 0)</f>
        <v>0</v>
      </c>
      <c r="N39">
        <f>((T39-J39/2)*M39-L39)/(T39+J39/2)</f>
        <v>0</v>
      </c>
      <c r="O39">
        <f>N39*(BO39+BP39)/1000.0</f>
        <v>0</v>
      </c>
      <c r="P39">
        <f>(BH39 - IF(AU39&gt;1, L39*BB39*100.0/(AW39*BV39), 0))*(BO39+BP39)/1000.0</f>
        <v>0</v>
      </c>
      <c r="Q39">
        <f>2.0/((1/S39-1/R39)+SIGN(S39)*SQRT((1/S39-1/R39)*(1/S39-1/R39) + 4*BC39/((BC39+1)*(BC39+1))*(2*1/S39*1/R39-1/R39*1/R39)))</f>
        <v>0</v>
      </c>
      <c r="R39">
        <f>IF(LEFT(BD39,1)&lt;&gt;"0",IF(LEFT(BD39,1)="1",3.0,BE39),$D$5+$E$5*(BV39*BO39/($K$5*1000))+$F$5*(BV39*BO39/($K$5*1000))*MAX(MIN(BB39,$J$5),$I$5)*MAX(MIN(BB39,$J$5),$I$5)+$G$5*MAX(MIN(BB39,$J$5),$I$5)*(BV39*BO39/($K$5*1000))+$H$5*(BV39*BO39/($K$5*1000))*(BV39*BO39/($K$5*1000)))</f>
        <v>0</v>
      </c>
      <c r="S39">
        <f>J39*(1000-(1000*0.61365*exp(17.502*W39/(240.97+W39))/(BO39+BP39)+BJ39)/2)/(1000*0.61365*exp(17.502*W39/(240.97+W39))/(BO39+BP39)-BJ39)</f>
        <v>0</v>
      </c>
      <c r="T39">
        <f>1/((BC39+1)/(Q39/1.6)+1/(R39/1.37)) + BC39/((BC39+1)/(Q39/1.6) + BC39/(R39/1.37))</f>
        <v>0</v>
      </c>
      <c r="U39">
        <f>(AX39*BA39)</f>
        <v>0</v>
      </c>
      <c r="V39">
        <f>(BQ39+(U39+2*0.95*5.67E-8*(((BQ39+$B$7)+273)^4-(BQ39+273)^4)-44100*J39)/(1.84*29.3*R39+8*0.95*5.67E-8*(BQ39+273)^3))</f>
        <v>0</v>
      </c>
      <c r="W39">
        <f>($C$7*BR39+$D$7*BS39+$E$7*V39)</f>
        <v>0</v>
      </c>
      <c r="X39">
        <f>0.61365*exp(17.502*W39/(240.97+W39))</f>
        <v>0</v>
      </c>
      <c r="Y39">
        <f>(Z39/AA39*100)</f>
        <v>0</v>
      </c>
      <c r="Z39">
        <f>BJ39*(BO39+BP39)/1000</f>
        <v>0</v>
      </c>
      <c r="AA39">
        <f>0.61365*exp(17.502*BQ39/(240.97+BQ39))</f>
        <v>0</v>
      </c>
      <c r="AB39">
        <f>(X39-BJ39*(BO39+BP39)/1000)</f>
        <v>0</v>
      </c>
      <c r="AC39">
        <f>(-J39*44100)</f>
        <v>0</v>
      </c>
      <c r="AD39">
        <f>2*29.3*R39*0.92*(BQ39-W39)</f>
        <v>0</v>
      </c>
      <c r="AE39">
        <f>2*0.95*5.67E-8*(((BQ39+$B$7)+273)^4-(W39+273)^4)</f>
        <v>0</v>
      </c>
      <c r="AF39">
        <f>U39+AE39+AC39+AD39</f>
        <v>0</v>
      </c>
      <c r="AG39">
        <f>BN39*AU39*(BI39-BH39*(1000-AU39*BK39)/(1000-AU39*BJ39))/(100*BB39)</f>
        <v>0</v>
      </c>
      <c r="AH39">
        <f>1000*BN39*AU39*(BJ39-BK39)/(100*BB39*(1000-AU39*BJ39))</f>
        <v>0</v>
      </c>
      <c r="AI39">
        <f>(AJ39 - AK39 - BO39*1E3/(8.314*(BQ39+273.15)) * AM39/BN39 * AL39) * BN39/(100*BB39) * (1000 - BK39)/1000</f>
        <v>0</v>
      </c>
      <c r="AJ39">
        <v>84.0498333926505</v>
      </c>
      <c r="AK39">
        <v>99.32512</v>
      </c>
      <c r="AL39">
        <v>-3.28737147183841</v>
      </c>
      <c r="AM39">
        <v>67.1333394971398</v>
      </c>
      <c r="AN39">
        <f>(AP39 - AO39 + BO39*1E3/(8.314*(BQ39+273.15)) * AR39/BN39 * AQ39) * BN39/(100*BB39) * 1000/(1000 - AP39)</f>
        <v>0</v>
      </c>
      <c r="AO39">
        <v>10.7712914775863</v>
      </c>
      <c r="AP39">
        <v>12.3604981818182</v>
      </c>
      <c r="AQ39">
        <v>1.80007360171023e-06</v>
      </c>
      <c r="AR39">
        <v>128.358155406934</v>
      </c>
      <c r="AS39">
        <v>12</v>
      </c>
      <c r="AT39">
        <v>2</v>
      </c>
      <c r="AU39">
        <f>IF(AS39*$H$13&gt;=AW39,1.0,(AW39/(AW39-AS39*$H$13)))</f>
        <v>0</v>
      </c>
      <c r="AV39">
        <f>(AU39-1)*100</f>
        <v>0</v>
      </c>
      <c r="AW39">
        <f>MAX(0,($B$13+$C$13*BV39)/(1+$D$13*BV39)*BO39/(BQ39+273)*$E$13)</f>
        <v>0</v>
      </c>
      <c r="AX39">
        <f>$B$11*BW39+$C$11*BX39+$F$11*CI39*(1-CL39)</f>
        <v>0</v>
      </c>
      <c r="AY39">
        <f>AX39*AZ39</f>
        <v>0</v>
      </c>
      <c r="AZ39">
        <f>($B$11*$D$9+$C$11*$D$9+$F$11*((CV39+CN39)/MAX(CV39+CN39+CW39, 0.1)*$I$9+CW39/MAX(CV39+CN39+CW39, 0.1)*$J$9))/($B$11+$C$11+$F$11)</f>
        <v>0</v>
      </c>
      <c r="BA39">
        <f>($B$11*$K$9+$C$11*$K$9+$F$11*((CV39+CN39)/MAX(CV39+CN39+CW39, 0.1)*$P$9+CW39/MAX(CV39+CN39+CW39, 0.1)*$Q$9))/($B$11+$C$11+$F$11)</f>
        <v>0</v>
      </c>
      <c r="BB39">
        <v>2.44</v>
      </c>
      <c r="BC39">
        <v>0.5</v>
      </c>
      <c r="BD39" t="s">
        <v>355</v>
      </c>
      <c r="BE39">
        <v>2</v>
      </c>
      <c r="BF39" t="b">
        <v>1</v>
      </c>
      <c r="BG39">
        <v>1680458127.25</v>
      </c>
      <c r="BH39">
        <v>121.785378571429</v>
      </c>
      <c r="BI39">
        <v>98.5273071428571</v>
      </c>
      <c r="BJ39">
        <v>12.3607071428571</v>
      </c>
      <c r="BK39">
        <v>10.7714821428571</v>
      </c>
      <c r="BL39">
        <v>120.858303571429</v>
      </c>
      <c r="BM39">
        <v>12.4014428571429</v>
      </c>
      <c r="BN39">
        <v>500.120464285714</v>
      </c>
      <c r="BO39">
        <v>89.4832321428571</v>
      </c>
      <c r="BP39">
        <v>0.0998280392857143</v>
      </c>
      <c r="BQ39">
        <v>19.4762321428571</v>
      </c>
      <c r="BR39">
        <v>20.0014428571429</v>
      </c>
      <c r="BS39">
        <v>999.9</v>
      </c>
      <c r="BT39">
        <v>0</v>
      </c>
      <c r="BU39">
        <v>0</v>
      </c>
      <c r="BV39">
        <v>10039.9282142857</v>
      </c>
      <c r="BW39">
        <v>0</v>
      </c>
      <c r="BX39">
        <v>10.2381</v>
      </c>
      <c r="BY39">
        <v>23.2579678571429</v>
      </c>
      <c r="BZ39">
        <v>123.309507142857</v>
      </c>
      <c r="CA39">
        <v>99.600225</v>
      </c>
      <c r="CB39">
        <v>1.58921607142857</v>
      </c>
      <c r="CC39">
        <v>98.5273071428571</v>
      </c>
      <c r="CD39">
        <v>10.7714821428571</v>
      </c>
      <c r="CE39">
        <v>1.10607535714286</v>
      </c>
      <c r="CF39">
        <v>0.963867178571429</v>
      </c>
      <c r="CG39">
        <v>8.3940375</v>
      </c>
      <c r="CH39">
        <v>6.38134214285714</v>
      </c>
      <c r="CI39">
        <v>1999.99321428571</v>
      </c>
      <c r="CJ39">
        <v>0.979994142857143</v>
      </c>
      <c r="CK39">
        <v>0.0200055857142857</v>
      </c>
      <c r="CL39">
        <v>0</v>
      </c>
      <c r="CM39">
        <v>2.56977142857143</v>
      </c>
      <c r="CN39">
        <v>0</v>
      </c>
      <c r="CO39">
        <v>4582.065</v>
      </c>
      <c r="CP39">
        <v>16705.325</v>
      </c>
      <c r="CQ39">
        <v>41.437</v>
      </c>
      <c r="CR39">
        <v>43.6692857142857</v>
      </c>
      <c r="CS39">
        <v>42.625</v>
      </c>
      <c r="CT39">
        <v>41.6915</v>
      </c>
      <c r="CU39">
        <v>40.562</v>
      </c>
      <c r="CV39">
        <v>1959.9825</v>
      </c>
      <c r="CW39">
        <v>40.0107142857143</v>
      </c>
      <c r="CX39">
        <v>0</v>
      </c>
      <c r="CY39">
        <v>1680458164.8</v>
      </c>
      <c r="CZ39">
        <v>0</v>
      </c>
      <c r="DA39">
        <v>0</v>
      </c>
      <c r="DB39" t="s">
        <v>356</v>
      </c>
      <c r="DC39">
        <v>1680383055.5</v>
      </c>
      <c r="DD39">
        <v>1680383051.5</v>
      </c>
      <c r="DE39">
        <v>0</v>
      </c>
      <c r="DF39">
        <v>-0.261</v>
      </c>
      <c r="DG39">
        <v>-0.006</v>
      </c>
      <c r="DH39">
        <v>1.377</v>
      </c>
      <c r="DI39">
        <v>0.403</v>
      </c>
      <c r="DJ39">
        <v>420</v>
      </c>
      <c r="DK39">
        <v>24</v>
      </c>
      <c r="DL39">
        <v>0.61</v>
      </c>
      <c r="DM39">
        <v>0.33</v>
      </c>
      <c r="DN39">
        <v>23.030635</v>
      </c>
      <c r="DO39">
        <v>3.96877148217631</v>
      </c>
      <c r="DP39">
        <v>0.443642981207863</v>
      </c>
      <c r="DQ39">
        <v>0</v>
      </c>
      <c r="DR39">
        <v>1.59057625</v>
      </c>
      <c r="DS39">
        <v>-0.0245674671669783</v>
      </c>
      <c r="DT39">
        <v>0.00249841018199575</v>
      </c>
      <c r="DU39">
        <v>1</v>
      </c>
      <c r="DV39">
        <v>1</v>
      </c>
      <c r="DW39">
        <v>2</v>
      </c>
      <c r="DX39" t="s">
        <v>357</v>
      </c>
      <c r="DY39">
        <v>2.87161</v>
      </c>
      <c r="DZ39">
        <v>2.71082</v>
      </c>
      <c r="EA39">
        <v>0.0247104</v>
      </c>
      <c r="EB39">
        <v>0.0189416</v>
      </c>
      <c r="EC39">
        <v>0.0632401</v>
      </c>
      <c r="ED39">
        <v>0.0568697</v>
      </c>
      <c r="EE39">
        <v>27359.4</v>
      </c>
      <c r="EF39">
        <v>24092</v>
      </c>
      <c r="EG39">
        <v>25098.2</v>
      </c>
      <c r="EH39">
        <v>23911.6</v>
      </c>
      <c r="EI39">
        <v>40118.2</v>
      </c>
      <c r="EJ39">
        <v>37303.2</v>
      </c>
      <c r="EK39">
        <v>45344</v>
      </c>
      <c r="EL39">
        <v>42621.4</v>
      </c>
      <c r="EM39">
        <v>1.78048</v>
      </c>
      <c r="EN39">
        <v>1.8548</v>
      </c>
      <c r="EO39">
        <v>0.0203513</v>
      </c>
      <c r="EP39">
        <v>0</v>
      </c>
      <c r="EQ39">
        <v>19.6703</v>
      </c>
      <c r="ER39">
        <v>999.9</v>
      </c>
      <c r="ES39">
        <v>35.673</v>
      </c>
      <c r="ET39">
        <v>28.772</v>
      </c>
      <c r="EU39">
        <v>15.8244</v>
      </c>
      <c r="EV39">
        <v>54.295</v>
      </c>
      <c r="EW39">
        <v>46.0377</v>
      </c>
      <c r="EX39">
        <v>1</v>
      </c>
      <c r="EY39">
        <v>-0.0816235</v>
      </c>
      <c r="EZ39">
        <v>4.59228</v>
      </c>
      <c r="FA39">
        <v>20.1729</v>
      </c>
      <c r="FB39">
        <v>5.23286</v>
      </c>
      <c r="FC39">
        <v>11.992</v>
      </c>
      <c r="FD39">
        <v>4.9564</v>
      </c>
      <c r="FE39">
        <v>3.30365</v>
      </c>
      <c r="FF39">
        <v>9999</v>
      </c>
      <c r="FG39">
        <v>9999</v>
      </c>
      <c r="FH39">
        <v>999.9</v>
      </c>
      <c r="FI39">
        <v>9999</v>
      </c>
      <c r="FJ39">
        <v>1.86844</v>
      </c>
      <c r="FK39">
        <v>1.86411</v>
      </c>
      <c r="FL39">
        <v>1.87177</v>
      </c>
      <c r="FM39">
        <v>1.86249</v>
      </c>
      <c r="FN39">
        <v>1.86195</v>
      </c>
      <c r="FO39">
        <v>1.86844</v>
      </c>
      <c r="FP39">
        <v>1.85852</v>
      </c>
      <c r="FQ39">
        <v>1.86503</v>
      </c>
      <c r="FR39">
        <v>5</v>
      </c>
      <c r="FS39">
        <v>0</v>
      </c>
      <c r="FT39">
        <v>0</v>
      </c>
      <c r="FU39">
        <v>0</v>
      </c>
      <c r="FV39" t="s">
        <v>358</v>
      </c>
      <c r="FW39" t="s">
        <v>359</v>
      </c>
      <c r="FX39" t="s">
        <v>360</v>
      </c>
      <c r="FY39" t="s">
        <v>360</v>
      </c>
      <c r="FZ39" t="s">
        <v>360</v>
      </c>
      <c r="GA39" t="s">
        <v>360</v>
      </c>
      <c r="GB39">
        <v>0</v>
      </c>
      <c r="GC39">
        <v>100</v>
      </c>
      <c r="GD39">
        <v>100</v>
      </c>
      <c r="GE39">
        <v>0.885</v>
      </c>
      <c r="GF39">
        <v>-0.0407</v>
      </c>
      <c r="GG39">
        <v>0.710533810232173</v>
      </c>
      <c r="GH39">
        <v>0.00197157181927259</v>
      </c>
      <c r="GI39">
        <v>-1.54613444728524e-06</v>
      </c>
      <c r="GJ39">
        <v>6.01190112903267e-10</v>
      </c>
      <c r="GK39">
        <v>-0.100309745534137</v>
      </c>
      <c r="GL39">
        <v>-0.0164619765348121</v>
      </c>
      <c r="GM39">
        <v>0.00184798508784774</v>
      </c>
      <c r="GN39">
        <v>-1.07393615702454e-05</v>
      </c>
      <c r="GO39">
        <v>1</v>
      </c>
      <c r="GP39">
        <v>1970</v>
      </c>
      <c r="GQ39">
        <v>2</v>
      </c>
      <c r="GR39">
        <v>24</v>
      </c>
      <c r="GS39">
        <v>1251.3</v>
      </c>
      <c r="GT39">
        <v>1251.4</v>
      </c>
      <c r="GU39">
        <v>0.283203</v>
      </c>
      <c r="GV39">
        <v>2.44995</v>
      </c>
      <c r="GW39">
        <v>1.44897</v>
      </c>
      <c r="GX39">
        <v>2.31079</v>
      </c>
      <c r="GY39">
        <v>1.44409</v>
      </c>
      <c r="GZ39">
        <v>2.27905</v>
      </c>
      <c r="HA39">
        <v>33.8961</v>
      </c>
      <c r="HB39">
        <v>24.2976</v>
      </c>
      <c r="HC39">
        <v>18</v>
      </c>
      <c r="HD39">
        <v>416.372</v>
      </c>
      <c r="HE39">
        <v>446.045</v>
      </c>
      <c r="HF39">
        <v>14.6378</v>
      </c>
      <c r="HG39">
        <v>26.1265</v>
      </c>
      <c r="HH39">
        <v>29.9993</v>
      </c>
      <c r="HI39">
        <v>26.1291</v>
      </c>
      <c r="HJ39">
        <v>26.1001</v>
      </c>
      <c r="HK39">
        <v>5.65511</v>
      </c>
      <c r="HL39">
        <v>39.299</v>
      </c>
      <c r="HM39">
        <v>6.9902</v>
      </c>
      <c r="HN39">
        <v>14.6557</v>
      </c>
      <c r="HO39">
        <v>50.2644</v>
      </c>
      <c r="HP39">
        <v>10.8256</v>
      </c>
      <c r="HQ39">
        <v>95.9905</v>
      </c>
      <c r="HR39">
        <v>100.234</v>
      </c>
    </row>
    <row r="40" spans="1:226">
      <c r="A40">
        <v>24</v>
      </c>
      <c r="B40">
        <v>1680458140</v>
      </c>
      <c r="C40">
        <v>115</v>
      </c>
      <c r="D40" t="s">
        <v>406</v>
      </c>
      <c r="E40" t="s">
        <v>407</v>
      </c>
      <c r="F40">
        <v>5</v>
      </c>
      <c r="G40" t="s">
        <v>353</v>
      </c>
      <c r="H40" t="s">
        <v>354</v>
      </c>
      <c r="I40">
        <v>1680458132.51852</v>
      </c>
      <c r="J40">
        <f>(K40)/1000</f>
        <v>0</v>
      </c>
      <c r="K40">
        <f>IF(BF40, AN40, AH40)</f>
        <v>0</v>
      </c>
      <c r="L40">
        <f>IF(BF40, AI40, AG40)</f>
        <v>0</v>
      </c>
      <c r="M40">
        <f>BH40 - IF(AU40&gt;1, L40*BB40*100.0/(AW40*BV40), 0)</f>
        <v>0</v>
      </c>
      <c r="N40">
        <f>((T40-J40/2)*M40-L40)/(T40+J40/2)</f>
        <v>0</v>
      </c>
      <c r="O40">
        <f>N40*(BO40+BP40)/1000.0</f>
        <v>0</v>
      </c>
      <c r="P40">
        <f>(BH40 - IF(AU40&gt;1, L40*BB40*100.0/(AW40*BV40), 0))*(BO40+BP40)/1000.0</f>
        <v>0</v>
      </c>
      <c r="Q40">
        <f>2.0/((1/S40-1/R40)+SIGN(S40)*SQRT((1/S40-1/R40)*(1/S40-1/R40) + 4*BC40/((BC40+1)*(BC40+1))*(2*1/S40*1/R40-1/R40*1/R40)))</f>
        <v>0</v>
      </c>
      <c r="R40">
        <f>IF(LEFT(BD40,1)&lt;&gt;"0",IF(LEFT(BD40,1)="1",3.0,BE40),$D$5+$E$5*(BV40*BO40/($K$5*1000))+$F$5*(BV40*BO40/($K$5*1000))*MAX(MIN(BB40,$J$5),$I$5)*MAX(MIN(BB40,$J$5),$I$5)+$G$5*MAX(MIN(BB40,$J$5),$I$5)*(BV40*BO40/($K$5*1000))+$H$5*(BV40*BO40/($K$5*1000))*(BV40*BO40/($K$5*1000)))</f>
        <v>0</v>
      </c>
      <c r="S40">
        <f>J40*(1000-(1000*0.61365*exp(17.502*W40/(240.97+W40))/(BO40+BP40)+BJ40)/2)/(1000*0.61365*exp(17.502*W40/(240.97+W40))/(BO40+BP40)-BJ40)</f>
        <v>0</v>
      </c>
      <c r="T40">
        <f>1/((BC40+1)/(Q40/1.6)+1/(R40/1.37)) + BC40/((BC40+1)/(Q40/1.6) + BC40/(R40/1.37))</f>
        <v>0</v>
      </c>
      <c r="U40">
        <f>(AX40*BA40)</f>
        <v>0</v>
      </c>
      <c r="V40">
        <f>(BQ40+(U40+2*0.95*5.67E-8*(((BQ40+$B$7)+273)^4-(BQ40+273)^4)-44100*J40)/(1.84*29.3*R40+8*0.95*5.67E-8*(BQ40+273)^3))</f>
        <v>0</v>
      </c>
      <c r="W40">
        <f>($C$7*BR40+$D$7*BS40+$E$7*V40)</f>
        <v>0</v>
      </c>
      <c r="X40">
        <f>0.61365*exp(17.502*W40/(240.97+W40))</f>
        <v>0</v>
      </c>
      <c r="Y40">
        <f>(Z40/AA40*100)</f>
        <v>0</v>
      </c>
      <c r="Z40">
        <f>BJ40*(BO40+BP40)/1000</f>
        <v>0</v>
      </c>
      <c r="AA40">
        <f>0.61365*exp(17.502*BQ40/(240.97+BQ40))</f>
        <v>0</v>
      </c>
      <c r="AB40">
        <f>(X40-BJ40*(BO40+BP40)/1000)</f>
        <v>0</v>
      </c>
      <c r="AC40">
        <f>(-J40*44100)</f>
        <v>0</v>
      </c>
      <c r="AD40">
        <f>2*29.3*R40*0.92*(BQ40-W40)</f>
        <v>0</v>
      </c>
      <c r="AE40">
        <f>2*0.95*5.67E-8*(((BQ40+$B$7)+273)^4-(W40+273)^4)</f>
        <v>0</v>
      </c>
      <c r="AF40">
        <f>U40+AE40+AC40+AD40</f>
        <v>0</v>
      </c>
      <c r="AG40">
        <f>BN40*AU40*(BI40-BH40*(1000-AU40*BK40)/(1000-AU40*BJ40))/(100*BB40)</f>
        <v>0</v>
      </c>
      <c r="AH40">
        <f>1000*BN40*AU40*(BJ40-BK40)/(100*BB40*(1000-AU40*BJ40))</f>
        <v>0</v>
      </c>
      <c r="AI40">
        <f>(AJ40 - AK40 - BO40*1E3/(8.314*(BQ40+273.15)) * AM40/BN40 * AL40) * BN40/(100*BB40) * (1000 - BK40)/1000</f>
        <v>0</v>
      </c>
      <c r="AJ40">
        <v>67.4030153649221</v>
      </c>
      <c r="AK40">
        <v>82.9370163636364</v>
      </c>
      <c r="AL40">
        <v>-3.26109461279382</v>
      </c>
      <c r="AM40">
        <v>67.1333394971398</v>
      </c>
      <c r="AN40">
        <f>(AP40 - AO40 + BO40*1E3/(8.314*(BQ40+273.15)) * AR40/BN40 * AQ40) * BN40/(100*BB40) * 1000/(1000 - AP40)</f>
        <v>0</v>
      </c>
      <c r="AO40">
        <v>10.7590770741533</v>
      </c>
      <c r="AP40">
        <v>12.36026</v>
      </c>
      <c r="AQ40">
        <v>-1.41453215998309e-06</v>
      </c>
      <c r="AR40">
        <v>128.358155406934</v>
      </c>
      <c r="AS40">
        <v>11</v>
      </c>
      <c r="AT40">
        <v>2</v>
      </c>
      <c r="AU40">
        <f>IF(AS40*$H$13&gt;=AW40,1.0,(AW40/(AW40-AS40*$H$13)))</f>
        <v>0</v>
      </c>
      <c r="AV40">
        <f>(AU40-1)*100</f>
        <v>0</v>
      </c>
      <c r="AW40">
        <f>MAX(0,($B$13+$C$13*BV40)/(1+$D$13*BV40)*BO40/(BQ40+273)*$E$13)</f>
        <v>0</v>
      </c>
      <c r="AX40">
        <f>$B$11*BW40+$C$11*BX40+$F$11*CI40*(1-CL40)</f>
        <v>0</v>
      </c>
      <c r="AY40">
        <f>AX40*AZ40</f>
        <v>0</v>
      </c>
      <c r="AZ40">
        <f>($B$11*$D$9+$C$11*$D$9+$F$11*((CV40+CN40)/MAX(CV40+CN40+CW40, 0.1)*$I$9+CW40/MAX(CV40+CN40+CW40, 0.1)*$J$9))/($B$11+$C$11+$F$11)</f>
        <v>0</v>
      </c>
      <c r="BA40">
        <f>($B$11*$K$9+$C$11*$K$9+$F$11*((CV40+CN40)/MAX(CV40+CN40+CW40, 0.1)*$P$9+CW40/MAX(CV40+CN40+CW40, 0.1)*$Q$9))/($B$11+$C$11+$F$11)</f>
        <v>0</v>
      </c>
      <c r="BB40">
        <v>2.44</v>
      </c>
      <c r="BC40">
        <v>0.5</v>
      </c>
      <c r="BD40" t="s">
        <v>355</v>
      </c>
      <c r="BE40">
        <v>2</v>
      </c>
      <c r="BF40" t="b">
        <v>1</v>
      </c>
      <c r="BG40">
        <v>1680458132.51852</v>
      </c>
      <c r="BH40">
        <v>104.552922222222</v>
      </c>
      <c r="BI40">
        <v>81.0437074074074</v>
      </c>
      <c r="BJ40">
        <v>12.3602333333333</v>
      </c>
      <c r="BK40">
        <v>10.7682259259259</v>
      </c>
      <c r="BL40">
        <v>103.654244444444</v>
      </c>
      <c r="BM40">
        <v>12.4009777777778</v>
      </c>
      <c r="BN40">
        <v>500.128185185185</v>
      </c>
      <c r="BO40">
        <v>89.4832148148148</v>
      </c>
      <c r="BP40">
        <v>0.0998877222222222</v>
      </c>
      <c r="BQ40">
        <v>19.4777074074074</v>
      </c>
      <c r="BR40">
        <v>20.0056814814815</v>
      </c>
      <c r="BS40">
        <v>999.9</v>
      </c>
      <c r="BT40">
        <v>0</v>
      </c>
      <c r="BU40">
        <v>0</v>
      </c>
      <c r="BV40">
        <v>10037.0574074074</v>
      </c>
      <c r="BW40">
        <v>0</v>
      </c>
      <c r="BX40">
        <v>10.2381</v>
      </c>
      <c r="BY40">
        <v>23.5091851851852</v>
      </c>
      <c r="BZ40">
        <v>105.861307407407</v>
      </c>
      <c r="CA40">
        <v>81.9259925925926</v>
      </c>
      <c r="CB40">
        <v>1.59199851851852</v>
      </c>
      <c r="CC40">
        <v>81.0437074074074</v>
      </c>
      <c r="CD40">
        <v>10.7682259259259</v>
      </c>
      <c r="CE40">
        <v>1.10603259259259</v>
      </c>
      <c r="CF40">
        <v>0.963575666666667</v>
      </c>
      <c r="CG40">
        <v>8.39346962962963</v>
      </c>
      <c r="CH40">
        <v>6.37695222222222</v>
      </c>
      <c r="CI40">
        <v>1999.99592592593</v>
      </c>
      <c r="CJ40">
        <v>0.979994222222222</v>
      </c>
      <c r="CK40">
        <v>0.0200055037037037</v>
      </c>
      <c r="CL40">
        <v>0</v>
      </c>
      <c r="CM40">
        <v>2.57261851851852</v>
      </c>
      <c r="CN40">
        <v>0</v>
      </c>
      <c r="CO40">
        <v>4593.66407407407</v>
      </c>
      <c r="CP40">
        <v>16705.3444444444</v>
      </c>
      <c r="CQ40">
        <v>41.437</v>
      </c>
      <c r="CR40">
        <v>43.6801111111111</v>
      </c>
      <c r="CS40">
        <v>42.625</v>
      </c>
      <c r="CT40">
        <v>41.6916666666667</v>
      </c>
      <c r="CU40">
        <v>40.562</v>
      </c>
      <c r="CV40">
        <v>1959.98518518518</v>
      </c>
      <c r="CW40">
        <v>40.0107407407407</v>
      </c>
      <c r="CX40">
        <v>0</v>
      </c>
      <c r="CY40">
        <v>1680458170.2</v>
      </c>
      <c r="CZ40">
        <v>0</v>
      </c>
      <c r="DA40">
        <v>0</v>
      </c>
      <c r="DB40" t="s">
        <v>356</v>
      </c>
      <c r="DC40">
        <v>1680383055.5</v>
      </c>
      <c r="DD40">
        <v>1680383051.5</v>
      </c>
      <c r="DE40">
        <v>0</v>
      </c>
      <c r="DF40">
        <v>-0.261</v>
      </c>
      <c r="DG40">
        <v>-0.006</v>
      </c>
      <c r="DH40">
        <v>1.377</v>
      </c>
      <c r="DI40">
        <v>0.403</v>
      </c>
      <c r="DJ40">
        <v>420</v>
      </c>
      <c r="DK40">
        <v>24</v>
      </c>
      <c r="DL40">
        <v>0.61</v>
      </c>
      <c r="DM40">
        <v>0.33</v>
      </c>
      <c r="DN40">
        <v>23.298055</v>
      </c>
      <c r="DO40">
        <v>3.68577861163219</v>
      </c>
      <c r="DP40">
        <v>0.458235479829967</v>
      </c>
      <c r="DQ40">
        <v>0</v>
      </c>
      <c r="DR40">
        <v>1.59097</v>
      </c>
      <c r="DS40">
        <v>0.0160651407129415</v>
      </c>
      <c r="DT40">
        <v>0.0037961915125557</v>
      </c>
      <c r="DU40">
        <v>1</v>
      </c>
      <c r="DV40">
        <v>1</v>
      </c>
      <c r="DW40">
        <v>2</v>
      </c>
      <c r="DX40" t="s">
        <v>357</v>
      </c>
      <c r="DY40">
        <v>2.8716</v>
      </c>
      <c r="DZ40">
        <v>2.71</v>
      </c>
      <c r="EA40">
        <v>0.0206589</v>
      </c>
      <c r="EB40">
        <v>0.014961</v>
      </c>
      <c r="EC40">
        <v>0.0632397</v>
      </c>
      <c r="ED40">
        <v>0.0568205</v>
      </c>
      <c r="EE40">
        <v>27473.1</v>
      </c>
      <c r="EF40">
        <v>24189.8</v>
      </c>
      <c r="EG40">
        <v>25098.2</v>
      </c>
      <c r="EH40">
        <v>23911.7</v>
      </c>
      <c r="EI40">
        <v>40118.4</v>
      </c>
      <c r="EJ40">
        <v>37305.3</v>
      </c>
      <c r="EK40">
        <v>45344.3</v>
      </c>
      <c r="EL40">
        <v>42621.8</v>
      </c>
      <c r="EM40">
        <v>1.78065</v>
      </c>
      <c r="EN40">
        <v>1.8546</v>
      </c>
      <c r="EO40">
        <v>0.0211969</v>
      </c>
      <c r="EP40">
        <v>0</v>
      </c>
      <c r="EQ40">
        <v>19.6703</v>
      </c>
      <c r="ER40">
        <v>999.9</v>
      </c>
      <c r="ES40">
        <v>35.649</v>
      </c>
      <c r="ET40">
        <v>28.772</v>
      </c>
      <c r="EU40">
        <v>15.8133</v>
      </c>
      <c r="EV40">
        <v>54.545</v>
      </c>
      <c r="EW40">
        <v>45.8333</v>
      </c>
      <c r="EX40">
        <v>1</v>
      </c>
      <c r="EY40">
        <v>-0.0816692</v>
      </c>
      <c r="EZ40">
        <v>4.67228</v>
      </c>
      <c r="FA40">
        <v>20.1709</v>
      </c>
      <c r="FB40">
        <v>5.23391</v>
      </c>
      <c r="FC40">
        <v>11.992</v>
      </c>
      <c r="FD40">
        <v>4.95665</v>
      </c>
      <c r="FE40">
        <v>3.30395</v>
      </c>
      <c r="FF40">
        <v>9999</v>
      </c>
      <c r="FG40">
        <v>9999</v>
      </c>
      <c r="FH40">
        <v>999.9</v>
      </c>
      <c r="FI40">
        <v>9999</v>
      </c>
      <c r="FJ40">
        <v>1.86844</v>
      </c>
      <c r="FK40">
        <v>1.86415</v>
      </c>
      <c r="FL40">
        <v>1.87177</v>
      </c>
      <c r="FM40">
        <v>1.86249</v>
      </c>
      <c r="FN40">
        <v>1.86192</v>
      </c>
      <c r="FO40">
        <v>1.86844</v>
      </c>
      <c r="FP40">
        <v>1.85852</v>
      </c>
      <c r="FQ40">
        <v>1.86499</v>
      </c>
      <c r="FR40">
        <v>5</v>
      </c>
      <c r="FS40">
        <v>0</v>
      </c>
      <c r="FT40">
        <v>0</v>
      </c>
      <c r="FU40">
        <v>0</v>
      </c>
      <c r="FV40" t="s">
        <v>358</v>
      </c>
      <c r="FW40" t="s">
        <v>359</v>
      </c>
      <c r="FX40" t="s">
        <v>360</v>
      </c>
      <c r="FY40" t="s">
        <v>360</v>
      </c>
      <c r="FZ40" t="s">
        <v>360</v>
      </c>
      <c r="GA40" t="s">
        <v>360</v>
      </c>
      <c r="GB40">
        <v>0</v>
      </c>
      <c r="GC40">
        <v>100</v>
      </c>
      <c r="GD40">
        <v>100</v>
      </c>
      <c r="GE40">
        <v>0.858</v>
      </c>
      <c r="GF40">
        <v>-0.0407</v>
      </c>
      <c r="GG40">
        <v>0.710533810232173</v>
      </c>
      <c r="GH40">
        <v>0.00197157181927259</v>
      </c>
      <c r="GI40">
        <v>-1.54613444728524e-06</v>
      </c>
      <c r="GJ40">
        <v>6.01190112903267e-10</v>
      </c>
      <c r="GK40">
        <v>-0.100309745534137</v>
      </c>
      <c r="GL40">
        <v>-0.0164619765348121</v>
      </c>
      <c r="GM40">
        <v>0.00184798508784774</v>
      </c>
      <c r="GN40">
        <v>-1.07393615702454e-05</v>
      </c>
      <c r="GO40">
        <v>1</v>
      </c>
      <c r="GP40">
        <v>1970</v>
      </c>
      <c r="GQ40">
        <v>2</v>
      </c>
      <c r="GR40">
        <v>24</v>
      </c>
      <c r="GS40">
        <v>1251.4</v>
      </c>
      <c r="GT40">
        <v>1251.5</v>
      </c>
      <c r="GU40">
        <v>0.249023</v>
      </c>
      <c r="GV40">
        <v>2.44507</v>
      </c>
      <c r="GW40">
        <v>1.44897</v>
      </c>
      <c r="GX40">
        <v>2.31079</v>
      </c>
      <c r="GY40">
        <v>1.44409</v>
      </c>
      <c r="GZ40">
        <v>2.3584</v>
      </c>
      <c r="HA40">
        <v>33.8961</v>
      </c>
      <c r="HB40">
        <v>24.2976</v>
      </c>
      <c r="HC40">
        <v>18</v>
      </c>
      <c r="HD40">
        <v>416.469</v>
      </c>
      <c r="HE40">
        <v>445.935</v>
      </c>
      <c r="HF40">
        <v>14.6592</v>
      </c>
      <c r="HG40">
        <v>26.1273</v>
      </c>
      <c r="HH40">
        <v>29.9999</v>
      </c>
      <c r="HI40">
        <v>26.1291</v>
      </c>
      <c r="HJ40">
        <v>26.1015</v>
      </c>
      <c r="HK40">
        <v>4.90823</v>
      </c>
      <c r="HL40">
        <v>39.0224</v>
      </c>
      <c r="HM40">
        <v>6.9902</v>
      </c>
      <c r="HN40">
        <v>14.6538</v>
      </c>
      <c r="HO40">
        <v>29.969</v>
      </c>
      <c r="HP40">
        <v>10.8255</v>
      </c>
      <c r="HQ40">
        <v>95.9909</v>
      </c>
      <c r="HR40">
        <v>100.234</v>
      </c>
    </row>
    <row r="41" spans="1:226">
      <c r="A41">
        <v>25</v>
      </c>
      <c r="B41">
        <v>1680458237</v>
      </c>
      <c r="C41">
        <v>212</v>
      </c>
      <c r="D41" t="s">
        <v>408</v>
      </c>
      <c r="E41" t="s">
        <v>409</v>
      </c>
      <c r="F41">
        <v>5</v>
      </c>
      <c r="G41" t="s">
        <v>353</v>
      </c>
      <c r="H41" t="s">
        <v>354</v>
      </c>
      <c r="I41">
        <v>1680458229</v>
      </c>
      <c r="J41">
        <f>(K41)/1000</f>
        <v>0</v>
      </c>
      <c r="K41">
        <f>IF(BF41, AN41, AH41)</f>
        <v>0</v>
      </c>
      <c r="L41">
        <f>IF(BF41, AI41, AG41)</f>
        <v>0</v>
      </c>
      <c r="M41">
        <f>BH41 - IF(AU41&gt;1, L41*BB41*100.0/(AW41*BV41), 0)</f>
        <v>0</v>
      </c>
      <c r="N41">
        <f>((T41-J41/2)*M41-L41)/(T41+J41/2)</f>
        <v>0</v>
      </c>
      <c r="O41">
        <f>N41*(BO41+BP41)/1000.0</f>
        <v>0</v>
      </c>
      <c r="P41">
        <f>(BH41 - IF(AU41&gt;1, L41*BB41*100.0/(AW41*BV41), 0))*(BO41+BP41)/1000.0</f>
        <v>0</v>
      </c>
      <c r="Q41">
        <f>2.0/((1/S41-1/R41)+SIGN(S41)*SQRT((1/S41-1/R41)*(1/S41-1/R41) + 4*BC41/((BC41+1)*(BC41+1))*(2*1/S41*1/R41-1/R41*1/R41)))</f>
        <v>0</v>
      </c>
      <c r="R41">
        <f>IF(LEFT(BD41,1)&lt;&gt;"0",IF(LEFT(BD41,1)="1",3.0,BE41),$D$5+$E$5*(BV41*BO41/($K$5*1000))+$F$5*(BV41*BO41/($K$5*1000))*MAX(MIN(BB41,$J$5),$I$5)*MAX(MIN(BB41,$J$5),$I$5)+$G$5*MAX(MIN(BB41,$J$5),$I$5)*(BV41*BO41/($K$5*1000))+$H$5*(BV41*BO41/($K$5*1000))*(BV41*BO41/($K$5*1000)))</f>
        <v>0</v>
      </c>
      <c r="S41">
        <f>J41*(1000-(1000*0.61365*exp(17.502*W41/(240.97+W41))/(BO41+BP41)+BJ41)/2)/(1000*0.61365*exp(17.502*W41/(240.97+W41))/(BO41+BP41)-BJ41)</f>
        <v>0</v>
      </c>
      <c r="T41">
        <f>1/((BC41+1)/(Q41/1.6)+1/(R41/1.37)) + BC41/((BC41+1)/(Q41/1.6) + BC41/(R41/1.37))</f>
        <v>0</v>
      </c>
      <c r="U41">
        <f>(AX41*BA41)</f>
        <v>0</v>
      </c>
      <c r="V41">
        <f>(BQ41+(U41+2*0.95*5.67E-8*(((BQ41+$B$7)+273)^4-(BQ41+273)^4)-44100*J41)/(1.84*29.3*R41+8*0.95*5.67E-8*(BQ41+273)^3))</f>
        <v>0</v>
      </c>
      <c r="W41">
        <f>($C$7*BR41+$D$7*BS41+$E$7*V41)</f>
        <v>0</v>
      </c>
      <c r="X41">
        <f>0.61365*exp(17.502*W41/(240.97+W41))</f>
        <v>0</v>
      </c>
      <c r="Y41">
        <f>(Z41/AA41*100)</f>
        <v>0</v>
      </c>
      <c r="Z41">
        <f>BJ41*(BO41+BP41)/1000</f>
        <v>0</v>
      </c>
      <c r="AA41">
        <f>0.61365*exp(17.502*BQ41/(240.97+BQ41))</f>
        <v>0</v>
      </c>
      <c r="AB41">
        <f>(X41-BJ41*(BO41+BP41)/1000)</f>
        <v>0</v>
      </c>
      <c r="AC41">
        <f>(-J41*44100)</f>
        <v>0</v>
      </c>
      <c r="AD41">
        <f>2*29.3*R41*0.92*(BQ41-W41)</f>
        <v>0</v>
      </c>
      <c r="AE41">
        <f>2*0.95*5.67E-8*(((BQ41+$B$7)+273)^4-(W41+273)^4)</f>
        <v>0</v>
      </c>
      <c r="AF41">
        <f>U41+AE41+AC41+AD41</f>
        <v>0</v>
      </c>
      <c r="AG41">
        <f>BN41*AU41*(BI41-BH41*(1000-AU41*BK41)/(1000-AU41*BJ41))/(100*BB41)</f>
        <v>0</v>
      </c>
      <c r="AH41">
        <f>1000*BN41*AU41*(BJ41-BK41)/(100*BB41*(1000-AU41*BJ41))</f>
        <v>0</v>
      </c>
      <c r="AI41">
        <f>(AJ41 - AK41 - BO41*1E3/(8.314*(BQ41+273.15)) * AM41/BN41 * AL41) * BN41/(100*BB41) * (1000 - BK41)/1000</f>
        <v>0</v>
      </c>
      <c r="AJ41">
        <v>424.566486221906</v>
      </c>
      <c r="AK41">
        <v>417.493624242424</v>
      </c>
      <c r="AL41">
        <v>-0.00364486316211302</v>
      </c>
      <c r="AM41">
        <v>67.1333394971398</v>
      </c>
      <c r="AN41">
        <f>(AP41 - AO41 + BO41*1E3/(8.314*(BQ41+273.15)) * AR41/BN41 * AQ41) * BN41/(100*BB41) * 1000/(1000 - AP41)</f>
        <v>0</v>
      </c>
      <c r="AO41">
        <v>10.7799974277597</v>
      </c>
      <c r="AP41">
        <v>12.3823393939394</v>
      </c>
      <c r="AQ41">
        <v>-1.47930172983597e-07</v>
      </c>
      <c r="AR41">
        <v>128.358155406934</v>
      </c>
      <c r="AS41">
        <v>12</v>
      </c>
      <c r="AT41">
        <v>2</v>
      </c>
      <c r="AU41">
        <f>IF(AS41*$H$13&gt;=AW41,1.0,(AW41/(AW41-AS41*$H$13)))</f>
        <v>0</v>
      </c>
      <c r="AV41">
        <f>(AU41-1)*100</f>
        <v>0</v>
      </c>
      <c r="AW41">
        <f>MAX(0,($B$13+$C$13*BV41)/(1+$D$13*BV41)*BO41/(BQ41+273)*$E$13)</f>
        <v>0</v>
      </c>
      <c r="AX41">
        <f>$B$11*BW41+$C$11*BX41+$F$11*CI41*(1-CL41)</f>
        <v>0</v>
      </c>
      <c r="AY41">
        <f>AX41*AZ41</f>
        <v>0</v>
      </c>
      <c r="AZ41">
        <f>($B$11*$D$9+$C$11*$D$9+$F$11*((CV41+CN41)/MAX(CV41+CN41+CW41, 0.1)*$I$9+CW41/MAX(CV41+CN41+CW41, 0.1)*$J$9))/($B$11+$C$11+$F$11)</f>
        <v>0</v>
      </c>
      <c r="BA41">
        <f>($B$11*$K$9+$C$11*$K$9+$F$11*((CV41+CN41)/MAX(CV41+CN41+CW41, 0.1)*$P$9+CW41/MAX(CV41+CN41+CW41, 0.1)*$Q$9))/($B$11+$C$11+$F$11)</f>
        <v>0</v>
      </c>
      <c r="BB41">
        <v>2.44</v>
      </c>
      <c r="BC41">
        <v>0.5</v>
      </c>
      <c r="BD41" t="s">
        <v>355</v>
      </c>
      <c r="BE41">
        <v>2</v>
      </c>
      <c r="BF41" t="b">
        <v>1</v>
      </c>
      <c r="BG41">
        <v>1680458229</v>
      </c>
      <c r="BH41">
        <v>412.315838709677</v>
      </c>
      <c r="BI41">
        <v>419.999548387097</v>
      </c>
      <c r="BJ41">
        <v>12.3801322580645</v>
      </c>
      <c r="BK41">
        <v>10.7793483870968</v>
      </c>
      <c r="BL41">
        <v>411.01435483871</v>
      </c>
      <c r="BM41">
        <v>12.4204129032258</v>
      </c>
      <c r="BN41">
        <v>500.142483870968</v>
      </c>
      <c r="BO41">
        <v>89.4821580645161</v>
      </c>
      <c r="BP41">
        <v>0.100046087096774</v>
      </c>
      <c r="BQ41">
        <v>19.4914838709677</v>
      </c>
      <c r="BR41">
        <v>19.9937903225806</v>
      </c>
      <c r="BS41">
        <v>999.9</v>
      </c>
      <c r="BT41">
        <v>0</v>
      </c>
      <c r="BU41">
        <v>0</v>
      </c>
      <c r="BV41">
        <v>9988.79193548387</v>
      </c>
      <c r="BW41">
        <v>0</v>
      </c>
      <c r="BX41">
        <v>10.2381</v>
      </c>
      <c r="BY41">
        <v>-7.68369516129032</v>
      </c>
      <c r="BZ41">
        <v>417.48435483871</v>
      </c>
      <c r="CA41">
        <v>424.576129032258</v>
      </c>
      <c r="CB41">
        <v>1.60079419354839</v>
      </c>
      <c r="CC41">
        <v>419.999548387097</v>
      </c>
      <c r="CD41">
        <v>10.7793483870968</v>
      </c>
      <c r="CE41">
        <v>1.10780193548387</v>
      </c>
      <c r="CF41">
        <v>0.964559096774193</v>
      </c>
      <c r="CG41">
        <v>8.41703032258065</v>
      </c>
      <c r="CH41">
        <v>6.39175064516129</v>
      </c>
      <c r="CI41">
        <v>1999.98580645161</v>
      </c>
      <c r="CJ41">
        <v>0.979995</v>
      </c>
      <c r="CK41">
        <v>0.0200047</v>
      </c>
      <c r="CL41">
        <v>0</v>
      </c>
      <c r="CM41">
        <v>2.60799677419355</v>
      </c>
      <c r="CN41">
        <v>0</v>
      </c>
      <c r="CO41">
        <v>4479.71774193548</v>
      </c>
      <c r="CP41">
        <v>16705.2677419355</v>
      </c>
      <c r="CQ41">
        <v>41.5</v>
      </c>
      <c r="CR41">
        <v>43.6991935483871</v>
      </c>
      <c r="CS41">
        <v>42.691064516129</v>
      </c>
      <c r="CT41">
        <v>41.75</v>
      </c>
      <c r="CU41">
        <v>40.625</v>
      </c>
      <c r="CV41">
        <v>1959.97580645161</v>
      </c>
      <c r="CW41">
        <v>40.01</v>
      </c>
      <c r="CX41">
        <v>0</v>
      </c>
      <c r="CY41">
        <v>1680458266.8</v>
      </c>
      <c r="CZ41">
        <v>0</v>
      </c>
      <c r="DA41">
        <v>0</v>
      </c>
      <c r="DB41" t="s">
        <v>356</v>
      </c>
      <c r="DC41">
        <v>1680383055.5</v>
      </c>
      <c r="DD41">
        <v>1680383051.5</v>
      </c>
      <c r="DE41">
        <v>0</v>
      </c>
      <c r="DF41">
        <v>-0.261</v>
      </c>
      <c r="DG41">
        <v>-0.006</v>
      </c>
      <c r="DH41">
        <v>1.377</v>
      </c>
      <c r="DI41">
        <v>0.403</v>
      </c>
      <c r="DJ41">
        <v>420</v>
      </c>
      <c r="DK41">
        <v>24</v>
      </c>
      <c r="DL41">
        <v>0.61</v>
      </c>
      <c r="DM41">
        <v>0.33</v>
      </c>
      <c r="DN41">
        <v>-7.7175965</v>
      </c>
      <c r="DO41">
        <v>0.763464090056314</v>
      </c>
      <c r="DP41">
        <v>0.0779894583116847</v>
      </c>
      <c r="DQ41">
        <v>0</v>
      </c>
      <c r="DR41">
        <v>1.59996025</v>
      </c>
      <c r="DS41">
        <v>0.021360787992493</v>
      </c>
      <c r="DT41">
        <v>0.0021873551237739</v>
      </c>
      <c r="DU41">
        <v>1</v>
      </c>
      <c r="DV41">
        <v>1</v>
      </c>
      <c r="DW41">
        <v>2</v>
      </c>
      <c r="DX41" t="s">
        <v>357</v>
      </c>
      <c r="DY41">
        <v>2.87153</v>
      </c>
      <c r="DZ41">
        <v>2.71019</v>
      </c>
      <c r="EA41">
        <v>0.0890846</v>
      </c>
      <c r="EB41">
        <v>0.0904704</v>
      </c>
      <c r="EC41">
        <v>0.0633197</v>
      </c>
      <c r="ED41">
        <v>0.0569111</v>
      </c>
      <c r="EE41">
        <v>25553.4</v>
      </c>
      <c r="EF41">
        <v>22336.4</v>
      </c>
      <c r="EG41">
        <v>25097.8</v>
      </c>
      <c r="EH41">
        <v>23912.3</v>
      </c>
      <c r="EI41">
        <v>40114.9</v>
      </c>
      <c r="EJ41">
        <v>37304.2</v>
      </c>
      <c r="EK41">
        <v>45342.3</v>
      </c>
      <c r="EL41">
        <v>42622.8</v>
      </c>
      <c r="EM41">
        <v>1.78055</v>
      </c>
      <c r="EN41">
        <v>1.85557</v>
      </c>
      <c r="EO41">
        <v>0.0181608</v>
      </c>
      <c r="EP41">
        <v>0</v>
      </c>
      <c r="EQ41">
        <v>19.7022</v>
      </c>
      <c r="ER41">
        <v>999.9</v>
      </c>
      <c r="ES41">
        <v>35.478</v>
      </c>
      <c r="ET41">
        <v>28.812</v>
      </c>
      <c r="EU41">
        <v>15.773</v>
      </c>
      <c r="EV41">
        <v>55.465</v>
      </c>
      <c r="EW41">
        <v>46.3221</v>
      </c>
      <c r="EX41">
        <v>1</v>
      </c>
      <c r="EY41">
        <v>-0.0801855</v>
      </c>
      <c r="EZ41">
        <v>4.73529</v>
      </c>
      <c r="FA41">
        <v>20.1692</v>
      </c>
      <c r="FB41">
        <v>5.23511</v>
      </c>
      <c r="FC41">
        <v>11.992</v>
      </c>
      <c r="FD41">
        <v>4.95695</v>
      </c>
      <c r="FE41">
        <v>3.30395</v>
      </c>
      <c r="FF41">
        <v>9999</v>
      </c>
      <c r="FG41">
        <v>9999</v>
      </c>
      <c r="FH41">
        <v>999.9</v>
      </c>
      <c r="FI41">
        <v>9999</v>
      </c>
      <c r="FJ41">
        <v>1.86844</v>
      </c>
      <c r="FK41">
        <v>1.86412</v>
      </c>
      <c r="FL41">
        <v>1.87177</v>
      </c>
      <c r="FM41">
        <v>1.86249</v>
      </c>
      <c r="FN41">
        <v>1.86192</v>
      </c>
      <c r="FO41">
        <v>1.86844</v>
      </c>
      <c r="FP41">
        <v>1.85852</v>
      </c>
      <c r="FQ41">
        <v>1.865</v>
      </c>
      <c r="FR41">
        <v>5</v>
      </c>
      <c r="FS41">
        <v>0</v>
      </c>
      <c r="FT41">
        <v>0</v>
      </c>
      <c r="FU41">
        <v>0</v>
      </c>
      <c r="FV41" t="s">
        <v>358</v>
      </c>
      <c r="FW41" t="s">
        <v>359</v>
      </c>
      <c r="FX41" t="s">
        <v>360</v>
      </c>
      <c r="FY41" t="s">
        <v>360</v>
      </c>
      <c r="FZ41" t="s">
        <v>360</v>
      </c>
      <c r="GA41" t="s">
        <v>360</v>
      </c>
      <c r="GB41">
        <v>0</v>
      </c>
      <c r="GC41">
        <v>100</v>
      </c>
      <c r="GD41">
        <v>100</v>
      </c>
      <c r="GE41">
        <v>1.302</v>
      </c>
      <c r="GF41">
        <v>-0.0402</v>
      </c>
      <c r="GG41">
        <v>0.710533810232173</v>
      </c>
      <c r="GH41">
        <v>0.00197157181927259</v>
      </c>
      <c r="GI41">
        <v>-1.54613444728524e-06</v>
      </c>
      <c r="GJ41">
        <v>6.01190112903267e-10</v>
      </c>
      <c r="GK41">
        <v>-0.100309745534137</v>
      </c>
      <c r="GL41">
        <v>-0.0164619765348121</v>
      </c>
      <c r="GM41">
        <v>0.00184798508784774</v>
      </c>
      <c r="GN41">
        <v>-1.07393615702454e-05</v>
      </c>
      <c r="GO41">
        <v>1</v>
      </c>
      <c r="GP41">
        <v>1970</v>
      </c>
      <c r="GQ41">
        <v>2</v>
      </c>
      <c r="GR41">
        <v>24</v>
      </c>
      <c r="GS41">
        <v>1253</v>
      </c>
      <c r="GT41">
        <v>1253.1</v>
      </c>
      <c r="GU41">
        <v>1.04126</v>
      </c>
      <c r="GV41">
        <v>2.39136</v>
      </c>
      <c r="GW41">
        <v>1.44775</v>
      </c>
      <c r="GX41">
        <v>2.31079</v>
      </c>
      <c r="GY41">
        <v>1.44409</v>
      </c>
      <c r="GZ41">
        <v>2.31079</v>
      </c>
      <c r="HA41">
        <v>33.9187</v>
      </c>
      <c r="HB41">
        <v>24.2976</v>
      </c>
      <c r="HC41">
        <v>18</v>
      </c>
      <c r="HD41">
        <v>416.46</v>
      </c>
      <c r="HE41">
        <v>446.58</v>
      </c>
      <c r="HF41">
        <v>14.6753</v>
      </c>
      <c r="HG41">
        <v>26.1405</v>
      </c>
      <c r="HH41">
        <v>30.0003</v>
      </c>
      <c r="HI41">
        <v>26.1358</v>
      </c>
      <c r="HJ41">
        <v>26.1081</v>
      </c>
      <c r="HK41">
        <v>20.9623</v>
      </c>
      <c r="HL41">
        <v>39.0224</v>
      </c>
      <c r="HM41">
        <v>5.49829</v>
      </c>
      <c r="HN41">
        <v>14.6717</v>
      </c>
      <c r="HO41">
        <v>426.728</v>
      </c>
      <c r="HP41">
        <v>10.7635</v>
      </c>
      <c r="HQ41">
        <v>95.9877</v>
      </c>
      <c r="HR41">
        <v>100.237</v>
      </c>
    </row>
    <row r="42" spans="1:226">
      <c r="A42">
        <v>26</v>
      </c>
      <c r="B42">
        <v>1680458242</v>
      </c>
      <c r="C42">
        <v>217</v>
      </c>
      <c r="D42" t="s">
        <v>410</v>
      </c>
      <c r="E42" t="s">
        <v>411</v>
      </c>
      <c r="F42">
        <v>5</v>
      </c>
      <c r="G42" t="s">
        <v>353</v>
      </c>
      <c r="H42" t="s">
        <v>354</v>
      </c>
      <c r="I42">
        <v>1680458234.15517</v>
      </c>
      <c r="J42">
        <f>(K42)/1000</f>
        <v>0</v>
      </c>
      <c r="K42">
        <f>IF(BF42, AN42, AH42)</f>
        <v>0</v>
      </c>
      <c r="L42">
        <f>IF(BF42, AI42, AG42)</f>
        <v>0</v>
      </c>
      <c r="M42">
        <f>BH42 - IF(AU42&gt;1, L42*BB42*100.0/(AW42*BV42), 0)</f>
        <v>0</v>
      </c>
      <c r="N42">
        <f>((T42-J42/2)*M42-L42)/(T42+J42/2)</f>
        <v>0</v>
      </c>
      <c r="O42">
        <f>N42*(BO42+BP42)/1000.0</f>
        <v>0</v>
      </c>
      <c r="P42">
        <f>(BH42 - IF(AU42&gt;1, L42*BB42*100.0/(AW42*BV42), 0))*(BO42+BP42)/1000.0</f>
        <v>0</v>
      </c>
      <c r="Q42">
        <f>2.0/((1/S42-1/R42)+SIGN(S42)*SQRT((1/S42-1/R42)*(1/S42-1/R42) + 4*BC42/((BC42+1)*(BC42+1))*(2*1/S42*1/R42-1/R42*1/R42)))</f>
        <v>0</v>
      </c>
      <c r="R42">
        <f>IF(LEFT(BD42,1)&lt;&gt;"0",IF(LEFT(BD42,1)="1",3.0,BE42),$D$5+$E$5*(BV42*BO42/($K$5*1000))+$F$5*(BV42*BO42/($K$5*1000))*MAX(MIN(BB42,$J$5),$I$5)*MAX(MIN(BB42,$J$5),$I$5)+$G$5*MAX(MIN(BB42,$J$5),$I$5)*(BV42*BO42/($K$5*1000))+$H$5*(BV42*BO42/($K$5*1000))*(BV42*BO42/($K$5*1000)))</f>
        <v>0</v>
      </c>
      <c r="S42">
        <f>J42*(1000-(1000*0.61365*exp(17.502*W42/(240.97+W42))/(BO42+BP42)+BJ42)/2)/(1000*0.61365*exp(17.502*W42/(240.97+W42))/(BO42+BP42)-BJ42)</f>
        <v>0</v>
      </c>
      <c r="T42">
        <f>1/((BC42+1)/(Q42/1.6)+1/(R42/1.37)) + BC42/((BC42+1)/(Q42/1.6) + BC42/(R42/1.37))</f>
        <v>0</v>
      </c>
      <c r="U42">
        <f>(AX42*BA42)</f>
        <v>0</v>
      </c>
      <c r="V42">
        <f>(BQ42+(U42+2*0.95*5.67E-8*(((BQ42+$B$7)+273)^4-(BQ42+273)^4)-44100*J42)/(1.84*29.3*R42+8*0.95*5.67E-8*(BQ42+273)^3))</f>
        <v>0</v>
      </c>
      <c r="W42">
        <f>($C$7*BR42+$D$7*BS42+$E$7*V42)</f>
        <v>0</v>
      </c>
      <c r="X42">
        <f>0.61365*exp(17.502*W42/(240.97+W42))</f>
        <v>0</v>
      </c>
      <c r="Y42">
        <f>(Z42/AA42*100)</f>
        <v>0</v>
      </c>
      <c r="Z42">
        <f>BJ42*(BO42+BP42)/1000</f>
        <v>0</v>
      </c>
      <c r="AA42">
        <f>0.61365*exp(17.502*BQ42/(240.97+BQ42))</f>
        <v>0</v>
      </c>
      <c r="AB42">
        <f>(X42-BJ42*(BO42+BP42)/1000)</f>
        <v>0</v>
      </c>
      <c r="AC42">
        <f>(-J42*44100)</f>
        <v>0</v>
      </c>
      <c r="AD42">
        <f>2*29.3*R42*0.92*(BQ42-W42)</f>
        <v>0</v>
      </c>
      <c r="AE42">
        <f>2*0.95*5.67E-8*(((BQ42+$B$7)+273)^4-(W42+273)^4)</f>
        <v>0</v>
      </c>
      <c r="AF42">
        <f>U42+AE42+AC42+AD42</f>
        <v>0</v>
      </c>
      <c r="AG42">
        <f>BN42*AU42*(BI42-BH42*(1000-AU42*BK42)/(1000-AU42*BJ42))/(100*BB42)</f>
        <v>0</v>
      </c>
      <c r="AH42">
        <f>1000*BN42*AU42*(BJ42-BK42)/(100*BB42*(1000-AU42*BJ42))</f>
        <v>0</v>
      </c>
      <c r="AI42">
        <f>(AJ42 - AK42 - BO42*1E3/(8.314*(BQ42+273.15)) * AM42/BN42 * AL42) * BN42/(100*BB42) * (1000 - BK42)/1000</f>
        <v>0</v>
      </c>
      <c r="AJ42">
        <v>424.50888783232</v>
      </c>
      <c r="AK42">
        <v>417.416854545455</v>
      </c>
      <c r="AL42">
        <v>-0.0316569661576669</v>
      </c>
      <c r="AM42">
        <v>67.1333394971398</v>
      </c>
      <c r="AN42">
        <f>(AP42 - AO42 + BO42*1E3/(8.314*(BQ42+273.15)) * AR42/BN42 * AQ42) * BN42/(100*BB42) * 1000/(1000 - AP42)</f>
        <v>0</v>
      </c>
      <c r="AO42">
        <v>10.7800134140087</v>
      </c>
      <c r="AP42">
        <v>12.3856121212121</v>
      </c>
      <c r="AQ42">
        <v>7.79897519553571e-07</v>
      </c>
      <c r="AR42">
        <v>128.358155406934</v>
      </c>
      <c r="AS42">
        <v>11</v>
      </c>
      <c r="AT42">
        <v>2</v>
      </c>
      <c r="AU42">
        <f>IF(AS42*$H$13&gt;=AW42,1.0,(AW42/(AW42-AS42*$H$13)))</f>
        <v>0</v>
      </c>
      <c r="AV42">
        <f>(AU42-1)*100</f>
        <v>0</v>
      </c>
      <c r="AW42">
        <f>MAX(0,($B$13+$C$13*BV42)/(1+$D$13*BV42)*BO42/(BQ42+273)*$E$13)</f>
        <v>0</v>
      </c>
      <c r="AX42">
        <f>$B$11*BW42+$C$11*BX42+$F$11*CI42*(1-CL42)</f>
        <v>0</v>
      </c>
      <c r="AY42">
        <f>AX42*AZ42</f>
        <v>0</v>
      </c>
      <c r="AZ42">
        <f>($B$11*$D$9+$C$11*$D$9+$F$11*((CV42+CN42)/MAX(CV42+CN42+CW42, 0.1)*$I$9+CW42/MAX(CV42+CN42+CW42, 0.1)*$J$9))/($B$11+$C$11+$F$11)</f>
        <v>0</v>
      </c>
      <c r="BA42">
        <f>($B$11*$K$9+$C$11*$K$9+$F$11*((CV42+CN42)/MAX(CV42+CN42+CW42, 0.1)*$P$9+CW42/MAX(CV42+CN42+CW42, 0.1)*$Q$9))/($B$11+$C$11+$F$11)</f>
        <v>0</v>
      </c>
      <c r="BB42">
        <v>2.44</v>
      </c>
      <c r="BC42">
        <v>0.5</v>
      </c>
      <c r="BD42" t="s">
        <v>355</v>
      </c>
      <c r="BE42">
        <v>2</v>
      </c>
      <c r="BF42" t="b">
        <v>1</v>
      </c>
      <c r="BG42">
        <v>1680458234.15517</v>
      </c>
      <c r="BH42">
        <v>412.325620689655</v>
      </c>
      <c r="BI42">
        <v>420.144517241379</v>
      </c>
      <c r="BJ42">
        <v>12.3823034482759</v>
      </c>
      <c r="BK42">
        <v>10.7795862068966</v>
      </c>
      <c r="BL42">
        <v>411.024034482759</v>
      </c>
      <c r="BM42">
        <v>12.4225310344828</v>
      </c>
      <c r="BN42">
        <v>500.138172413793</v>
      </c>
      <c r="BO42">
        <v>89.4807689655173</v>
      </c>
      <c r="BP42">
        <v>0.100077310344828</v>
      </c>
      <c r="BQ42">
        <v>19.495624137931</v>
      </c>
      <c r="BR42">
        <v>19.9986137931034</v>
      </c>
      <c r="BS42">
        <v>999.9</v>
      </c>
      <c r="BT42">
        <v>0</v>
      </c>
      <c r="BU42">
        <v>0</v>
      </c>
      <c r="BV42">
        <v>9972.45689655172</v>
      </c>
      <c r="BW42">
        <v>0</v>
      </c>
      <c r="BX42">
        <v>10.2381</v>
      </c>
      <c r="BY42">
        <v>-7.81895448275862</v>
      </c>
      <c r="BZ42">
        <v>417.495103448276</v>
      </c>
      <c r="CA42">
        <v>424.722827586207</v>
      </c>
      <c r="CB42">
        <v>1.60273034482759</v>
      </c>
      <c r="CC42">
        <v>420.144517241379</v>
      </c>
      <c r="CD42">
        <v>10.7795862068966</v>
      </c>
      <c r="CE42">
        <v>1.10797965517241</v>
      </c>
      <c r="CF42">
        <v>0.964565137931035</v>
      </c>
      <c r="CG42">
        <v>8.41938862068966</v>
      </c>
      <c r="CH42">
        <v>6.3918424137931</v>
      </c>
      <c r="CI42">
        <v>1999.99896551724</v>
      </c>
      <c r="CJ42">
        <v>0.979995137931034</v>
      </c>
      <c r="CK42">
        <v>0.0200045896551724</v>
      </c>
      <c r="CL42">
        <v>0</v>
      </c>
      <c r="CM42">
        <v>2.60686896551724</v>
      </c>
      <c r="CN42">
        <v>0</v>
      </c>
      <c r="CO42">
        <v>4479.10379310345</v>
      </c>
      <c r="CP42">
        <v>16705.3724137931</v>
      </c>
      <c r="CQ42">
        <v>41.5</v>
      </c>
      <c r="CR42">
        <v>43.7043793103448</v>
      </c>
      <c r="CS42">
        <v>42.6956896551724</v>
      </c>
      <c r="CT42">
        <v>41.75</v>
      </c>
      <c r="CU42">
        <v>40.625</v>
      </c>
      <c r="CV42">
        <v>1959.98896551724</v>
      </c>
      <c r="CW42">
        <v>40.01</v>
      </c>
      <c r="CX42">
        <v>0</v>
      </c>
      <c r="CY42">
        <v>1680458272.2</v>
      </c>
      <c r="CZ42">
        <v>0</v>
      </c>
      <c r="DA42">
        <v>0</v>
      </c>
      <c r="DB42" t="s">
        <v>356</v>
      </c>
      <c r="DC42">
        <v>1680383055.5</v>
      </c>
      <c r="DD42">
        <v>1680383051.5</v>
      </c>
      <c r="DE42">
        <v>0</v>
      </c>
      <c r="DF42">
        <v>-0.261</v>
      </c>
      <c r="DG42">
        <v>-0.006</v>
      </c>
      <c r="DH42">
        <v>1.377</v>
      </c>
      <c r="DI42">
        <v>0.403</v>
      </c>
      <c r="DJ42">
        <v>420</v>
      </c>
      <c r="DK42">
        <v>24</v>
      </c>
      <c r="DL42">
        <v>0.61</v>
      </c>
      <c r="DM42">
        <v>0.33</v>
      </c>
      <c r="DN42">
        <v>-7.71256175</v>
      </c>
      <c r="DO42">
        <v>-0.159281313320803</v>
      </c>
      <c r="DP42">
        <v>0.162590924176097</v>
      </c>
      <c r="DQ42">
        <v>0</v>
      </c>
      <c r="DR42">
        <v>1.601295</v>
      </c>
      <c r="DS42">
        <v>0.0200521575984989</v>
      </c>
      <c r="DT42">
        <v>0.00207432157584111</v>
      </c>
      <c r="DU42">
        <v>1</v>
      </c>
      <c r="DV42">
        <v>1</v>
      </c>
      <c r="DW42">
        <v>2</v>
      </c>
      <c r="DX42" t="s">
        <v>357</v>
      </c>
      <c r="DY42">
        <v>2.8716</v>
      </c>
      <c r="DZ42">
        <v>2.70992</v>
      </c>
      <c r="EA42">
        <v>0.0890781</v>
      </c>
      <c r="EB42">
        <v>0.0909419</v>
      </c>
      <c r="EC42">
        <v>0.0633302</v>
      </c>
      <c r="ED42">
        <v>0.0569083</v>
      </c>
      <c r="EE42">
        <v>25553.2</v>
      </c>
      <c r="EF42">
        <v>22325.1</v>
      </c>
      <c r="EG42">
        <v>25097.4</v>
      </c>
      <c r="EH42">
        <v>23912.6</v>
      </c>
      <c r="EI42">
        <v>40114.5</v>
      </c>
      <c r="EJ42">
        <v>37304.8</v>
      </c>
      <c r="EK42">
        <v>45342.4</v>
      </c>
      <c r="EL42">
        <v>42623.3</v>
      </c>
      <c r="EM42">
        <v>1.78083</v>
      </c>
      <c r="EN42">
        <v>1.85522</v>
      </c>
      <c r="EO42">
        <v>0.0169016</v>
      </c>
      <c r="EP42">
        <v>0</v>
      </c>
      <c r="EQ42">
        <v>19.707</v>
      </c>
      <c r="ER42">
        <v>999.9</v>
      </c>
      <c r="ES42">
        <v>35.454</v>
      </c>
      <c r="ET42">
        <v>28.802</v>
      </c>
      <c r="EU42">
        <v>15.7539</v>
      </c>
      <c r="EV42">
        <v>55.775</v>
      </c>
      <c r="EW42">
        <v>45.5369</v>
      </c>
      <c r="EX42">
        <v>1</v>
      </c>
      <c r="EY42">
        <v>-0.0790193</v>
      </c>
      <c r="EZ42">
        <v>5.06665</v>
      </c>
      <c r="FA42">
        <v>20.1593</v>
      </c>
      <c r="FB42">
        <v>5.23541</v>
      </c>
      <c r="FC42">
        <v>11.992</v>
      </c>
      <c r="FD42">
        <v>4.9569</v>
      </c>
      <c r="FE42">
        <v>3.30395</v>
      </c>
      <c r="FF42">
        <v>9999</v>
      </c>
      <c r="FG42">
        <v>9999</v>
      </c>
      <c r="FH42">
        <v>999.9</v>
      </c>
      <c r="FI42">
        <v>9999</v>
      </c>
      <c r="FJ42">
        <v>1.86844</v>
      </c>
      <c r="FK42">
        <v>1.86411</v>
      </c>
      <c r="FL42">
        <v>1.87179</v>
      </c>
      <c r="FM42">
        <v>1.86249</v>
      </c>
      <c r="FN42">
        <v>1.86189</v>
      </c>
      <c r="FO42">
        <v>1.86844</v>
      </c>
      <c r="FP42">
        <v>1.85852</v>
      </c>
      <c r="FQ42">
        <v>1.86501</v>
      </c>
      <c r="FR42">
        <v>5</v>
      </c>
      <c r="FS42">
        <v>0</v>
      </c>
      <c r="FT42">
        <v>0</v>
      </c>
      <c r="FU42">
        <v>0</v>
      </c>
      <c r="FV42" t="s">
        <v>358</v>
      </c>
      <c r="FW42" t="s">
        <v>359</v>
      </c>
      <c r="FX42" t="s">
        <v>360</v>
      </c>
      <c r="FY42" t="s">
        <v>360</v>
      </c>
      <c r="FZ42" t="s">
        <v>360</v>
      </c>
      <c r="GA42" t="s">
        <v>360</v>
      </c>
      <c r="GB42">
        <v>0</v>
      </c>
      <c r="GC42">
        <v>100</v>
      </c>
      <c r="GD42">
        <v>100</v>
      </c>
      <c r="GE42">
        <v>1.301</v>
      </c>
      <c r="GF42">
        <v>-0.0401</v>
      </c>
      <c r="GG42">
        <v>0.710533810232173</v>
      </c>
      <c r="GH42">
        <v>0.00197157181927259</v>
      </c>
      <c r="GI42">
        <v>-1.54613444728524e-06</v>
      </c>
      <c r="GJ42">
        <v>6.01190112903267e-10</v>
      </c>
      <c r="GK42">
        <v>-0.100309745534137</v>
      </c>
      <c r="GL42">
        <v>-0.0164619765348121</v>
      </c>
      <c r="GM42">
        <v>0.00184798508784774</v>
      </c>
      <c r="GN42">
        <v>-1.07393615702454e-05</v>
      </c>
      <c r="GO42">
        <v>1</v>
      </c>
      <c r="GP42">
        <v>1970</v>
      </c>
      <c r="GQ42">
        <v>2</v>
      </c>
      <c r="GR42">
        <v>24</v>
      </c>
      <c r="GS42">
        <v>1253.1</v>
      </c>
      <c r="GT42">
        <v>1253.2</v>
      </c>
      <c r="GU42">
        <v>1.06812</v>
      </c>
      <c r="GV42">
        <v>2.39014</v>
      </c>
      <c r="GW42">
        <v>1.44897</v>
      </c>
      <c r="GX42">
        <v>2.31079</v>
      </c>
      <c r="GY42">
        <v>1.44409</v>
      </c>
      <c r="GZ42">
        <v>2.25342</v>
      </c>
      <c r="HA42">
        <v>33.9187</v>
      </c>
      <c r="HB42">
        <v>24.2889</v>
      </c>
      <c r="HC42">
        <v>18</v>
      </c>
      <c r="HD42">
        <v>416.612</v>
      </c>
      <c r="HE42">
        <v>446.367</v>
      </c>
      <c r="HF42">
        <v>14.6533</v>
      </c>
      <c r="HG42">
        <v>26.1405</v>
      </c>
      <c r="HH42">
        <v>30.0009</v>
      </c>
      <c r="HI42">
        <v>26.1358</v>
      </c>
      <c r="HJ42">
        <v>26.1081</v>
      </c>
      <c r="HK42">
        <v>21.4619</v>
      </c>
      <c r="HL42">
        <v>39.0224</v>
      </c>
      <c r="HM42">
        <v>5.49829</v>
      </c>
      <c r="HN42">
        <v>14.6056</v>
      </c>
      <c r="HO42">
        <v>440.147</v>
      </c>
      <c r="HP42">
        <v>10.7551</v>
      </c>
      <c r="HQ42">
        <v>95.9873</v>
      </c>
      <c r="HR42">
        <v>100.238</v>
      </c>
    </row>
    <row r="43" spans="1:226">
      <c r="A43">
        <v>27</v>
      </c>
      <c r="B43">
        <v>1680458247</v>
      </c>
      <c r="C43">
        <v>222</v>
      </c>
      <c r="D43" t="s">
        <v>412</v>
      </c>
      <c r="E43" t="s">
        <v>413</v>
      </c>
      <c r="F43">
        <v>5</v>
      </c>
      <c r="G43" t="s">
        <v>353</v>
      </c>
      <c r="H43" t="s">
        <v>354</v>
      </c>
      <c r="I43">
        <v>1680458239.23214</v>
      </c>
      <c r="J43">
        <f>(K43)/1000</f>
        <v>0</v>
      </c>
      <c r="K43">
        <f>IF(BF43, AN43, AH43)</f>
        <v>0</v>
      </c>
      <c r="L43">
        <f>IF(BF43, AI43, AG43)</f>
        <v>0</v>
      </c>
      <c r="M43">
        <f>BH43 - IF(AU43&gt;1, L43*BB43*100.0/(AW43*BV43), 0)</f>
        <v>0</v>
      </c>
      <c r="N43">
        <f>((T43-J43/2)*M43-L43)/(T43+J43/2)</f>
        <v>0</v>
      </c>
      <c r="O43">
        <f>N43*(BO43+BP43)/1000.0</f>
        <v>0</v>
      </c>
      <c r="P43">
        <f>(BH43 - IF(AU43&gt;1, L43*BB43*100.0/(AW43*BV43), 0))*(BO43+BP43)/1000.0</f>
        <v>0</v>
      </c>
      <c r="Q43">
        <f>2.0/((1/S43-1/R43)+SIGN(S43)*SQRT((1/S43-1/R43)*(1/S43-1/R43) + 4*BC43/((BC43+1)*(BC43+1))*(2*1/S43*1/R43-1/R43*1/R43)))</f>
        <v>0</v>
      </c>
      <c r="R43">
        <f>IF(LEFT(BD43,1)&lt;&gt;"0",IF(LEFT(BD43,1)="1",3.0,BE43),$D$5+$E$5*(BV43*BO43/($K$5*1000))+$F$5*(BV43*BO43/($K$5*1000))*MAX(MIN(BB43,$J$5),$I$5)*MAX(MIN(BB43,$J$5),$I$5)+$G$5*MAX(MIN(BB43,$J$5),$I$5)*(BV43*BO43/($K$5*1000))+$H$5*(BV43*BO43/($K$5*1000))*(BV43*BO43/($K$5*1000)))</f>
        <v>0</v>
      </c>
      <c r="S43">
        <f>J43*(1000-(1000*0.61365*exp(17.502*W43/(240.97+W43))/(BO43+BP43)+BJ43)/2)/(1000*0.61365*exp(17.502*W43/(240.97+W43))/(BO43+BP43)-BJ43)</f>
        <v>0</v>
      </c>
      <c r="T43">
        <f>1/((BC43+1)/(Q43/1.6)+1/(R43/1.37)) + BC43/((BC43+1)/(Q43/1.6) + BC43/(R43/1.37))</f>
        <v>0</v>
      </c>
      <c r="U43">
        <f>(AX43*BA43)</f>
        <v>0</v>
      </c>
      <c r="V43">
        <f>(BQ43+(U43+2*0.95*5.67E-8*(((BQ43+$B$7)+273)^4-(BQ43+273)^4)-44100*J43)/(1.84*29.3*R43+8*0.95*5.67E-8*(BQ43+273)^3))</f>
        <v>0</v>
      </c>
      <c r="W43">
        <f>($C$7*BR43+$D$7*BS43+$E$7*V43)</f>
        <v>0</v>
      </c>
      <c r="X43">
        <f>0.61365*exp(17.502*W43/(240.97+W43))</f>
        <v>0</v>
      </c>
      <c r="Y43">
        <f>(Z43/AA43*100)</f>
        <v>0</v>
      </c>
      <c r="Z43">
        <f>BJ43*(BO43+BP43)/1000</f>
        <v>0</v>
      </c>
      <c r="AA43">
        <f>0.61365*exp(17.502*BQ43/(240.97+BQ43))</f>
        <v>0</v>
      </c>
      <c r="AB43">
        <f>(X43-BJ43*(BO43+BP43)/1000)</f>
        <v>0</v>
      </c>
      <c r="AC43">
        <f>(-J43*44100)</f>
        <v>0</v>
      </c>
      <c r="AD43">
        <f>2*29.3*R43*0.92*(BQ43-W43)</f>
        <v>0</v>
      </c>
      <c r="AE43">
        <f>2*0.95*5.67E-8*(((BQ43+$B$7)+273)^4-(W43+273)^4)</f>
        <v>0</v>
      </c>
      <c r="AF43">
        <f>U43+AE43+AC43+AD43</f>
        <v>0</v>
      </c>
      <c r="AG43">
        <f>BN43*AU43*(BI43-BH43*(1000-AU43*BK43)/(1000-AU43*BJ43))/(100*BB43)</f>
        <v>0</v>
      </c>
      <c r="AH43">
        <f>1000*BN43*AU43*(BJ43-BK43)/(100*BB43*(1000-AU43*BJ43))</f>
        <v>0</v>
      </c>
      <c r="AI43">
        <f>(AJ43 - AK43 - BO43*1E3/(8.314*(BQ43+273.15)) * AM43/BN43 * AL43) * BN43/(100*BB43) * (1000 - BK43)/1000</f>
        <v>0</v>
      </c>
      <c r="AJ43">
        <v>431.891233482215</v>
      </c>
      <c r="AK43">
        <v>420.753539393939</v>
      </c>
      <c r="AL43">
        <v>0.787428128605868</v>
      </c>
      <c r="AM43">
        <v>67.1333394971398</v>
      </c>
      <c r="AN43">
        <f>(AP43 - AO43 + BO43*1E3/(8.314*(BQ43+273.15)) * AR43/BN43 * AQ43) * BN43/(100*BB43) * 1000/(1000 - AP43)</f>
        <v>0</v>
      </c>
      <c r="AO43">
        <v>10.7789249703067</v>
      </c>
      <c r="AP43">
        <v>12.3868787878788</v>
      </c>
      <c r="AQ43">
        <v>-4.73905754210231e-07</v>
      </c>
      <c r="AR43">
        <v>128.358155406934</v>
      </c>
      <c r="AS43">
        <v>11</v>
      </c>
      <c r="AT43">
        <v>2</v>
      </c>
      <c r="AU43">
        <f>IF(AS43*$H$13&gt;=AW43,1.0,(AW43/(AW43-AS43*$H$13)))</f>
        <v>0</v>
      </c>
      <c r="AV43">
        <f>(AU43-1)*100</f>
        <v>0</v>
      </c>
      <c r="AW43">
        <f>MAX(0,($B$13+$C$13*BV43)/(1+$D$13*BV43)*BO43/(BQ43+273)*$E$13)</f>
        <v>0</v>
      </c>
      <c r="AX43">
        <f>$B$11*BW43+$C$11*BX43+$F$11*CI43*(1-CL43)</f>
        <v>0</v>
      </c>
      <c r="AY43">
        <f>AX43*AZ43</f>
        <v>0</v>
      </c>
      <c r="AZ43">
        <f>($B$11*$D$9+$C$11*$D$9+$F$11*((CV43+CN43)/MAX(CV43+CN43+CW43, 0.1)*$I$9+CW43/MAX(CV43+CN43+CW43, 0.1)*$J$9))/($B$11+$C$11+$F$11)</f>
        <v>0</v>
      </c>
      <c r="BA43">
        <f>($B$11*$K$9+$C$11*$K$9+$F$11*((CV43+CN43)/MAX(CV43+CN43+CW43, 0.1)*$P$9+CW43/MAX(CV43+CN43+CW43, 0.1)*$Q$9))/($B$11+$C$11+$F$11)</f>
        <v>0</v>
      </c>
      <c r="BB43">
        <v>2.44</v>
      </c>
      <c r="BC43">
        <v>0.5</v>
      </c>
      <c r="BD43" t="s">
        <v>355</v>
      </c>
      <c r="BE43">
        <v>2</v>
      </c>
      <c r="BF43" t="b">
        <v>1</v>
      </c>
      <c r="BG43">
        <v>1680458239.23214</v>
      </c>
      <c r="BH43">
        <v>412.770964285714</v>
      </c>
      <c r="BI43">
        <v>423.045892857143</v>
      </c>
      <c r="BJ43">
        <v>12.3845178571429</v>
      </c>
      <c r="BK43">
        <v>10.7796142857143</v>
      </c>
      <c r="BL43">
        <v>411.469</v>
      </c>
      <c r="BM43">
        <v>12.4246892857143</v>
      </c>
      <c r="BN43">
        <v>500.139892857143</v>
      </c>
      <c r="BO43">
        <v>89.4796392857143</v>
      </c>
      <c r="BP43">
        <v>0.100014992857143</v>
      </c>
      <c r="BQ43">
        <v>19.4971714285714</v>
      </c>
      <c r="BR43">
        <v>19.9930178571429</v>
      </c>
      <c r="BS43">
        <v>999.9</v>
      </c>
      <c r="BT43">
        <v>0</v>
      </c>
      <c r="BU43">
        <v>0</v>
      </c>
      <c r="BV43">
        <v>9982.00964285714</v>
      </c>
      <c r="BW43">
        <v>0</v>
      </c>
      <c r="BX43">
        <v>10.2381</v>
      </c>
      <c r="BY43">
        <v>-10.2749425</v>
      </c>
      <c r="BZ43">
        <v>417.947035714286</v>
      </c>
      <c r="CA43">
        <v>427.655892857143</v>
      </c>
      <c r="CB43">
        <v>1.60490535714286</v>
      </c>
      <c r="CC43">
        <v>423.045892857143</v>
      </c>
      <c r="CD43">
        <v>10.7796142857143</v>
      </c>
      <c r="CE43">
        <v>1.10816357142857</v>
      </c>
      <c r="CF43">
        <v>0.964556464285714</v>
      </c>
      <c r="CG43">
        <v>8.42183964285714</v>
      </c>
      <c r="CH43">
        <v>6.39171321428571</v>
      </c>
      <c r="CI43">
        <v>2000.00321428571</v>
      </c>
      <c r="CJ43">
        <v>0.979995142857143</v>
      </c>
      <c r="CK43">
        <v>0.0200045857142857</v>
      </c>
      <c r="CL43">
        <v>0</v>
      </c>
      <c r="CM43">
        <v>2.62234285714286</v>
      </c>
      <c r="CN43">
        <v>0</v>
      </c>
      <c r="CO43">
        <v>4478.27178571429</v>
      </c>
      <c r="CP43">
        <v>16705.4035714286</v>
      </c>
      <c r="CQ43">
        <v>41.5</v>
      </c>
      <c r="CR43">
        <v>43.714</v>
      </c>
      <c r="CS43">
        <v>42.69825</v>
      </c>
      <c r="CT43">
        <v>41.7522142857143</v>
      </c>
      <c r="CU43">
        <v>40.6272142857143</v>
      </c>
      <c r="CV43">
        <v>1959.99321428571</v>
      </c>
      <c r="CW43">
        <v>40.01</v>
      </c>
      <c r="CX43">
        <v>0</v>
      </c>
      <c r="CY43">
        <v>1680458277</v>
      </c>
      <c r="CZ43">
        <v>0</v>
      </c>
      <c r="DA43">
        <v>0</v>
      </c>
      <c r="DB43" t="s">
        <v>356</v>
      </c>
      <c r="DC43">
        <v>1680383055.5</v>
      </c>
      <c r="DD43">
        <v>1680383051.5</v>
      </c>
      <c r="DE43">
        <v>0</v>
      </c>
      <c r="DF43">
        <v>-0.261</v>
      </c>
      <c r="DG43">
        <v>-0.006</v>
      </c>
      <c r="DH43">
        <v>1.377</v>
      </c>
      <c r="DI43">
        <v>0.403</v>
      </c>
      <c r="DJ43">
        <v>420</v>
      </c>
      <c r="DK43">
        <v>24</v>
      </c>
      <c r="DL43">
        <v>0.61</v>
      </c>
      <c r="DM43">
        <v>0.33</v>
      </c>
      <c r="DN43">
        <v>-9.560515</v>
      </c>
      <c r="DO43">
        <v>-26.8880393245778</v>
      </c>
      <c r="DP43">
        <v>3.36206626851405</v>
      </c>
      <c r="DQ43">
        <v>0</v>
      </c>
      <c r="DR43">
        <v>1.60406275</v>
      </c>
      <c r="DS43">
        <v>0.0251586866791747</v>
      </c>
      <c r="DT43">
        <v>0.00263325178011904</v>
      </c>
      <c r="DU43">
        <v>1</v>
      </c>
      <c r="DV43">
        <v>1</v>
      </c>
      <c r="DW43">
        <v>2</v>
      </c>
      <c r="DX43" t="s">
        <v>357</v>
      </c>
      <c r="DY43">
        <v>2.87144</v>
      </c>
      <c r="DZ43">
        <v>2.71027</v>
      </c>
      <c r="EA43">
        <v>0.0897132</v>
      </c>
      <c r="EB43">
        <v>0.0930941</v>
      </c>
      <c r="EC43">
        <v>0.0633323</v>
      </c>
      <c r="ED43">
        <v>0.0569052</v>
      </c>
      <c r="EE43">
        <v>25535.5</v>
      </c>
      <c r="EF43">
        <v>22272.4</v>
      </c>
      <c r="EG43">
        <v>25097.6</v>
      </c>
      <c r="EH43">
        <v>23912.8</v>
      </c>
      <c r="EI43">
        <v>40114.4</v>
      </c>
      <c r="EJ43">
        <v>37305.6</v>
      </c>
      <c r="EK43">
        <v>45342.4</v>
      </c>
      <c r="EL43">
        <v>42623.9</v>
      </c>
      <c r="EM43">
        <v>1.78065</v>
      </c>
      <c r="EN43">
        <v>1.85575</v>
      </c>
      <c r="EO43">
        <v>0.0163838</v>
      </c>
      <c r="EP43">
        <v>0</v>
      </c>
      <c r="EQ43">
        <v>19.7112</v>
      </c>
      <c r="ER43">
        <v>999.9</v>
      </c>
      <c r="ES43">
        <v>35.429</v>
      </c>
      <c r="ET43">
        <v>28.802</v>
      </c>
      <c r="EU43">
        <v>15.7432</v>
      </c>
      <c r="EV43">
        <v>55.365</v>
      </c>
      <c r="EW43">
        <v>46.3341</v>
      </c>
      <c r="EX43">
        <v>1</v>
      </c>
      <c r="EY43">
        <v>-0.07906</v>
      </c>
      <c r="EZ43">
        <v>4.88019</v>
      </c>
      <c r="FA43">
        <v>20.165</v>
      </c>
      <c r="FB43">
        <v>5.23541</v>
      </c>
      <c r="FC43">
        <v>11.992</v>
      </c>
      <c r="FD43">
        <v>4.95705</v>
      </c>
      <c r="FE43">
        <v>3.30395</v>
      </c>
      <c r="FF43">
        <v>9999</v>
      </c>
      <c r="FG43">
        <v>9999</v>
      </c>
      <c r="FH43">
        <v>999.9</v>
      </c>
      <c r="FI43">
        <v>9999</v>
      </c>
      <c r="FJ43">
        <v>1.86844</v>
      </c>
      <c r="FK43">
        <v>1.8641</v>
      </c>
      <c r="FL43">
        <v>1.8718</v>
      </c>
      <c r="FM43">
        <v>1.86249</v>
      </c>
      <c r="FN43">
        <v>1.86189</v>
      </c>
      <c r="FO43">
        <v>1.86844</v>
      </c>
      <c r="FP43">
        <v>1.85852</v>
      </c>
      <c r="FQ43">
        <v>1.86496</v>
      </c>
      <c r="FR43">
        <v>5</v>
      </c>
      <c r="FS43">
        <v>0</v>
      </c>
      <c r="FT43">
        <v>0</v>
      </c>
      <c r="FU43">
        <v>0</v>
      </c>
      <c r="FV43" t="s">
        <v>358</v>
      </c>
      <c r="FW43" t="s">
        <v>359</v>
      </c>
      <c r="FX43" t="s">
        <v>360</v>
      </c>
      <c r="FY43" t="s">
        <v>360</v>
      </c>
      <c r="FZ43" t="s">
        <v>360</v>
      </c>
      <c r="GA43" t="s">
        <v>360</v>
      </c>
      <c r="GB43">
        <v>0</v>
      </c>
      <c r="GC43">
        <v>100</v>
      </c>
      <c r="GD43">
        <v>100</v>
      </c>
      <c r="GE43">
        <v>1.305</v>
      </c>
      <c r="GF43">
        <v>-0.0401</v>
      </c>
      <c r="GG43">
        <v>0.710533810232173</v>
      </c>
      <c r="GH43">
        <v>0.00197157181927259</v>
      </c>
      <c r="GI43">
        <v>-1.54613444728524e-06</v>
      </c>
      <c r="GJ43">
        <v>6.01190112903267e-10</v>
      </c>
      <c r="GK43">
        <v>-0.100309745534137</v>
      </c>
      <c r="GL43">
        <v>-0.0164619765348121</v>
      </c>
      <c r="GM43">
        <v>0.00184798508784774</v>
      </c>
      <c r="GN43">
        <v>-1.07393615702454e-05</v>
      </c>
      <c r="GO43">
        <v>1</v>
      </c>
      <c r="GP43">
        <v>1970</v>
      </c>
      <c r="GQ43">
        <v>2</v>
      </c>
      <c r="GR43">
        <v>24</v>
      </c>
      <c r="GS43">
        <v>1253.2</v>
      </c>
      <c r="GT43">
        <v>1253.3</v>
      </c>
      <c r="GU43">
        <v>1.09619</v>
      </c>
      <c r="GV43">
        <v>2.36694</v>
      </c>
      <c r="GW43">
        <v>1.44775</v>
      </c>
      <c r="GX43">
        <v>2.31079</v>
      </c>
      <c r="GY43">
        <v>1.44409</v>
      </c>
      <c r="GZ43">
        <v>2.38281</v>
      </c>
      <c r="HA43">
        <v>33.9413</v>
      </c>
      <c r="HB43">
        <v>24.2976</v>
      </c>
      <c r="HC43">
        <v>18</v>
      </c>
      <c r="HD43">
        <v>416.521</v>
      </c>
      <c r="HE43">
        <v>446.687</v>
      </c>
      <c r="HF43">
        <v>14.6142</v>
      </c>
      <c r="HG43">
        <v>26.1425</v>
      </c>
      <c r="HH43">
        <v>30.0002</v>
      </c>
      <c r="HI43">
        <v>26.1366</v>
      </c>
      <c r="HJ43">
        <v>26.1083</v>
      </c>
      <c r="HK43">
        <v>22.1285</v>
      </c>
      <c r="HL43">
        <v>39.0224</v>
      </c>
      <c r="HM43">
        <v>5.49829</v>
      </c>
      <c r="HN43">
        <v>14.623</v>
      </c>
      <c r="HO43">
        <v>460.378</v>
      </c>
      <c r="HP43">
        <v>10.7479</v>
      </c>
      <c r="HQ43">
        <v>95.9875</v>
      </c>
      <c r="HR43">
        <v>100.239</v>
      </c>
    </row>
    <row r="44" spans="1:226">
      <c r="A44">
        <v>28</v>
      </c>
      <c r="B44">
        <v>1680458252</v>
      </c>
      <c r="C44">
        <v>227</v>
      </c>
      <c r="D44" t="s">
        <v>414</v>
      </c>
      <c r="E44" t="s">
        <v>415</v>
      </c>
      <c r="F44">
        <v>5</v>
      </c>
      <c r="G44" t="s">
        <v>353</v>
      </c>
      <c r="H44" t="s">
        <v>354</v>
      </c>
      <c r="I44">
        <v>1680458244.5</v>
      </c>
      <c r="J44">
        <f>(K44)/1000</f>
        <v>0</v>
      </c>
      <c r="K44">
        <f>IF(BF44, AN44, AH44)</f>
        <v>0</v>
      </c>
      <c r="L44">
        <f>IF(BF44, AI44, AG44)</f>
        <v>0</v>
      </c>
      <c r="M44">
        <f>BH44 - IF(AU44&gt;1, L44*BB44*100.0/(AW44*BV44), 0)</f>
        <v>0</v>
      </c>
      <c r="N44">
        <f>((T44-J44/2)*M44-L44)/(T44+J44/2)</f>
        <v>0</v>
      </c>
      <c r="O44">
        <f>N44*(BO44+BP44)/1000.0</f>
        <v>0</v>
      </c>
      <c r="P44">
        <f>(BH44 - IF(AU44&gt;1, L44*BB44*100.0/(AW44*BV44), 0))*(BO44+BP44)/1000.0</f>
        <v>0</v>
      </c>
      <c r="Q44">
        <f>2.0/((1/S44-1/R44)+SIGN(S44)*SQRT((1/S44-1/R44)*(1/S44-1/R44) + 4*BC44/((BC44+1)*(BC44+1))*(2*1/S44*1/R44-1/R44*1/R44)))</f>
        <v>0</v>
      </c>
      <c r="R44">
        <f>IF(LEFT(BD44,1)&lt;&gt;"0",IF(LEFT(BD44,1)="1",3.0,BE44),$D$5+$E$5*(BV44*BO44/($K$5*1000))+$F$5*(BV44*BO44/($K$5*1000))*MAX(MIN(BB44,$J$5),$I$5)*MAX(MIN(BB44,$J$5),$I$5)+$G$5*MAX(MIN(BB44,$J$5),$I$5)*(BV44*BO44/($K$5*1000))+$H$5*(BV44*BO44/($K$5*1000))*(BV44*BO44/($K$5*1000)))</f>
        <v>0</v>
      </c>
      <c r="S44">
        <f>J44*(1000-(1000*0.61365*exp(17.502*W44/(240.97+W44))/(BO44+BP44)+BJ44)/2)/(1000*0.61365*exp(17.502*W44/(240.97+W44))/(BO44+BP44)-BJ44)</f>
        <v>0</v>
      </c>
      <c r="T44">
        <f>1/((BC44+1)/(Q44/1.6)+1/(R44/1.37)) + BC44/((BC44+1)/(Q44/1.6) + BC44/(R44/1.37))</f>
        <v>0</v>
      </c>
      <c r="U44">
        <f>(AX44*BA44)</f>
        <v>0</v>
      </c>
      <c r="V44">
        <f>(BQ44+(U44+2*0.95*5.67E-8*(((BQ44+$B$7)+273)^4-(BQ44+273)^4)-44100*J44)/(1.84*29.3*R44+8*0.95*5.67E-8*(BQ44+273)^3))</f>
        <v>0</v>
      </c>
      <c r="W44">
        <f>($C$7*BR44+$D$7*BS44+$E$7*V44)</f>
        <v>0</v>
      </c>
      <c r="X44">
        <f>0.61365*exp(17.502*W44/(240.97+W44))</f>
        <v>0</v>
      </c>
      <c r="Y44">
        <f>(Z44/AA44*100)</f>
        <v>0</v>
      </c>
      <c r="Z44">
        <f>BJ44*(BO44+BP44)/1000</f>
        <v>0</v>
      </c>
      <c r="AA44">
        <f>0.61365*exp(17.502*BQ44/(240.97+BQ44))</f>
        <v>0</v>
      </c>
      <c r="AB44">
        <f>(X44-BJ44*(BO44+BP44)/1000)</f>
        <v>0</v>
      </c>
      <c r="AC44">
        <f>(-J44*44100)</f>
        <v>0</v>
      </c>
      <c r="AD44">
        <f>2*29.3*R44*0.92*(BQ44-W44)</f>
        <v>0</v>
      </c>
      <c r="AE44">
        <f>2*0.95*5.67E-8*(((BQ44+$B$7)+273)^4-(W44+273)^4)</f>
        <v>0</v>
      </c>
      <c r="AF44">
        <f>U44+AE44+AC44+AD44</f>
        <v>0</v>
      </c>
      <c r="AG44">
        <f>BN44*AU44*(BI44-BH44*(1000-AU44*BK44)/(1000-AU44*BJ44))/(100*BB44)</f>
        <v>0</v>
      </c>
      <c r="AH44">
        <f>1000*BN44*AU44*(BJ44-BK44)/(100*BB44*(1000-AU44*BJ44))</f>
        <v>0</v>
      </c>
      <c r="AI44">
        <f>(AJ44 - AK44 - BO44*1E3/(8.314*(BQ44+273.15)) * AM44/BN44 * AL44) * BN44/(100*BB44) * (1000 - BK44)/1000</f>
        <v>0</v>
      </c>
      <c r="AJ44">
        <v>447.157030973451</v>
      </c>
      <c r="AK44">
        <v>429.900103030303</v>
      </c>
      <c r="AL44">
        <v>1.95035120848775</v>
      </c>
      <c r="AM44">
        <v>67.1333394971398</v>
      </c>
      <c r="AN44">
        <f>(AP44 - AO44 + BO44*1E3/(8.314*(BQ44+273.15)) * AR44/BN44 * AQ44) * BN44/(100*BB44) * 1000/(1000 - AP44)</f>
        <v>0</v>
      </c>
      <c r="AO44">
        <v>10.779231942712</v>
      </c>
      <c r="AP44">
        <v>12.3826963636364</v>
      </c>
      <c r="AQ44">
        <v>-7.72468484491197e-07</v>
      </c>
      <c r="AR44">
        <v>128.358155406934</v>
      </c>
      <c r="AS44">
        <v>11</v>
      </c>
      <c r="AT44">
        <v>2</v>
      </c>
      <c r="AU44">
        <f>IF(AS44*$H$13&gt;=AW44,1.0,(AW44/(AW44-AS44*$H$13)))</f>
        <v>0</v>
      </c>
      <c r="AV44">
        <f>(AU44-1)*100</f>
        <v>0</v>
      </c>
      <c r="AW44">
        <f>MAX(0,($B$13+$C$13*BV44)/(1+$D$13*BV44)*BO44/(BQ44+273)*$E$13)</f>
        <v>0</v>
      </c>
      <c r="AX44">
        <f>$B$11*BW44+$C$11*BX44+$F$11*CI44*(1-CL44)</f>
        <v>0</v>
      </c>
      <c r="AY44">
        <f>AX44*AZ44</f>
        <v>0</v>
      </c>
      <c r="AZ44">
        <f>($B$11*$D$9+$C$11*$D$9+$F$11*((CV44+CN44)/MAX(CV44+CN44+CW44, 0.1)*$I$9+CW44/MAX(CV44+CN44+CW44, 0.1)*$J$9))/($B$11+$C$11+$F$11)</f>
        <v>0</v>
      </c>
      <c r="BA44">
        <f>($B$11*$K$9+$C$11*$K$9+$F$11*((CV44+CN44)/MAX(CV44+CN44+CW44, 0.1)*$P$9+CW44/MAX(CV44+CN44+CW44, 0.1)*$Q$9))/($B$11+$C$11+$F$11)</f>
        <v>0</v>
      </c>
      <c r="BB44">
        <v>2.44</v>
      </c>
      <c r="BC44">
        <v>0.5</v>
      </c>
      <c r="BD44" t="s">
        <v>355</v>
      </c>
      <c r="BE44">
        <v>2</v>
      </c>
      <c r="BF44" t="b">
        <v>1</v>
      </c>
      <c r="BG44">
        <v>1680458244.5</v>
      </c>
      <c r="BH44">
        <v>415.50762962963</v>
      </c>
      <c r="BI44">
        <v>431.286259259259</v>
      </c>
      <c r="BJ44">
        <v>12.3851962962963</v>
      </c>
      <c r="BK44">
        <v>10.779337037037</v>
      </c>
      <c r="BL44">
        <v>414.203111111111</v>
      </c>
      <c r="BM44">
        <v>12.4253481481481</v>
      </c>
      <c r="BN44">
        <v>500.131407407407</v>
      </c>
      <c r="BO44">
        <v>89.4785777777778</v>
      </c>
      <c r="BP44">
        <v>0.099994462962963</v>
      </c>
      <c r="BQ44">
        <v>19.4977148148148</v>
      </c>
      <c r="BR44">
        <v>19.9898703703704</v>
      </c>
      <c r="BS44">
        <v>999.9</v>
      </c>
      <c r="BT44">
        <v>0</v>
      </c>
      <c r="BU44">
        <v>0</v>
      </c>
      <c r="BV44">
        <v>9990.55444444445</v>
      </c>
      <c r="BW44">
        <v>0</v>
      </c>
      <c r="BX44">
        <v>10.2381</v>
      </c>
      <c r="BY44">
        <v>-15.7785714814815</v>
      </c>
      <c r="BZ44">
        <v>420.71837037037</v>
      </c>
      <c r="CA44">
        <v>435.985962962963</v>
      </c>
      <c r="CB44">
        <v>1.6058562962963</v>
      </c>
      <c r="CC44">
        <v>431.286259259259</v>
      </c>
      <c r="CD44">
        <v>10.779337037037</v>
      </c>
      <c r="CE44">
        <v>1.10821037037037</v>
      </c>
      <c r="CF44">
        <v>0.964520111111111</v>
      </c>
      <c r="CG44">
        <v>8.42246407407407</v>
      </c>
      <c r="CH44">
        <v>6.39116444444445</v>
      </c>
      <c r="CI44">
        <v>2000.00740740741</v>
      </c>
      <c r="CJ44">
        <v>0.979995148148148</v>
      </c>
      <c r="CK44">
        <v>0.0200045814814815</v>
      </c>
      <c r="CL44">
        <v>0</v>
      </c>
      <c r="CM44">
        <v>2.63071111111111</v>
      </c>
      <c r="CN44">
        <v>0</v>
      </c>
      <c r="CO44">
        <v>4476.62777777778</v>
      </c>
      <c r="CP44">
        <v>16705.4296296296</v>
      </c>
      <c r="CQ44">
        <v>41.5022962962963</v>
      </c>
      <c r="CR44">
        <v>43.7243333333333</v>
      </c>
      <c r="CS44">
        <v>42.694</v>
      </c>
      <c r="CT44">
        <v>41.7614814814815</v>
      </c>
      <c r="CU44">
        <v>40.6272962962963</v>
      </c>
      <c r="CV44">
        <v>1959.99740740741</v>
      </c>
      <c r="CW44">
        <v>40.01</v>
      </c>
      <c r="CX44">
        <v>0</v>
      </c>
      <c r="CY44">
        <v>1680458281.8</v>
      </c>
      <c r="CZ44">
        <v>0</v>
      </c>
      <c r="DA44">
        <v>0</v>
      </c>
      <c r="DB44" t="s">
        <v>356</v>
      </c>
      <c r="DC44">
        <v>1680383055.5</v>
      </c>
      <c r="DD44">
        <v>1680383051.5</v>
      </c>
      <c r="DE44">
        <v>0</v>
      </c>
      <c r="DF44">
        <v>-0.261</v>
      </c>
      <c r="DG44">
        <v>-0.006</v>
      </c>
      <c r="DH44">
        <v>1.377</v>
      </c>
      <c r="DI44">
        <v>0.403</v>
      </c>
      <c r="DJ44">
        <v>420</v>
      </c>
      <c r="DK44">
        <v>24</v>
      </c>
      <c r="DL44">
        <v>0.61</v>
      </c>
      <c r="DM44">
        <v>0.33</v>
      </c>
      <c r="DN44">
        <v>-12.5863075</v>
      </c>
      <c r="DO44">
        <v>-57.5052231894934</v>
      </c>
      <c r="DP44">
        <v>6.08484964106006</v>
      </c>
      <c r="DQ44">
        <v>0</v>
      </c>
      <c r="DR44">
        <v>1.6049125</v>
      </c>
      <c r="DS44">
        <v>0.0180211632270131</v>
      </c>
      <c r="DT44">
        <v>0.0023603651730188</v>
      </c>
      <c r="DU44">
        <v>1</v>
      </c>
      <c r="DV44">
        <v>1</v>
      </c>
      <c r="DW44">
        <v>2</v>
      </c>
      <c r="DX44" t="s">
        <v>357</v>
      </c>
      <c r="DY44">
        <v>2.87154</v>
      </c>
      <c r="DZ44">
        <v>2.71032</v>
      </c>
      <c r="EA44">
        <v>0.0912623</v>
      </c>
      <c r="EB44">
        <v>0.0957068</v>
      </c>
      <c r="EC44">
        <v>0.0633125</v>
      </c>
      <c r="ED44">
        <v>0.0569069</v>
      </c>
      <c r="EE44">
        <v>25492.1</v>
      </c>
      <c r="EF44">
        <v>22207.7</v>
      </c>
      <c r="EG44">
        <v>25097.6</v>
      </c>
      <c r="EH44">
        <v>23912.2</v>
      </c>
      <c r="EI44">
        <v>40115.2</v>
      </c>
      <c r="EJ44">
        <v>37304.7</v>
      </c>
      <c r="EK44">
        <v>45342.3</v>
      </c>
      <c r="EL44">
        <v>42623</v>
      </c>
      <c r="EM44">
        <v>1.7806</v>
      </c>
      <c r="EN44">
        <v>1.85555</v>
      </c>
      <c r="EO44">
        <v>0.0169538</v>
      </c>
      <c r="EP44">
        <v>0</v>
      </c>
      <c r="EQ44">
        <v>19.7155</v>
      </c>
      <c r="ER44">
        <v>999.9</v>
      </c>
      <c r="ES44">
        <v>35.429</v>
      </c>
      <c r="ET44">
        <v>28.802</v>
      </c>
      <c r="EU44">
        <v>15.7438</v>
      </c>
      <c r="EV44">
        <v>54.955</v>
      </c>
      <c r="EW44">
        <v>46.2861</v>
      </c>
      <c r="EX44">
        <v>1</v>
      </c>
      <c r="EY44">
        <v>-0.0792581</v>
      </c>
      <c r="EZ44">
        <v>4.76489</v>
      </c>
      <c r="FA44">
        <v>20.1682</v>
      </c>
      <c r="FB44">
        <v>5.23586</v>
      </c>
      <c r="FC44">
        <v>11.992</v>
      </c>
      <c r="FD44">
        <v>4.957</v>
      </c>
      <c r="FE44">
        <v>3.304</v>
      </c>
      <c r="FF44">
        <v>9999</v>
      </c>
      <c r="FG44">
        <v>9999</v>
      </c>
      <c r="FH44">
        <v>999.9</v>
      </c>
      <c r="FI44">
        <v>9999</v>
      </c>
      <c r="FJ44">
        <v>1.86844</v>
      </c>
      <c r="FK44">
        <v>1.86407</v>
      </c>
      <c r="FL44">
        <v>1.87176</v>
      </c>
      <c r="FM44">
        <v>1.86249</v>
      </c>
      <c r="FN44">
        <v>1.86189</v>
      </c>
      <c r="FO44">
        <v>1.86844</v>
      </c>
      <c r="FP44">
        <v>1.85852</v>
      </c>
      <c r="FQ44">
        <v>1.86495</v>
      </c>
      <c r="FR44">
        <v>5</v>
      </c>
      <c r="FS44">
        <v>0</v>
      </c>
      <c r="FT44">
        <v>0</v>
      </c>
      <c r="FU44">
        <v>0</v>
      </c>
      <c r="FV44" t="s">
        <v>358</v>
      </c>
      <c r="FW44" t="s">
        <v>359</v>
      </c>
      <c r="FX44" t="s">
        <v>360</v>
      </c>
      <c r="FY44" t="s">
        <v>360</v>
      </c>
      <c r="FZ44" t="s">
        <v>360</v>
      </c>
      <c r="GA44" t="s">
        <v>360</v>
      </c>
      <c r="GB44">
        <v>0</v>
      </c>
      <c r="GC44">
        <v>100</v>
      </c>
      <c r="GD44">
        <v>100</v>
      </c>
      <c r="GE44">
        <v>1.315</v>
      </c>
      <c r="GF44">
        <v>-0.0402</v>
      </c>
      <c r="GG44">
        <v>0.710533810232173</v>
      </c>
      <c r="GH44">
        <v>0.00197157181927259</v>
      </c>
      <c r="GI44">
        <v>-1.54613444728524e-06</v>
      </c>
      <c r="GJ44">
        <v>6.01190112903267e-10</v>
      </c>
      <c r="GK44">
        <v>-0.100309745534137</v>
      </c>
      <c r="GL44">
        <v>-0.0164619765348121</v>
      </c>
      <c r="GM44">
        <v>0.00184798508784774</v>
      </c>
      <c r="GN44">
        <v>-1.07393615702454e-05</v>
      </c>
      <c r="GO44">
        <v>1</v>
      </c>
      <c r="GP44">
        <v>1970</v>
      </c>
      <c r="GQ44">
        <v>2</v>
      </c>
      <c r="GR44">
        <v>24</v>
      </c>
      <c r="GS44">
        <v>1253.3</v>
      </c>
      <c r="GT44">
        <v>1253.3</v>
      </c>
      <c r="GU44">
        <v>1.13159</v>
      </c>
      <c r="GV44">
        <v>2.3645</v>
      </c>
      <c r="GW44">
        <v>1.44775</v>
      </c>
      <c r="GX44">
        <v>2.31079</v>
      </c>
      <c r="GY44">
        <v>1.44409</v>
      </c>
      <c r="GZ44">
        <v>2.43042</v>
      </c>
      <c r="HA44">
        <v>33.9187</v>
      </c>
      <c r="HB44">
        <v>24.3064</v>
      </c>
      <c r="HC44">
        <v>18</v>
      </c>
      <c r="HD44">
        <v>416.503</v>
      </c>
      <c r="HE44">
        <v>446.582</v>
      </c>
      <c r="HF44">
        <v>14.6198</v>
      </c>
      <c r="HG44">
        <v>26.1427</v>
      </c>
      <c r="HH44">
        <v>29.9999</v>
      </c>
      <c r="HI44">
        <v>26.1379</v>
      </c>
      <c r="HJ44">
        <v>26.1103</v>
      </c>
      <c r="HK44">
        <v>22.7406</v>
      </c>
      <c r="HL44">
        <v>39.0224</v>
      </c>
      <c r="HM44">
        <v>5.49829</v>
      </c>
      <c r="HN44">
        <v>14.6381</v>
      </c>
      <c r="HO44">
        <v>473.799</v>
      </c>
      <c r="HP44">
        <v>10.7467</v>
      </c>
      <c r="HQ44">
        <v>95.9873</v>
      </c>
      <c r="HR44">
        <v>100.237</v>
      </c>
    </row>
    <row r="45" spans="1:226">
      <c r="A45">
        <v>29</v>
      </c>
      <c r="B45">
        <v>1680458257</v>
      </c>
      <c r="C45">
        <v>232</v>
      </c>
      <c r="D45" t="s">
        <v>416</v>
      </c>
      <c r="E45" t="s">
        <v>417</v>
      </c>
      <c r="F45">
        <v>5</v>
      </c>
      <c r="G45" t="s">
        <v>353</v>
      </c>
      <c r="H45" t="s">
        <v>354</v>
      </c>
      <c r="I45">
        <v>1680458249.21429</v>
      </c>
      <c r="J45">
        <f>(K45)/1000</f>
        <v>0</v>
      </c>
      <c r="K45">
        <f>IF(BF45, AN45, AH45)</f>
        <v>0</v>
      </c>
      <c r="L45">
        <f>IF(BF45, AI45, AG45)</f>
        <v>0</v>
      </c>
      <c r="M45">
        <f>BH45 - IF(AU45&gt;1, L45*BB45*100.0/(AW45*BV45), 0)</f>
        <v>0</v>
      </c>
      <c r="N45">
        <f>((T45-J45/2)*M45-L45)/(T45+J45/2)</f>
        <v>0</v>
      </c>
      <c r="O45">
        <f>N45*(BO45+BP45)/1000.0</f>
        <v>0</v>
      </c>
      <c r="P45">
        <f>(BH45 - IF(AU45&gt;1, L45*BB45*100.0/(AW45*BV45), 0))*(BO45+BP45)/1000.0</f>
        <v>0</v>
      </c>
      <c r="Q45">
        <f>2.0/((1/S45-1/R45)+SIGN(S45)*SQRT((1/S45-1/R45)*(1/S45-1/R45) + 4*BC45/((BC45+1)*(BC45+1))*(2*1/S45*1/R45-1/R45*1/R45)))</f>
        <v>0</v>
      </c>
      <c r="R45">
        <f>IF(LEFT(BD45,1)&lt;&gt;"0",IF(LEFT(BD45,1)="1",3.0,BE45),$D$5+$E$5*(BV45*BO45/($K$5*1000))+$F$5*(BV45*BO45/($K$5*1000))*MAX(MIN(BB45,$J$5),$I$5)*MAX(MIN(BB45,$J$5),$I$5)+$G$5*MAX(MIN(BB45,$J$5),$I$5)*(BV45*BO45/($K$5*1000))+$H$5*(BV45*BO45/($K$5*1000))*(BV45*BO45/($K$5*1000)))</f>
        <v>0</v>
      </c>
      <c r="S45">
        <f>J45*(1000-(1000*0.61365*exp(17.502*W45/(240.97+W45))/(BO45+BP45)+BJ45)/2)/(1000*0.61365*exp(17.502*W45/(240.97+W45))/(BO45+BP45)-BJ45)</f>
        <v>0</v>
      </c>
      <c r="T45">
        <f>1/((BC45+1)/(Q45/1.6)+1/(R45/1.37)) + BC45/((BC45+1)/(Q45/1.6) + BC45/(R45/1.37))</f>
        <v>0</v>
      </c>
      <c r="U45">
        <f>(AX45*BA45)</f>
        <v>0</v>
      </c>
      <c r="V45">
        <f>(BQ45+(U45+2*0.95*5.67E-8*(((BQ45+$B$7)+273)^4-(BQ45+273)^4)-44100*J45)/(1.84*29.3*R45+8*0.95*5.67E-8*(BQ45+273)^3))</f>
        <v>0</v>
      </c>
      <c r="W45">
        <f>($C$7*BR45+$D$7*BS45+$E$7*V45)</f>
        <v>0</v>
      </c>
      <c r="X45">
        <f>0.61365*exp(17.502*W45/(240.97+W45))</f>
        <v>0</v>
      </c>
      <c r="Y45">
        <f>(Z45/AA45*100)</f>
        <v>0</v>
      </c>
      <c r="Z45">
        <f>BJ45*(BO45+BP45)/1000</f>
        <v>0</v>
      </c>
      <c r="AA45">
        <f>0.61365*exp(17.502*BQ45/(240.97+BQ45))</f>
        <v>0</v>
      </c>
      <c r="AB45">
        <f>(X45-BJ45*(BO45+BP45)/1000)</f>
        <v>0</v>
      </c>
      <c r="AC45">
        <f>(-J45*44100)</f>
        <v>0</v>
      </c>
      <c r="AD45">
        <f>2*29.3*R45*0.92*(BQ45-W45)</f>
        <v>0</v>
      </c>
      <c r="AE45">
        <f>2*0.95*5.67E-8*(((BQ45+$B$7)+273)^4-(W45+273)^4)</f>
        <v>0</v>
      </c>
      <c r="AF45">
        <f>U45+AE45+AC45+AD45</f>
        <v>0</v>
      </c>
      <c r="AG45">
        <f>BN45*AU45*(BI45-BH45*(1000-AU45*BK45)/(1000-AU45*BJ45))/(100*BB45)</f>
        <v>0</v>
      </c>
      <c r="AH45">
        <f>1000*BN45*AU45*(BJ45-BK45)/(100*BB45*(1000-AU45*BJ45))</f>
        <v>0</v>
      </c>
      <c r="AI45">
        <f>(AJ45 - AK45 - BO45*1E3/(8.314*(BQ45+273.15)) * AM45/BN45 * AL45) * BN45/(100*BB45) * (1000 - BK45)/1000</f>
        <v>0</v>
      </c>
      <c r="AJ45">
        <v>464.081258011715</v>
      </c>
      <c r="AK45">
        <v>442.956484848485</v>
      </c>
      <c r="AL45">
        <v>2.67951479352653</v>
      </c>
      <c r="AM45">
        <v>67.1333394971398</v>
      </c>
      <c r="AN45">
        <f>(AP45 - AO45 + BO45*1E3/(8.314*(BQ45+273.15)) * AR45/BN45 * AQ45) * BN45/(100*BB45) * 1000/(1000 - AP45)</f>
        <v>0</v>
      </c>
      <c r="AO45">
        <v>10.7817100829999</v>
      </c>
      <c r="AP45">
        <v>12.3848315151515</v>
      </c>
      <c r="AQ45">
        <v>1.70117561613334e-06</v>
      </c>
      <c r="AR45">
        <v>128.358155406934</v>
      </c>
      <c r="AS45">
        <v>12</v>
      </c>
      <c r="AT45">
        <v>2</v>
      </c>
      <c r="AU45">
        <f>IF(AS45*$H$13&gt;=AW45,1.0,(AW45/(AW45-AS45*$H$13)))</f>
        <v>0</v>
      </c>
      <c r="AV45">
        <f>(AU45-1)*100</f>
        <v>0</v>
      </c>
      <c r="AW45">
        <f>MAX(0,($B$13+$C$13*BV45)/(1+$D$13*BV45)*BO45/(BQ45+273)*$E$13)</f>
        <v>0</v>
      </c>
      <c r="AX45">
        <f>$B$11*BW45+$C$11*BX45+$F$11*CI45*(1-CL45)</f>
        <v>0</v>
      </c>
      <c r="AY45">
        <f>AX45*AZ45</f>
        <v>0</v>
      </c>
      <c r="AZ45">
        <f>($B$11*$D$9+$C$11*$D$9+$F$11*((CV45+CN45)/MAX(CV45+CN45+CW45, 0.1)*$I$9+CW45/MAX(CV45+CN45+CW45, 0.1)*$J$9))/($B$11+$C$11+$F$11)</f>
        <v>0</v>
      </c>
      <c r="BA45">
        <f>($B$11*$K$9+$C$11*$K$9+$F$11*((CV45+CN45)/MAX(CV45+CN45+CW45, 0.1)*$P$9+CW45/MAX(CV45+CN45+CW45, 0.1)*$Q$9))/($B$11+$C$11+$F$11)</f>
        <v>0</v>
      </c>
      <c r="BB45">
        <v>2.44</v>
      </c>
      <c r="BC45">
        <v>0.5</v>
      </c>
      <c r="BD45" t="s">
        <v>355</v>
      </c>
      <c r="BE45">
        <v>2</v>
      </c>
      <c r="BF45" t="b">
        <v>1</v>
      </c>
      <c r="BG45">
        <v>1680458249.21429</v>
      </c>
      <c r="BH45">
        <v>421.740285714286</v>
      </c>
      <c r="BI45">
        <v>444.003642857143</v>
      </c>
      <c r="BJ45">
        <v>12.3847035714286</v>
      </c>
      <c r="BK45">
        <v>10.7796642857143</v>
      </c>
      <c r="BL45">
        <v>420.429678571429</v>
      </c>
      <c r="BM45">
        <v>12.4248607142857</v>
      </c>
      <c r="BN45">
        <v>500.12975</v>
      </c>
      <c r="BO45">
        <v>89.47765</v>
      </c>
      <c r="BP45">
        <v>0.0998762071428572</v>
      </c>
      <c r="BQ45">
        <v>19.496275</v>
      </c>
      <c r="BR45">
        <v>19.9865178571429</v>
      </c>
      <c r="BS45">
        <v>999.9</v>
      </c>
      <c r="BT45">
        <v>0</v>
      </c>
      <c r="BU45">
        <v>0</v>
      </c>
      <c r="BV45">
        <v>10014.4185714286</v>
      </c>
      <c r="BW45">
        <v>0</v>
      </c>
      <c r="BX45">
        <v>10.2408321428571</v>
      </c>
      <c r="BY45">
        <v>-22.2632989285714</v>
      </c>
      <c r="BZ45">
        <v>427.029035714286</v>
      </c>
      <c r="CA45">
        <v>448.842107142857</v>
      </c>
      <c r="CB45">
        <v>1.6050375</v>
      </c>
      <c r="CC45">
        <v>444.003642857143</v>
      </c>
      <c r="CD45">
        <v>10.7796642857143</v>
      </c>
      <c r="CE45">
        <v>1.10815464285714</v>
      </c>
      <c r="CF45">
        <v>0.964539357142857</v>
      </c>
      <c r="CG45">
        <v>8.42172535714286</v>
      </c>
      <c r="CH45">
        <v>6.39145357142857</v>
      </c>
      <c r="CI45">
        <v>1999.99571428571</v>
      </c>
      <c r="CJ45">
        <v>0.979995</v>
      </c>
      <c r="CK45">
        <v>0.0200047</v>
      </c>
      <c r="CL45">
        <v>0</v>
      </c>
      <c r="CM45">
        <v>2.63051428571429</v>
      </c>
      <c r="CN45">
        <v>0</v>
      </c>
      <c r="CO45">
        <v>4474.60642857143</v>
      </c>
      <c r="CP45">
        <v>16705.3357142857</v>
      </c>
      <c r="CQ45">
        <v>41.5110714285714</v>
      </c>
      <c r="CR45">
        <v>43.73875</v>
      </c>
      <c r="CS45">
        <v>42.70725</v>
      </c>
      <c r="CT45">
        <v>41.7632857142857</v>
      </c>
      <c r="CU45">
        <v>40.6272142857143</v>
      </c>
      <c r="CV45">
        <v>1959.98571428571</v>
      </c>
      <c r="CW45">
        <v>40.01</v>
      </c>
      <c r="CX45">
        <v>0</v>
      </c>
      <c r="CY45">
        <v>1680458287.2</v>
      </c>
      <c r="CZ45">
        <v>0</v>
      </c>
      <c r="DA45">
        <v>0</v>
      </c>
      <c r="DB45" t="s">
        <v>356</v>
      </c>
      <c r="DC45">
        <v>1680383055.5</v>
      </c>
      <c r="DD45">
        <v>1680383051.5</v>
      </c>
      <c r="DE45">
        <v>0</v>
      </c>
      <c r="DF45">
        <v>-0.261</v>
      </c>
      <c r="DG45">
        <v>-0.006</v>
      </c>
      <c r="DH45">
        <v>1.377</v>
      </c>
      <c r="DI45">
        <v>0.403</v>
      </c>
      <c r="DJ45">
        <v>420</v>
      </c>
      <c r="DK45">
        <v>24</v>
      </c>
      <c r="DL45">
        <v>0.61</v>
      </c>
      <c r="DM45">
        <v>0.33</v>
      </c>
      <c r="DN45">
        <v>-18.81087875</v>
      </c>
      <c r="DO45">
        <v>-83.916616097561</v>
      </c>
      <c r="DP45">
        <v>8.15561471017366</v>
      </c>
      <c r="DQ45">
        <v>0</v>
      </c>
      <c r="DR45">
        <v>1.60479825</v>
      </c>
      <c r="DS45">
        <v>-0.0112328330206422</v>
      </c>
      <c r="DT45">
        <v>0.00250867683002415</v>
      </c>
      <c r="DU45">
        <v>1</v>
      </c>
      <c r="DV45">
        <v>1</v>
      </c>
      <c r="DW45">
        <v>2</v>
      </c>
      <c r="DX45" t="s">
        <v>357</v>
      </c>
      <c r="DY45">
        <v>2.87144</v>
      </c>
      <c r="DZ45">
        <v>2.71048</v>
      </c>
      <c r="EA45">
        <v>0.0933794</v>
      </c>
      <c r="EB45">
        <v>0.0983143</v>
      </c>
      <c r="EC45">
        <v>0.0633282</v>
      </c>
      <c r="ED45">
        <v>0.0569144</v>
      </c>
      <c r="EE45">
        <v>25432.2</v>
      </c>
      <c r="EF45">
        <v>22143.9</v>
      </c>
      <c r="EG45">
        <v>25097.2</v>
      </c>
      <c r="EH45">
        <v>23912.4</v>
      </c>
      <c r="EI45">
        <v>40114</v>
      </c>
      <c r="EJ45">
        <v>37304.7</v>
      </c>
      <c r="EK45">
        <v>45341.6</v>
      </c>
      <c r="EL45">
        <v>42623.3</v>
      </c>
      <c r="EM45">
        <v>1.7804</v>
      </c>
      <c r="EN45">
        <v>1.85555</v>
      </c>
      <c r="EO45">
        <v>0.0157803</v>
      </c>
      <c r="EP45">
        <v>0</v>
      </c>
      <c r="EQ45">
        <v>19.7196</v>
      </c>
      <c r="ER45">
        <v>999.9</v>
      </c>
      <c r="ES45">
        <v>35.429</v>
      </c>
      <c r="ET45">
        <v>28.802</v>
      </c>
      <c r="EU45">
        <v>15.7427</v>
      </c>
      <c r="EV45">
        <v>55.385</v>
      </c>
      <c r="EW45">
        <v>45.5329</v>
      </c>
      <c r="EX45">
        <v>1</v>
      </c>
      <c r="EY45">
        <v>-0.0798501</v>
      </c>
      <c r="EZ45">
        <v>4.74965</v>
      </c>
      <c r="FA45">
        <v>20.1689</v>
      </c>
      <c r="FB45">
        <v>5.23541</v>
      </c>
      <c r="FC45">
        <v>11.992</v>
      </c>
      <c r="FD45">
        <v>4.9572</v>
      </c>
      <c r="FE45">
        <v>3.30395</v>
      </c>
      <c r="FF45">
        <v>9999</v>
      </c>
      <c r="FG45">
        <v>9999</v>
      </c>
      <c r="FH45">
        <v>999.9</v>
      </c>
      <c r="FI45">
        <v>9999</v>
      </c>
      <c r="FJ45">
        <v>1.86844</v>
      </c>
      <c r="FK45">
        <v>1.8641</v>
      </c>
      <c r="FL45">
        <v>1.87177</v>
      </c>
      <c r="FM45">
        <v>1.86249</v>
      </c>
      <c r="FN45">
        <v>1.8619</v>
      </c>
      <c r="FO45">
        <v>1.86844</v>
      </c>
      <c r="FP45">
        <v>1.85852</v>
      </c>
      <c r="FQ45">
        <v>1.86498</v>
      </c>
      <c r="FR45">
        <v>5</v>
      </c>
      <c r="FS45">
        <v>0</v>
      </c>
      <c r="FT45">
        <v>0</v>
      </c>
      <c r="FU45">
        <v>0</v>
      </c>
      <c r="FV45" t="s">
        <v>358</v>
      </c>
      <c r="FW45" t="s">
        <v>359</v>
      </c>
      <c r="FX45" t="s">
        <v>360</v>
      </c>
      <c r="FY45" t="s">
        <v>360</v>
      </c>
      <c r="FZ45" t="s">
        <v>360</v>
      </c>
      <c r="GA45" t="s">
        <v>360</v>
      </c>
      <c r="GB45">
        <v>0</v>
      </c>
      <c r="GC45">
        <v>100</v>
      </c>
      <c r="GD45">
        <v>100</v>
      </c>
      <c r="GE45">
        <v>1.328</v>
      </c>
      <c r="GF45">
        <v>-0.0402</v>
      </c>
      <c r="GG45">
        <v>0.710533810232173</v>
      </c>
      <c r="GH45">
        <v>0.00197157181927259</v>
      </c>
      <c r="GI45">
        <v>-1.54613444728524e-06</v>
      </c>
      <c r="GJ45">
        <v>6.01190112903267e-10</v>
      </c>
      <c r="GK45">
        <v>-0.100309745534137</v>
      </c>
      <c r="GL45">
        <v>-0.0164619765348121</v>
      </c>
      <c r="GM45">
        <v>0.00184798508784774</v>
      </c>
      <c r="GN45">
        <v>-1.07393615702454e-05</v>
      </c>
      <c r="GO45">
        <v>1</v>
      </c>
      <c r="GP45">
        <v>1970</v>
      </c>
      <c r="GQ45">
        <v>2</v>
      </c>
      <c r="GR45">
        <v>24</v>
      </c>
      <c r="GS45">
        <v>1253.4</v>
      </c>
      <c r="GT45">
        <v>1253.4</v>
      </c>
      <c r="GU45">
        <v>1.16211</v>
      </c>
      <c r="GV45">
        <v>2.37671</v>
      </c>
      <c r="GW45">
        <v>1.44775</v>
      </c>
      <c r="GX45">
        <v>2.31079</v>
      </c>
      <c r="GY45">
        <v>1.44409</v>
      </c>
      <c r="GZ45">
        <v>2.36328</v>
      </c>
      <c r="HA45">
        <v>33.9187</v>
      </c>
      <c r="HB45">
        <v>24.2976</v>
      </c>
      <c r="HC45">
        <v>18</v>
      </c>
      <c r="HD45">
        <v>416.393</v>
      </c>
      <c r="HE45">
        <v>446.582</v>
      </c>
      <c r="HF45">
        <v>14.6335</v>
      </c>
      <c r="HG45">
        <v>26.1427</v>
      </c>
      <c r="HH45">
        <v>29.9999</v>
      </c>
      <c r="HI45">
        <v>26.1379</v>
      </c>
      <c r="HJ45">
        <v>26.1103</v>
      </c>
      <c r="HK45">
        <v>23.4131</v>
      </c>
      <c r="HL45">
        <v>39.0224</v>
      </c>
      <c r="HM45">
        <v>5.49829</v>
      </c>
      <c r="HN45">
        <v>14.643</v>
      </c>
      <c r="HO45">
        <v>493.914</v>
      </c>
      <c r="HP45">
        <v>10.7325</v>
      </c>
      <c r="HQ45">
        <v>95.9857</v>
      </c>
      <c r="HR45">
        <v>100.238</v>
      </c>
    </row>
    <row r="46" spans="1:226">
      <c r="A46">
        <v>30</v>
      </c>
      <c r="B46">
        <v>1680458262</v>
      </c>
      <c r="C46">
        <v>237</v>
      </c>
      <c r="D46" t="s">
        <v>418</v>
      </c>
      <c r="E46" t="s">
        <v>419</v>
      </c>
      <c r="F46">
        <v>5</v>
      </c>
      <c r="G46" t="s">
        <v>353</v>
      </c>
      <c r="H46" t="s">
        <v>354</v>
      </c>
      <c r="I46">
        <v>1680458254.5</v>
      </c>
      <c r="J46">
        <f>(K46)/1000</f>
        <v>0</v>
      </c>
      <c r="K46">
        <f>IF(BF46, AN46, AH46)</f>
        <v>0</v>
      </c>
      <c r="L46">
        <f>IF(BF46, AI46, AG46)</f>
        <v>0</v>
      </c>
      <c r="M46">
        <f>BH46 - IF(AU46&gt;1, L46*BB46*100.0/(AW46*BV46), 0)</f>
        <v>0</v>
      </c>
      <c r="N46">
        <f>((T46-J46/2)*M46-L46)/(T46+J46/2)</f>
        <v>0</v>
      </c>
      <c r="O46">
        <f>N46*(BO46+BP46)/1000.0</f>
        <v>0</v>
      </c>
      <c r="P46">
        <f>(BH46 - IF(AU46&gt;1, L46*BB46*100.0/(AW46*BV46), 0))*(BO46+BP46)/1000.0</f>
        <v>0</v>
      </c>
      <c r="Q46">
        <f>2.0/((1/S46-1/R46)+SIGN(S46)*SQRT((1/S46-1/R46)*(1/S46-1/R46) + 4*BC46/((BC46+1)*(BC46+1))*(2*1/S46*1/R46-1/R46*1/R46)))</f>
        <v>0</v>
      </c>
      <c r="R46">
        <f>IF(LEFT(BD46,1)&lt;&gt;"0",IF(LEFT(BD46,1)="1",3.0,BE46),$D$5+$E$5*(BV46*BO46/($K$5*1000))+$F$5*(BV46*BO46/($K$5*1000))*MAX(MIN(BB46,$J$5),$I$5)*MAX(MIN(BB46,$J$5),$I$5)+$G$5*MAX(MIN(BB46,$J$5),$I$5)*(BV46*BO46/($K$5*1000))+$H$5*(BV46*BO46/($K$5*1000))*(BV46*BO46/($K$5*1000)))</f>
        <v>0</v>
      </c>
      <c r="S46">
        <f>J46*(1000-(1000*0.61365*exp(17.502*W46/(240.97+W46))/(BO46+BP46)+BJ46)/2)/(1000*0.61365*exp(17.502*W46/(240.97+W46))/(BO46+BP46)-BJ46)</f>
        <v>0</v>
      </c>
      <c r="T46">
        <f>1/((BC46+1)/(Q46/1.6)+1/(R46/1.37)) + BC46/((BC46+1)/(Q46/1.6) + BC46/(R46/1.37))</f>
        <v>0</v>
      </c>
      <c r="U46">
        <f>(AX46*BA46)</f>
        <v>0</v>
      </c>
      <c r="V46">
        <f>(BQ46+(U46+2*0.95*5.67E-8*(((BQ46+$B$7)+273)^4-(BQ46+273)^4)-44100*J46)/(1.84*29.3*R46+8*0.95*5.67E-8*(BQ46+273)^3))</f>
        <v>0</v>
      </c>
      <c r="W46">
        <f>($C$7*BR46+$D$7*BS46+$E$7*V46)</f>
        <v>0</v>
      </c>
      <c r="X46">
        <f>0.61365*exp(17.502*W46/(240.97+W46))</f>
        <v>0</v>
      </c>
      <c r="Y46">
        <f>(Z46/AA46*100)</f>
        <v>0</v>
      </c>
      <c r="Z46">
        <f>BJ46*(BO46+BP46)/1000</f>
        <v>0</v>
      </c>
      <c r="AA46">
        <f>0.61365*exp(17.502*BQ46/(240.97+BQ46))</f>
        <v>0</v>
      </c>
      <c r="AB46">
        <f>(X46-BJ46*(BO46+BP46)/1000)</f>
        <v>0</v>
      </c>
      <c r="AC46">
        <f>(-J46*44100)</f>
        <v>0</v>
      </c>
      <c r="AD46">
        <f>2*29.3*R46*0.92*(BQ46-W46)</f>
        <v>0</v>
      </c>
      <c r="AE46">
        <f>2*0.95*5.67E-8*(((BQ46+$B$7)+273)^4-(W46+273)^4)</f>
        <v>0</v>
      </c>
      <c r="AF46">
        <f>U46+AE46+AC46+AD46</f>
        <v>0</v>
      </c>
      <c r="AG46">
        <f>BN46*AU46*(BI46-BH46*(1000-AU46*BK46)/(1000-AU46*BJ46))/(100*BB46)</f>
        <v>0</v>
      </c>
      <c r="AH46">
        <f>1000*BN46*AU46*(BJ46-BK46)/(100*BB46*(1000-AU46*BJ46))</f>
        <v>0</v>
      </c>
      <c r="AI46">
        <f>(AJ46 - AK46 - BO46*1E3/(8.314*(BQ46+273.15)) * AM46/BN46 * AL46) * BN46/(100*BB46) * (1000 - BK46)/1000</f>
        <v>0</v>
      </c>
      <c r="AJ46">
        <v>481.071812403001</v>
      </c>
      <c r="AK46">
        <v>457.751478787879</v>
      </c>
      <c r="AL46">
        <v>2.99225250605059</v>
      </c>
      <c r="AM46">
        <v>67.1333394971398</v>
      </c>
      <c r="AN46">
        <f>(AP46 - AO46 + BO46*1E3/(8.314*(BQ46+273.15)) * AR46/BN46 * AQ46) * BN46/(100*BB46) * 1000/(1000 - AP46)</f>
        <v>0</v>
      </c>
      <c r="AO46">
        <v>10.7804921227829</v>
      </c>
      <c r="AP46">
        <v>12.3866872727273</v>
      </c>
      <c r="AQ46">
        <v>3.47727661595735e-07</v>
      </c>
      <c r="AR46">
        <v>128.358155406934</v>
      </c>
      <c r="AS46">
        <v>12</v>
      </c>
      <c r="AT46">
        <v>2</v>
      </c>
      <c r="AU46">
        <f>IF(AS46*$H$13&gt;=AW46,1.0,(AW46/(AW46-AS46*$H$13)))</f>
        <v>0</v>
      </c>
      <c r="AV46">
        <f>(AU46-1)*100</f>
        <v>0</v>
      </c>
      <c r="AW46">
        <f>MAX(0,($B$13+$C$13*BV46)/(1+$D$13*BV46)*BO46/(BQ46+273)*$E$13)</f>
        <v>0</v>
      </c>
      <c r="AX46">
        <f>$B$11*BW46+$C$11*BX46+$F$11*CI46*(1-CL46)</f>
        <v>0</v>
      </c>
      <c r="AY46">
        <f>AX46*AZ46</f>
        <v>0</v>
      </c>
      <c r="AZ46">
        <f>($B$11*$D$9+$C$11*$D$9+$F$11*((CV46+CN46)/MAX(CV46+CN46+CW46, 0.1)*$I$9+CW46/MAX(CV46+CN46+CW46, 0.1)*$J$9))/($B$11+$C$11+$F$11)</f>
        <v>0</v>
      </c>
      <c r="BA46">
        <f>($B$11*$K$9+$C$11*$K$9+$F$11*((CV46+CN46)/MAX(CV46+CN46+CW46, 0.1)*$P$9+CW46/MAX(CV46+CN46+CW46, 0.1)*$Q$9))/($B$11+$C$11+$F$11)</f>
        <v>0</v>
      </c>
      <c r="BB46">
        <v>2.44</v>
      </c>
      <c r="BC46">
        <v>0.5</v>
      </c>
      <c r="BD46" t="s">
        <v>355</v>
      </c>
      <c r="BE46">
        <v>2</v>
      </c>
      <c r="BF46" t="b">
        <v>1</v>
      </c>
      <c r="BG46">
        <v>1680458254.5</v>
      </c>
      <c r="BH46">
        <v>432.887962962963</v>
      </c>
      <c r="BI46">
        <v>461.122814814815</v>
      </c>
      <c r="BJ46">
        <v>12.3843962962963</v>
      </c>
      <c r="BK46">
        <v>10.7803555555556</v>
      </c>
      <c r="BL46">
        <v>431.566444444444</v>
      </c>
      <c r="BM46">
        <v>12.4245592592593</v>
      </c>
      <c r="BN46">
        <v>500.12562962963</v>
      </c>
      <c r="BO46">
        <v>89.4761185185185</v>
      </c>
      <c r="BP46">
        <v>0.099915162962963</v>
      </c>
      <c r="BQ46">
        <v>19.4975518518519</v>
      </c>
      <c r="BR46">
        <v>19.9897888888889</v>
      </c>
      <c r="BS46">
        <v>999.9</v>
      </c>
      <c r="BT46">
        <v>0</v>
      </c>
      <c r="BU46">
        <v>0</v>
      </c>
      <c r="BV46">
        <v>10026.4074074074</v>
      </c>
      <c r="BW46">
        <v>0</v>
      </c>
      <c r="BX46">
        <v>10.2417074074074</v>
      </c>
      <c r="BY46">
        <v>-28.2348407407407</v>
      </c>
      <c r="BZ46">
        <v>438.316333333333</v>
      </c>
      <c r="CA46">
        <v>466.148074074074</v>
      </c>
      <c r="CB46">
        <v>1.60404111111111</v>
      </c>
      <c r="CC46">
        <v>461.122814814815</v>
      </c>
      <c r="CD46">
        <v>10.7803555555556</v>
      </c>
      <c r="CE46">
        <v>1.10810777777778</v>
      </c>
      <c r="CF46">
        <v>0.964584148148148</v>
      </c>
      <c r="CG46">
        <v>8.42110296296296</v>
      </c>
      <c r="CH46">
        <v>6.39212740740741</v>
      </c>
      <c r="CI46">
        <v>1999.9937037037</v>
      </c>
      <c r="CJ46">
        <v>0.979995</v>
      </c>
      <c r="CK46">
        <v>0.0200047</v>
      </c>
      <c r="CL46">
        <v>0</v>
      </c>
      <c r="CM46">
        <v>2.60709259259259</v>
      </c>
      <c r="CN46">
        <v>0</v>
      </c>
      <c r="CO46">
        <v>4473.0962962963</v>
      </c>
      <c r="CP46">
        <v>16705.3222222222</v>
      </c>
      <c r="CQ46">
        <v>41.5114814814815</v>
      </c>
      <c r="CR46">
        <v>43.7406666666667</v>
      </c>
      <c r="CS46">
        <v>42.7266666666667</v>
      </c>
      <c r="CT46">
        <v>41.7683703703704</v>
      </c>
      <c r="CU46">
        <v>40.625</v>
      </c>
      <c r="CV46">
        <v>1959.9837037037</v>
      </c>
      <c r="CW46">
        <v>40.01</v>
      </c>
      <c r="CX46">
        <v>0</v>
      </c>
      <c r="CY46">
        <v>1680458292</v>
      </c>
      <c r="CZ46">
        <v>0</v>
      </c>
      <c r="DA46">
        <v>0</v>
      </c>
      <c r="DB46" t="s">
        <v>356</v>
      </c>
      <c r="DC46">
        <v>1680383055.5</v>
      </c>
      <c r="DD46">
        <v>1680383051.5</v>
      </c>
      <c r="DE46">
        <v>0</v>
      </c>
      <c r="DF46">
        <v>-0.261</v>
      </c>
      <c r="DG46">
        <v>-0.006</v>
      </c>
      <c r="DH46">
        <v>1.377</v>
      </c>
      <c r="DI46">
        <v>0.403</v>
      </c>
      <c r="DJ46">
        <v>420</v>
      </c>
      <c r="DK46">
        <v>24</v>
      </c>
      <c r="DL46">
        <v>0.61</v>
      </c>
      <c r="DM46">
        <v>0.33</v>
      </c>
      <c r="DN46">
        <v>-23.54637575</v>
      </c>
      <c r="DO46">
        <v>-73.0292439399625</v>
      </c>
      <c r="DP46">
        <v>7.21784938186399</v>
      </c>
      <c r="DQ46">
        <v>0</v>
      </c>
      <c r="DR46">
        <v>1.60507725</v>
      </c>
      <c r="DS46">
        <v>-0.014885515947467</v>
      </c>
      <c r="DT46">
        <v>0.00244414912341698</v>
      </c>
      <c r="DU46">
        <v>1</v>
      </c>
      <c r="DV46">
        <v>1</v>
      </c>
      <c r="DW46">
        <v>2</v>
      </c>
      <c r="DX46" t="s">
        <v>357</v>
      </c>
      <c r="DY46">
        <v>2.87126</v>
      </c>
      <c r="DZ46">
        <v>2.71067</v>
      </c>
      <c r="EA46">
        <v>0.0957278</v>
      </c>
      <c r="EB46">
        <v>0.100891</v>
      </c>
      <c r="EC46">
        <v>0.0633314</v>
      </c>
      <c r="ED46">
        <v>0.056911</v>
      </c>
      <c r="EE46">
        <v>25366.4</v>
      </c>
      <c r="EF46">
        <v>22080.4</v>
      </c>
      <c r="EG46">
        <v>25097.2</v>
      </c>
      <c r="EH46">
        <v>23912.1</v>
      </c>
      <c r="EI46">
        <v>40114.1</v>
      </c>
      <c r="EJ46">
        <v>37304.2</v>
      </c>
      <c r="EK46">
        <v>45341.8</v>
      </c>
      <c r="EL46">
        <v>42622.5</v>
      </c>
      <c r="EM46">
        <v>1.7801</v>
      </c>
      <c r="EN46">
        <v>1.85575</v>
      </c>
      <c r="EO46">
        <v>0.0163279</v>
      </c>
      <c r="EP46">
        <v>0</v>
      </c>
      <c r="EQ46">
        <v>19.7231</v>
      </c>
      <c r="ER46">
        <v>999.9</v>
      </c>
      <c r="ES46">
        <v>35.429</v>
      </c>
      <c r="ET46">
        <v>28.802</v>
      </c>
      <c r="EU46">
        <v>15.7434</v>
      </c>
      <c r="EV46">
        <v>54.435</v>
      </c>
      <c r="EW46">
        <v>45.5649</v>
      </c>
      <c r="EX46">
        <v>1</v>
      </c>
      <c r="EY46">
        <v>-0.0798399</v>
      </c>
      <c r="EZ46">
        <v>4.72666</v>
      </c>
      <c r="FA46">
        <v>20.1695</v>
      </c>
      <c r="FB46">
        <v>5.23481</v>
      </c>
      <c r="FC46">
        <v>11.992</v>
      </c>
      <c r="FD46">
        <v>4.95695</v>
      </c>
      <c r="FE46">
        <v>3.30398</v>
      </c>
      <c r="FF46">
        <v>9999</v>
      </c>
      <c r="FG46">
        <v>9999</v>
      </c>
      <c r="FH46">
        <v>999.9</v>
      </c>
      <c r="FI46">
        <v>9999</v>
      </c>
      <c r="FJ46">
        <v>1.86844</v>
      </c>
      <c r="FK46">
        <v>1.86409</v>
      </c>
      <c r="FL46">
        <v>1.87179</v>
      </c>
      <c r="FM46">
        <v>1.86249</v>
      </c>
      <c r="FN46">
        <v>1.8619</v>
      </c>
      <c r="FO46">
        <v>1.86844</v>
      </c>
      <c r="FP46">
        <v>1.85852</v>
      </c>
      <c r="FQ46">
        <v>1.86497</v>
      </c>
      <c r="FR46">
        <v>5</v>
      </c>
      <c r="FS46">
        <v>0</v>
      </c>
      <c r="FT46">
        <v>0</v>
      </c>
      <c r="FU46">
        <v>0</v>
      </c>
      <c r="FV46" t="s">
        <v>358</v>
      </c>
      <c r="FW46" t="s">
        <v>359</v>
      </c>
      <c r="FX46" t="s">
        <v>360</v>
      </c>
      <c r="FY46" t="s">
        <v>360</v>
      </c>
      <c r="FZ46" t="s">
        <v>360</v>
      </c>
      <c r="GA46" t="s">
        <v>360</v>
      </c>
      <c r="GB46">
        <v>0</v>
      </c>
      <c r="GC46">
        <v>100</v>
      </c>
      <c r="GD46">
        <v>100</v>
      </c>
      <c r="GE46">
        <v>1.341</v>
      </c>
      <c r="GF46">
        <v>-0.0401</v>
      </c>
      <c r="GG46">
        <v>0.710533810232173</v>
      </c>
      <c r="GH46">
        <v>0.00197157181927259</v>
      </c>
      <c r="GI46">
        <v>-1.54613444728524e-06</v>
      </c>
      <c r="GJ46">
        <v>6.01190112903267e-10</v>
      </c>
      <c r="GK46">
        <v>-0.100309745534137</v>
      </c>
      <c r="GL46">
        <v>-0.0164619765348121</v>
      </c>
      <c r="GM46">
        <v>0.00184798508784774</v>
      </c>
      <c r="GN46">
        <v>-1.07393615702454e-05</v>
      </c>
      <c r="GO46">
        <v>1</v>
      </c>
      <c r="GP46">
        <v>1970</v>
      </c>
      <c r="GQ46">
        <v>2</v>
      </c>
      <c r="GR46">
        <v>24</v>
      </c>
      <c r="GS46">
        <v>1253.4</v>
      </c>
      <c r="GT46">
        <v>1253.5</v>
      </c>
      <c r="GU46">
        <v>1.19629</v>
      </c>
      <c r="GV46">
        <v>2.3877</v>
      </c>
      <c r="GW46">
        <v>1.44775</v>
      </c>
      <c r="GX46">
        <v>2.31079</v>
      </c>
      <c r="GY46">
        <v>1.44409</v>
      </c>
      <c r="GZ46">
        <v>2.28516</v>
      </c>
      <c r="HA46">
        <v>33.9187</v>
      </c>
      <c r="HB46">
        <v>24.2976</v>
      </c>
      <c r="HC46">
        <v>18</v>
      </c>
      <c r="HD46">
        <v>416.228</v>
      </c>
      <c r="HE46">
        <v>446.704</v>
      </c>
      <c r="HF46">
        <v>14.645</v>
      </c>
      <c r="HG46">
        <v>26.1436</v>
      </c>
      <c r="HH46">
        <v>29.9999</v>
      </c>
      <c r="HI46">
        <v>26.1379</v>
      </c>
      <c r="HJ46">
        <v>26.1103</v>
      </c>
      <c r="HK46">
        <v>24.0229</v>
      </c>
      <c r="HL46">
        <v>39.0224</v>
      </c>
      <c r="HM46">
        <v>5.12292</v>
      </c>
      <c r="HN46">
        <v>14.6516</v>
      </c>
      <c r="HO46">
        <v>507.367</v>
      </c>
      <c r="HP46">
        <v>10.7273</v>
      </c>
      <c r="HQ46">
        <v>95.9861</v>
      </c>
      <c r="HR46">
        <v>100.236</v>
      </c>
    </row>
    <row r="47" spans="1:226">
      <c r="A47">
        <v>31</v>
      </c>
      <c r="B47">
        <v>1680458267</v>
      </c>
      <c r="C47">
        <v>242</v>
      </c>
      <c r="D47" t="s">
        <v>420</v>
      </c>
      <c r="E47" t="s">
        <v>421</v>
      </c>
      <c r="F47">
        <v>5</v>
      </c>
      <c r="G47" t="s">
        <v>353</v>
      </c>
      <c r="H47" t="s">
        <v>354</v>
      </c>
      <c r="I47">
        <v>1680458259.21429</v>
      </c>
      <c r="J47">
        <f>(K47)/1000</f>
        <v>0</v>
      </c>
      <c r="K47">
        <f>IF(BF47, AN47, AH47)</f>
        <v>0</v>
      </c>
      <c r="L47">
        <f>IF(BF47, AI47, AG47)</f>
        <v>0</v>
      </c>
      <c r="M47">
        <f>BH47 - IF(AU47&gt;1, L47*BB47*100.0/(AW47*BV47), 0)</f>
        <v>0</v>
      </c>
      <c r="N47">
        <f>((T47-J47/2)*M47-L47)/(T47+J47/2)</f>
        <v>0</v>
      </c>
      <c r="O47">
        <f>N47*(BO47+BP47)/1000.0</f>
        <v>0</v>
      </c>
      <c r="P47">
        <f>(BH47 - IF(AU47&gt;1, L47*BB47*100.0/(AW47*BV47), 0))*(BO47+BP47)/1000.0</f>
        <v>0</v>
      </c>
      <c r="Q47">
        <f>2.0/((1/S47-1/R47)+SIGN(S47)*SQRT((1/S47-1/R47)*(1/S47-1/R47) + 4*BC47/((BC47+1)*(BC47+1))*(2*1/S47*1/R47-1/R47*1/R47)))</f>
        <v>0</v>
      </c>
      <c r="R47">
        <f>IF(LEFT(BD47,1)&lt;&gt;"0",IF(LEFT(BD47,1)="1",3.0,BE47),$D$5+$E$5*(BV47*BO47/($K$5*1000))+$F$5*(BV47*BO47/($K$5*1000))*MAX(MIN(BB47,$J$5),$I$5)*MAX(MIN(BB47,$J$5),$I$5)+$G$5*MAX(MIN(BB47,$J$5),$I$5)*(BV47*BO47/($K$5*1000))+$H$5*(BV47*BO47/($K$5*1000))*(BV47*BO47/($K$5*1000)))</f>
        <v>0</v>
      </c>
      <c r="S47">
        <f>J47*(1000-(1000*0.61365*exp(17.502*W47/(240.97+W47))/(BO47+BP47)+BJ47)/2)/(1000*0.61365*exp(17.502*W47/(240.97+W47))/(BO47+BP47)-BJ47)</f>
        <v>0</v>
      </c>
      <c r="T47">
        <f>1/((BC47+1)/(Q47/1.6)+1/(R47/1.37)) + BC47/((BC47+1)/(Q47/1.6) + BC47/(R47/1.37))</f>
        <v>0</v>
      </c>
      <c r="U47">
        <f>(AX47*BA47)</f>
        <v>0</v>
      </c>
      <c r="V47">
        <f>(BQ47+(U47+2*0.95*5.67E-8*(((BQ47+$B$7)+273)^4-(BQ47+273)^4)-44100*J47)/(1.84*29.3*R47+8*0.95*5.67E-8*(BQ47+273)^3))</f>
        <v>0</v>
      </c>
      <c r="W47">
        <f>($C$7*BR47+$D$7*BS47+$E$7*V47)</f>
        <v>0</v>
      </c>
      <c r="X47">
        <f>0.61365*exp(17.502*W47/(240.97+W47))</f>
        <v>0</v>
      </c>
      <c r="Y47">
        <f>(Z47/AA47*100)</f>
        <v>0</v>
      </c>
      <c r="Z47">
        <f>BJ47*(BO47+BP47)/1000</f>
        <v>0</v>
      </c>
      <c r="AA47">
        <f>0.61365*exp(17.502*BQ47/(240.97+BQ47))</f>
        <v>0</v>
      </c>
      <c r="AB47">
        <f>(X47-BJ47*(BO47+BP47)/1000)</f>
        <v>0</v>
      </c>
      <c r="AC47">
        <f>(-J47*44100)</f>
        <v>0</v>
      </c>
      <c r="AD47">
        <f>2*29.3*R47*0.92*(BQ47-W47)</f>
        <v>0</v>
      </c>
      <c r="AE47">
        <f>2*0.95*5.67E-8*(((BQ47+$B$7)+273)^4-(W47+273)^4)</f>
        <v>0</v>
      </c>
      <c r="AF47">
        <f>U47+AE47+AC47+AD47</f>
        <v>0</v>
      </c>
      <c r="AG47">
        <f>BN47*AU47*(BI47-BH47*(1000-AU47*BK47)/(1000-AU47*BJ47))/(100*BB47)</f>
        <v>0</v>
      </c>
      <c r="AH47">
        <f>1000*BN47*AU47*(BJ47-BK47)/(100*BB47*(1000-AU47*BJ47))</f>
        <v>0</v>
      </c>
      <c r="AI47">
        <f>(AJ47 - AK47 - BO47*1E3/(8.314*(BQ47+273.15)) * AM47/BN47 * AL47) * BN47/(100*BB47) * (1000 - BK47)/1000</f>
        <v>0</v>
      </c>
      <c r="AJ47">
        <v>498.105297451157</v>
      </c>
      <c r="AK47">
        <v>473.617036363636</v>
      </c>
      <c r="AL47">
        <v>3.16457826200213</v>
      </c>
      <c r="AM47">
        <v>67.1333394971398</v>
      </c>
      <c r="AN47">
        <f>(AP47 - AO47 + BO47*1E3/(8.314*(BQ47+273.15)) * AR47/BN47 * AQ47) * BN47/(100*BB47) * 1000/(1000 - AP47)</f>
        <v>0</v>
      </c>
      <c r="AO47">
        <v>10.7907758679787</v>
      </c>
      <c r="AP47">
        <v>12.3884939393939</v>
      </c>
      <c r="AQ47">
        <v>7.9142784626506e-07</v>
      </c>
      <c r="AR47">
        <v>128.358155406934</v>
      </c>
      <c r="AS47">
        <v>12</v>
      </c>
      <c r="AT47">
        <v>2</v>
      </c>
      <c r="AU47">
        <f>IF(AS47*$H$13&gt;=AW47,1.0,(AW47/(AW47-AS47*$H$13)))</f>
        <v>0</v>
      </c>
      <c r="AV47">
        <f>(AU47-1)*100</f>
        <v>0</v>
      </c>
      <c r="AW47">
        <f>MAX(0,($B$13+$C$13*BV47)/(1+$D$13*BV47)*BO47/(BQ47+273)*$E$13)</f>
        <v>0</v>
      </c>
      <c r="AX47">
        <f>$B$11*BW47+$C$11*BX47+$F$11*CI47*(1-CL47)</f>
        <v>0</v>
      </c>
      <c r="AY47">
        <f>AX47*AZ47</f>
        <v>0</v>
      </c>
      <c r="AZ47">
        <f>($B$11*$D$9+$C$11*$D$9+$F$11*((CV47+CN47)/MAX(CV47+CN47+CW47, 0.1)*$I$9+CW47/MAX(CV47+CN47+CW47, 0.1)*$J$9))/($B$11+$C$11+$F$11)</f>
        <v>0</v>
      </c>
      <c r="BA47">
        <f>($B$11*$K$9+$C$11*$K$9+$F$11*((CV47+CN47)/MAX(CV47+CN47+CW47, 0.1)*$P$9+CW47/MAX(CV47+CN47+CW47, 0.1)*$Q$9))/($B$11+$C$11+$F$11)</f>
        <v>0</v>
      </c>
      <c r="BB47">
        <v>2.44</v>
      </c>
      <c r="BC47">
        <v>0.5</v>
      </c>
      <c r="BD47" t="s">
        <v>355</v>
      </c>
      <c r="BE47">
        <v>2</v>
      </c>
      <c r="BF47" t="b">
        <v>1</v>
      </c>
      <c r="BG47">
        <v>1680458259.21429</v>
      </c>
      <c r="BH47">
        <v>445.758428571429</v>
      </c>
      <c r="BI47">
        <v>476.943714285714</v>
      </c>
      <c r="BJ47">
        <v>12.3854535714286</v>
      </c>
      <c r="BK47">
        <v>10.782725</v>
      </c>
      <c r="BL47">
        <v>444.424357142857</v>
      </c>
      <c r="BM47">
        <v>12.4255964285714</v>
      </c>
      <c r="BN47">
        <v>500.138321428571</v>
      </c>
      <c r="BO47">
        <v>89.4753928571429</v>
      </c>
      <c r="BP47">
        <v>0.0999186785714286</v>
      </c>
      <c r="BQ47">
        <v>19.4989357142857</v>
      </c>
      <c r="BR47">
        <v>19.9895142857143</v>
      </c>
      <c r="BS47">
        <v>999.9</v>
      </c>
      <c r="BT47">
        <v>0</v>
      </c>
      <c r="BU47">
        <v>0</v>
      </c>
      <c r="BV47">
        <v>10039.8821428571</v>
      </c>
      <c r="BW47">
        <v>0</v>
      </c>
      <c r="BX47">
        <v>10.242325</v>
      </c>
      <c r="BY47">
        <v>-31.1854285714286</v>
      </c>
      <c r="BZ47">
        <v>451.348571428571</v>
      </c>
      <c r="CA47">
        <v>482.142607142857</v>
      </c>
      <c r="CB47">
        <v>1.60273321428571</v>
      </c>
      <c r="CC47">
        <v>476.943714285714</v>
      </c>
      <c r="CD47">
        <v>10.782725</v>
      </c>
      <c r="CE47">
        <v>1.10819357142857</v>
      </c>
      <c r="CF47">
        <v>0.964788142857143</v>
      </c>
      <c r="CG47">
        <v>8.42224714285714</v>
      </c>
      <c r="CH47">
        <v>6.39519607142857</v>
      </c>
      <c r="CI47">
        <v>1999.99178571429</v>
      </c>
      <c r="CJ47">
        <v>0.979995</v>
      </c>
      <c r="CK47">
        <v>0.0200047</v>
      </c>
      <c r="CL47">
        <v>0</v>
      </c>
      <c r="CM47">
        <v>2.61676785714286</v>
      </c>
      <c r="CN47">
        <v>0</v>
      </c>
      <c r="CO47">
        <v>4473.90071428571</v>
      </c>
      <c r="CP47">
        <v>16705.3142857143</v>
      </c>
      <c r="CQ47">
        <v>41.5110714285714</v>
      </c>
      <c r="CR47">
        <v>43.73875</v>
      </c>
      <c r="CS47">
        <v>42.7455</v>
      </c>
      <c r="CT47">
        <v>41.7721428571428</v>
      </c>
      <c r="CU47">
        <v>40.6316428571429</v>
      </c>
      <c r="CV47">
        <v>1959.98178571429</v>
      </c>
      <c r="CW47">
        <v>40.01</v>
      </c>
      <c r="CX47">
        <v>0</v>
      </c>
      <c r="CY47">
        <v>1680458297.4</v>
      </c>
      <c r="CZ47">
        <v>0</v>
      </c>
      <c r="DA47">
        <v>0</v>
      </c>
      <c r="DB47" t="s">
        <v>356</v>
      </c>
      <c r="DC47">
        <v>1680383055.5</v>
      </c>
      <c r="DD47">
        <v>1680383051.5</v>
      </c>
      <c r="DE47">
        <v>0</v>
      </c>
      <c r="DF47">
        <v>-0.261</v>
      </c>
      <c r="DG47">
        <v>-0.006</v>
      </c>
      <c r="DH47">
        <v>1.377</v>
      </c>
      <c r="DI47">
        <v>0.403</v>
      </c>
      <c r="DJ47">
        <v>420</v>
      </c>
      <c r="DK47">
        <v>24</v>
      </c>
      <c r="DL47">
        <v>0.61</v>
      </c>
      <c r="DM47">
        <v>0.33</v>
      </c>
      <c r="DN47">
        <v>-29.2924025</v>
      </c>
      <c r="DO47">
        <v>-38.6255380863039</v>
      </c>
      <c r="DP47">
        <v>3.90208609262325</v>
      </c>
      <c r="DQ47">
        <v>0</v>
      </c>
      <c r="DR47">
        <v>1.6034305</v>
      </c>
      <c r="DS47">
        <v>-0.0117079924953157</v>
      </c>
      <c r="DT47">
        <v>0.0030706285594321</v>
      </c>
      <c r="DU47">
        <v>1</v>
      </c>
      <c r="DV47">
        <v>1</v>
      </c>
      <c r="DW47">
        <v>2</v>
      </c>
      <c r="DX47" t="s">
        <v>357</v>
      </c>
      <c r="DY47">
        <v>2.87152</v>
      </c>
      <c r="DZ47">
        <v>2.71056</v>
      </c>
      <c r="EA47">
        <v>0.0981844</v>
      </c>
      <c r="EB47">
        <v>0.103385</v>
      </c>
      <c r="EC47">
        <v>0.0633421</v>
      </c>
      <c r="ED47">
        <v>0.0569842</v>
      </c>
      <c r="EE47">
        <v>25297.5</v>
      </c>
      <c r="EF47">
        <v>22019.2</v>
      </c>
      <c r="EG47">
        <v>25097.2</v>
      </c>
      <c r="EH47">
        <v>23912.1</v>
      </c>
      <c r="EI47">
        <v>40113.7</v>
      </c>
      <c r="EJ47">
        <v>37301.3</v>
      </c>
      <c r="EK47">
        <v>45341.8</v>
      </c>
      <c r="EL47">
        <v>42622.4</v>
      </c>
      <c r="EM47">
        <v>1.78032</v>
      </c>
      <c r="EN47">
        <v>1.85562</v>
      </c>
      <c r="EO47">
        <v>0.015635</v>
      </c>
      <c r="EP47">
        <v>0</v>
      </c>
      <c r="EQ47">
        <v>19.7261</v>
      </c>
      <c r="ER47">
        <v>999.9</v>
      </c>
      <c r="ES47">
        <v>35.454</v>
      </c>
      <c r="ET47">
        <v>28.812</v>
      </c>
      <c r="EU47">
        <v>15.7639</v>
      </c>
      <c r="EV47">
        <v>54.505</v>
      </c>
      <c r="EW47">
        <v>45.4888</v>
      </c>
      <c r="EX47">
        <v>1</v>
      </c>
      <c r="EY47">
        <v>-0.079845</v>
      </c>
      <c r="EZ47">
        <v>4.72624</v>
      </c>
      <c r="FA47">
        <v>20.1695</v>
      </c>
      <c r="FB47">
        <v>5.23526</v>
      </c>
      <c r="FC47">
        <v>11.992</v>
      </c>
      <c r="FD47">
        <v>4.9569</v>
      </c>
      <c r="FE47">
        <v>3.30395</v>
      </c>
      <c r="FF47">
        <v>9999</v>
      </c>
      <c r="FG47">
        <v>9999</v>
      </c>
      <c r="FH47">
        <v>999.9</v>
      </c>
      <c r="FI47">
        <v>9999</v>
      </c>
      <c r="FJ47">
        <v>1.86843</v>
      </c>
      <c r="FK47">
        <v>1.8641</v>
      </c>
      <c r="FL47">
        <v>1.87178</v>
      </c>
      <c r="FM47">
        <v>1.86249</v>
      </c>
      <c r="FN47">
        <v>1.86189</v>
      </c>
      <c r="FO47">
        <v>1.86844</v>
      </c>
      <c r="FP47">
        <v>1.85852</v>
      </c>
      <c r="FQ47">
        <v>1.86495</v>
      </c>
      <c r="FR47">
        <v>5</v>
      </c>
      <c r="FS47">
        <v>0</v>
      </c>
      <c r="FT47">
        <v>0</v>
      </c>
      <c r="FU47">
        <v>0</v>
      </c>
      <c r="FV47" t="s">
        <v>358</v>
      </c>
      <c r="FW47" t="s">
        <v>359</v>
      </c>
      <c r="FX47" t="s">
        <v>360</v>
      </c>
      <c r="FY47" t="s">
        <v>360</v>
      </c>
      <c r="FZ47" t="s">
        <v>360</v>
      </c>
      <c r="GA47" t="s">
        <v>360</v>
      </c>
      <c r="GB47">
        <v>0</v>
      </c>
      <c r="GC47">
        <v>100</v>
      </c>
      <c r="GD47">
        <v>100</v>
      </c>
      <c r="GE47">
        <v>1.357</v>
      </c>
      <c r="GF47">
        <v>-0.0401</v>
      </c>
      <c r="GG47">
        <v>0.710533810232173</v>
      </c>
      <c r="GH47">
        <v>0.00197157181927259</v>
      </c>
      <c r="GI47">
        <v>-1.54613444728524e-06</v>
      </c>
      <c r="GJ47">
        <v>6.01190112903267e-10</v>
      </c>
      <c r="GK47">
        <v>-0.100309745534137</v>
      </c>
      <c r="GL47">
        <v>-0.0164619765348121</v>
      </c>
      <c r="GM47">
        <v>0.00184798508784774</v>
      </c>
      <c r="GN47">
        <v>-1.07393615702454e-05</v>
      </c>
      <c r="GO47">
        <v>1</v>
      </c>
      <c r="GP47">
        <v>1970</v>
      </c>
      <c r="GQ47">
        <v>2</v>
      </c>
      <c r="GR47">
        <v>24</v>
      </c>
      <c r="GS47">
        <v>1253.5</v>
      </c>
      <c r="GT47">
        <v>1253.6</v>
      </c>
      <c r="GU47">
        <v>1.22437</v>
      </c>
      <c r="GV47">
        <v>2.37915</v>
      </c>
      <c r="GW47">
        <v>1.44897</v>
      </c>
      <c r="GX47">
        <v>2.31079</v>
      </c>
      <c r="GY47">
        <v>1.44409</v>
      </c>
      <c r="GZ47">
        <v>2.31323</v>
      </c>
      <c r="HA47">
        <v>33.9187</v>
      </c>
      <c r="HB47">
        <v>24.2976</v>
      </c>
      <c r="HC47">
        <v>18</v>
      </c>
      <c r="HD47">
        <v>416.352</v>
      </c>
      <c r="HE47">
        <v>446.628</v>
      </c>
      <c r="HF47">
        <v>14.6554</v>
      </c>
      <c r="HG47">
        <v>26.1449</v>
      </c>
      <c r="HH47">
        <v>30</v>
      </c>
      <c r="HI47">
        <v>26.1379</v>
      </c>
      <c r="HJ47">
        <v>26.1103</v>
      </c>
      <c r="HK47">
        <v>24.681</v>
      </c>
      <c r="HL47">
        <v>39.2971</v>
      </c>
      <c r="HM47">
        <v>5.12292</v>
      </c>
      <c r="HN47">
        <v>14.6585</v>
      </c>
      <c r="HO47">
        <v>527.568</v>
      </c>
      <c r="HP47">
        <v>10.7128</v>
      </c>
      <c r="HQ47">
        <v>95.9861</v>
      </c>
      <c r="HR47">
        <v>100.236</v>
      </c>
    </row>
    <row r="48" spans="1:226">
      <c r="A48">
        <v>32</v>
      </c>
      <c r="B48">
        <v>1680458272</v>
      </c>
      <c r="C48">
        <v>247</v>
      </c>
      <c r="D48" t="s">
        <v>422</v>
      </c>
      <c r="E48" t="s">
        <v>423</v>
      </c>
      <c r="F48">
        <v>5</v>
      </c>
      <c r="G48" t="s">
        <v>353</v>
      </c>
      <c r="H48" t="s">
        <v>354</v>
      </c>
      <c r="I48">
        <v>1680458264.5</v>
      </c>
      <c r="J48">
        <f>(K48)/1000</f>
        <v>0</v>
      </c>
      <c r="K48">
        <f>IF(BF48, AN48, AH48)</f>
        <v>0</v>
      </c>
      <c r="L48">
        <f>IF(BF48, AI48, AG48)</f>
        <v>0</v>
      </c>
      <c r="M48">
        <f>BH48 - IF(AU48&gt;1, L48*BB48*100.0/(AW48*BV48), 0)</f>
        <v>0</v>
      </c>
      <c r="N48">
        <f>((T48-J48/2)*M48-L48)/(T48+J48/2)</f>
        <v>0</v>
      </c>
      <c r="O48">
        <f>N48*(BO48+BP48)/1000.0</f>
        <v>0</v>
      </c>
      <c r="P48">
        <f>(BH48 - IF(AU48&gt;1, L48*BB48*100.0/(AW48*BV48), 0))*(BO48+BP48)/1000.0</f>
        <v>0</v>
      </c>
      <c r="Q48">
        <f>2.0/((1/S48-1/R48)+SIGN(S48)*SQRT((1/S48-1/R48)*(1/S48-1/R48) + 4*BC48/((BC48+1)*(BC48+1))*(2*1/S48*1/R48-1/R48*1/R48)))</f>
        <v>0</v>
      </c>
      <c r="R48">
        <f>IF(LEFT(BD48,1)&lt;&gt;"0",IF(LEFT(BD48,1)="1",3.0,BE48),$D$5+$E$5*(BV48*BO48/($K$5*1000))+$F$5*(BV48*BO48/($K$5*1000))*MAX(MIN(BB48,$J$5),$I$5)*MAX(MIN(BB48,$J$5),$I$5)+$G$5*MAX(MIN(BB48,$J$5),$I$5)*(BV48*BO48/($K$5*1000))+$H$5*(BV48*BO48/($K$5*1000))*(BV48*BO48/($K$5*1000)))</f>
        <v>0</v>
      </c>
      <c r="S48">
        <f>J48*(1000-(1000*0.61365*exp(17.502*W48/(240.97+W48))/(BO48+BP48)+BJ48)/2)/(1000*0.61365*exp(17.502*W48/(240.97+W48))/(BO48+BP48)-BJ48)</f>
        <v>0</v>
      </c>
      <c r="T48">
        <f>1/((BC48+1)/(Q48/1.6)+1/(R48/1.37)) + BC48/((BC48+1)/(Q48/1.6) + BC48/(R48/1.37))</f>
        <v>0</v>
      </c>
      <c r="U48">
        <f>(AX48*BA48)</f>
        <v>0</v>
      </c>
      <c r="V48">
        <f>(BQ48+(U48+2*0.95*5.67E-8*(((BQ48+$B$7)+273)^4-(BQ48+273)^4)-44100*J48)/(1.84*29.3*R48+8*0.95*5.67E-8*(BQ48+273)^3))</f>
        <v>0</v>
      </c>
      <c r="W48">
        <f>($C$7*BR48+$D$7*BS48+$E$7*V48)</f>
        <v>0</v>
      </c>
      <c r="X48">
        <f>0.61365*exp(17.502*W48/(240.97+W48))</f>
        <v>0</v>
      </c>
      <c r="Y48">
        <f>(Z48/AA48*100)</f>
        <v>0</v>
      </c>
      <c r="Z48">
        <f>BJ48*(BO48+BP48)/1000</f>
        <v>0</v>
      </c>
      <c r="AA48">
        <f>0.61365*exp(17.502*BQ48/(240.97+BQ48))</f>
        <v>0</v>
      </c>
      <c r="AB48">
        <f>(X48-BJ48*(BO48+BP48)/1000)</f>
        <v>0</v>
      </c>
      <c r="AC48">
        <f>(-J48*44100)</f>
        <v>0</v>
      </c>
      <c r="AD48">
        <f>2*29.3*R48*0.92*(BQ48-W48)</f>
        <v>0</v>
      </c>
      <c r="AE48">
        <f>2*0.95*5.67E-8*(((BQ48+$B$7)+273)^4-(W48+273)^4)</f>
        <v>0</v>
      </c>
      <c r="AF48">
        <f>U48+AE48+AC48+AD48</f>
        <v>0</v>
      </c>
      <c r="AG48">
        <f>BN48*AU48*(BI48-BH48*(1000-AU48*BK48)/(1000-AU48*BJ48))/(100*BB48)</f>
        <v>0</v>
      </c>
      <c r="AH48">
        <f>1000*BN48*AU48*(BJ48-BK48)/(100*BB48*(1000-AU48*BJ48))</f>
        <v>0</v>
      </c>
      <c r="AI48">
        <f>(AJ48 - AK48 - BO48*1E3/(8.314*(BQ48+273.15)) * AM48/BN48 * AL48) * BN48/(100*BB48) * (1000 - BK48)/1000</f>
        <v>0</v>
      </c>
      <c r="AJ48">
        <v>514.603252848017</v>
      </c>
      <c r="AK48">
        <v>489.826987878788</v>
      </c>
      <c r="AL48">
        <v>3.23892948973604</v>
      </c>
      <c r="AM48">
        <v>67.1333394971398</v>
      </c>
      <c r="AN48">
        <f>(AP48 - AO48 + BO48*1E3/(8.314*(BQ48+273.15)) * AR48/BN48 * AQ48) * BN48/(100*BB48) * 1000/(1000 - AP48)</f>
        <v>0</v>
      </c>
      <c r="AO48">
        <v>10.8054216068841</v>
      </c>
      <c r="AP48">
        <v>12.3978139393939</v>
      </c>
      <c r="AQ48">
        <v>1.95358231912337e-06</v>
      </c>
      <c r="AR48">
        <v>128.358155406934</v>
      </c>
      <c r="AS48">
        <v>11</v>
      </c>
      <c r="AT48">
        <v>2</v>
      </c>
      <c r="AU48">
        <f>IF(AS48*$H$13&gt;=AW48,1.0,(AW48/(AW48-AS48*$H$13)))</f>
        <v>0</v>
      </c>
      <c r="AV48">
        <f>(AU48-1)*100</f>
        <v>0</v>
      </c>
      <c r="AW48">
        <f>MAX(0,($B$13+$C$13*BV48)/(1+$D$13*BV48)*BO48/(BQ48+273)*$E$13)</f>
        <v>0</v>
      </c>
      <c r="AX48">
        <f>$B$11*BW48+$C$11*BX48+$F$11*CI48*(1-CL48)</f>
        <v>0</v>
      </c>
      <c r="AY48">
        <f>AX48*AZ48</f>
        <v>0</v>
      </c>
      <c r="AZ48">
        <f>($B$11*$D$9+$C$11*$D$9+$F$11*((CV48+CN48)/MAX(CV48+CN48+CW48, 0.1)*$I$9+CW48/MAX(CV48+CN48+CW48, 0.1)*$J$9))/($B$11+$C$11+$F$11)</f>
        <v>0</v>
      </c>
      <c r="BA48">
        <f>($B$11*$K$9+$C$11*$K$9+$F$11*((CV48+CN48)/MAX(CV48+CN48+CW48, 0.1)*$P$9+CW48/MAX(CV48+CN48+CW48, 0.1)*$Q$9))/($B$11+$C$11+$F$11)</f>
        <v>0</v>
      </c>
      <c r="BB48">
        <v>2.44</v>
      </c>
      <c r="BC48">
        <v>0.5</v>
      </c>
      <c r="BD48" t="s">
        <v>355</v>
      </c>
      <c r="BE48">
        <v>2</v>
      </c>
      <c r="BF48" t="b">
        <v>1</v>
      </c>
      <c r="BG48">
        <v>1680458264.5</v>
      </c>
      <c r="BH48">
        <v>461.647037037037</v>
      </c>
      <c r="BI48">
        <v>494.598259259259</v>
      </c>
      <c r="BJ48">
        <v>12.3895185185185</v>
      </c>
      <c r="BK48">
        <v>10.790837037037</v>
      </c>
      <c r="BL48">
        <v>460.298</v>
      </c>
      <c r="BM48">
        <v>12.429562962963</v>
      </c>
      <c r="BN48">
        <v>500.149074074074</v>
      </c>
      <c r="BO48">
        <v>89.4748925925926</v>
      </c>
      <c r="BP48">
        <v>0.100030525925926</v>
      </c>
      <c r="BQ48">
        <v>19.5018925925926</v>
      </c>
      <c r="BR48">
        <v>19.9894481481481</v>
      </c>
      <c r="BS48">
        <v>999.9</v>
      </c>
      <c r="BT48">
        <v>0</v>
      </c>
      <c r="BU48">
        <v>0</v>
      </c>
      <c r="BV48">
        <v>10027.817037037</v>
      </c>
      <c r="BW48">
        <v>0</v>
      </c>
      <c r="BX48">
        <v>10.2424814814815</v>
      </c>
      <c r="BY48">
        <v>-32.9514333333333</v>
      </c>
      <c r="BZ48">
        <v>467.43837037037</v>
      </c>
      <c r="CA48">
        <v>499.993814814815</v>
      </c>
      <c r="CB48">
        <v>1.59868148148148</v>
      </c>
      <c r="CC48">
        <v>494.598259259259</v>
      </c>
      <c r="CD48">
        <v>10.790837037037</v>
      </c>
      <c r="CE48">
        <v>1.10855074074074</v>
      </c>
      <c r="CF48">
        <v>0.965508481481481</v>
      </c>
      <c r="CG48">
        <v>8.42699888888889</v>
      </c>
      <c r="CH48">
        <v>6.40602037037037</v>
      </c>
      <c r="CI48">
        <v>1999.99444444444</v>
      </c>
      <c r="CJ48">
        <v>0.979995</v>
      </c>
      <c r="CK48">
        <v>0.0200047</v>
      </c>
      <c r="CL48">
        <v>0</v>
      </c>
      <c r="CM48">
        <v>2.58692222222222</v>
      </c>
      <c r="CN48">
        <v>0</v>
      </c>
      <c r="CO48">
        <v>4477.02703703704</v>
      </c>
      <c r="CP48">
        <v>16705.337037037</v>
      </c>
      <c r="CQ48">
        <v>41.5045925925926</v>
      </c>
      <c r="CR48">
        <v>43.7313333333333</v>
      </c>
      <c r="CS48">
        <v>42.75</v>
      </c>
      <c r="CT48">
        <v>41.7913333333333</v>
      </c>
      <c r="CU48">
        <v>40.6318888888889</v>
      </c>
      <c r="CV48">
        <v>1959.98444444444</v>
      </c>
      <c r="CW48">
        <v>40.01</v>
      </c>
      <c r="CX48">
        <v>0</v>
      </c>
      <c r="CY48">
        <v>1680458302.2</v>
      </c>
      <c r="CZ48">
        <v>0</v>
      </c>
      <c r="DA48">
        <v>0</v>
      </c>
      <c r="DB48" t="s">
        <v>356</v>
      </c>
      <c r="DC48">
        <v>1680383055.5</v>
      </c>
      <c r="DD48">
        <v>1680383051.5</v>
      </c>
      <c r="DE48">
        <v>0</v>
      </c>
      <c r="DF48">
        <v>-0.261</v>
      </c>
      <c r="DG48">
        <v>-0.006</v>
      </c>
      <c r="DH48">
        <v>1.377</v>
      </c>
      <c r="DI48">
        <v>0.403</v>
      </c>
      <c r="DJ48">
        <v>420</v>
      </c>
      <c r="DK48">
        <v>24</v>
      </c>
      <c r="DL48">
        <v>0.61</v>
      </c>
      <c r="DM48">
        <v>0.33</v>
      </c>
      <c r="DN48">
        <v>-31.4675375</v>
      </c>
      <c r="DO48">
        <v>-22.4488108818011</v>
      </c>
      <c r="DP48">
        <v>2.29077111533295</v>
      </c>
      <c r="DQ48">
        <v>0</v>
      </c>
      <c r="DR48">
        <v>1.6000305</v>
      </c>
      <c r="DS48">
        <v>-0.0435687804878095</v>
      </c>
      <c r="DT48">
        <v>0.00635625556046954</v>
      </c>
      <c r="DU48">
        <v>1</v>
      </c>
      <c r="DV48">
        <v>1</v>
      </c>
      <c r="DW48">
        <v>2</v>
      </c>
      <c r="DX48" t="s">
        <v>357</v>
      </c>
      <c r="DY48">
        <v>2.87144</v>
      </c>
      <c r="DZ48">
        <v>2.71006</v>
      </c>
      <c r="EA48">
        <v>0.100646</v>
      </c>
      <c r="EB48">
        <v>0.105893</v>
      </c>
      <c r="EC48">
        <v>0.063374</v>
      </c>
      <c r="ED48">
        <v>0.0569954</v>
      </c>
      <c r="EE48">
        <v>25228.4</v>
      </c>
      <c r="EF48">
        <v>21957.6</v>
      </c>
      <c r="EG48">
        <v>25097.1</v>
      </c>
      <c r="EH48">
        <v>23912.2</v>
      </c>
      <c r="EI48">
        <v>40112.1</v>
      </c>
      <c r="EJ48">
        <v>37301.2</v>
      </c>
      <c r="EK48">
        <v>45341.5</v>
      </c>
      <c r="EL48">
        <v>42622.7</v>
      </c>
      <c r="EM48">
        <v>1.78065</v>
      </c>
      <c r="EN48">
        <v>1.8557</v>
      </c>
      <c r="EO48">
        <v>0.0162534</v>
      </c>
      <c r="EP48">
        <v>0</v>
      </c>
      <c r="EQ48">
        <v>19.7288</v>
      </c>
      <c r="ER48">
        <v>999.9</v>
      </c>
      <c r="ES48">
        <v>35.454</v>
      </c>
      <c r="ET48">
        <v>28.812</v>
      </c>
      <c r="EU48">
        <v>15.7642</v>
      </c>
      <c r="EV48">
        <v>54.815</v>
      </c>
      <c r="EW48">
        <v>45.621</v>
      </c>
      <c r="EX48">
        <v>1</v>
      </c>
      <c r="EY48">
        <v>-0.0800788</v>
      </c>
      <c r="EZ48">
        <v>4.70971</v>
      </c>
      <c r="FA48">
        <v>20.1699</v>
      </c>
      <c r="FB48">
        <v>5.23511</v>
      </c>
      <c r="FC48">
        <v>11.992</v>
      </c>
      <c r="FD48">
        <v>4.9572</v>
      </c>
      <c r="FE48">
        <v>3.30398</v>
      </c>
      <c r="FF48">
        <v>9999</v>
      </c>
      <c r="FG48">
        <v>9999</v>
      </c>
      <c r="FH48">
        <v>999.9</v>
      </c>
      <c r="FI48">
        <v>9999</v>
      </c>
      <c r="FJ48">
        <v>1.86844</v>
      </c>
      <c r="FK48">
        <v>1.86408</v>
      </c>
      <c r="FL48">
        <v>1.87178</v>
      </c>
      <c r="FM48">
        <v>1.86249</v>
      </c>
      <c r="FN48">
        <v>1.86191</v>
      </c>
      <c r="FO48">
        <v>1.86844</v>
      </c>
      <c r="FP48">
        <v>1.85852</v>
      </c>
      <c r="FQ48">
        <v>1.86503</v>
      </c>
      <c r="FR48">
        <v>5</v>
      </c>
      <c r="FS48">
        <v>0</v>
      </c>
      <c r="FT48">
        <v>0</v>
      </c>
      <c r="FU48">
        <v>0</v>
      </c>
      <c r="FV48" t="s">
        <v>358</v>
      </c>
      <c r="FW48" t="s">
        <v>359</v>
      </c>
      <c r="FX48" t="s">
        <v>360</v>
      </c>
      <c r="FY48" t="s">
        <v>360</v>
      </c>
      <c r="FZ48" t="s">
        <v>360</v>
      </c>
      <c r="GA48" t="s">
        <v>360</v>
      </c>
      <c r="GB48">
        <v>0</v>
      </c>
      <c r="GC48">
        <v>100</v>
      </c>
      <c r="GD48">
        <v>100</v>
      </c>
      <c r="GE48">
        <v>1.371</v>
      </c>
      <c r="GF48">
        <v>-0.0399</v>
      </c>
      <c r="GG48">
        <v>0.710533810232173</v>
      </c>
      <c r="GH48">
        <v>0.00197157181927259</v>
      </c>
      <c r="GI48">
        <v>-1.54613444728524e-06</v>
      </c>
      <c r="GJ48">
        <v>6.01190112903267e-10</v>
      </c>
      <c r="GK48">
        <v>-0.100309745534137</v>
      </c>
      <c r="GL48">
        <v>-0.0164619765348121</v>
      </c>
      <c r="GM48">
        <v>0.00184798508784774</v>
      </c>
      <c r="GN48">
        <v>-1.07393615702454e-05</v>
      </c>
      <c r="GO48">
        <v>1</v>
      </c>
      <c r="GP48">
        <v>1970</v>
      </c>
      <c r="GQ48">
        <v>2</v>
      </c>
      <c r="GR48">
        <v>24</v>
      </c>
      <c r="GS48">
        <v>1253.6</v>
      </c>
      <c r="GT48">
        <v>1253.7</v>
      </c>
      <c r="GU48">
        <v>1.25854</v>
      </c>
      <c r="GV48">
        <v>2.35474</v>
      </c>
      <c r="GW48">
        <v>1.44775</v>
      </c>
      <c r="GX48">
        <v>2.31079</v>
      </c>
      <c r="GY48">
        <v>1.44409</v>
      </c>
      <c r="GZ48">
        <v>2.43652</v>
      </c>
      <c r="HA48">
        <v>33.9187</v>
      </c>
      <c r="HB48">
        <v>24.2976</v>
      </c>
      <c r="HC48">
        <v>18</v>
      </c>
      <c r="HD48">
        <v>416.531</v>
      </c>
      <c r="HE48">
        <v>446.68</v>
      </c>
      <c r="HF48">
        <v>14.6637</v>
      </c>
      <c r="HG48">
        <v>26.1449</v>
      </c>
      <c r="HH48">
        <v>30</v>
      </c>
      <c r="HI48">
        <v>26.1379</v>
      </c>
      <c r="HJ48">
        <v>26.1111</v>
      </c>
      <c r="HK48">
        <v>25.2957</v>
      </c>
      <c r="HL48">
        <v>39.5949</v>
      </c>
      <c r="HM48">
        <v>5.12292</v>
      </c>
      <c r="HN48">
        <v>14.6678</v>
      </c>
      <c r="HO48">
        <v>541.037</v>
      </c>
      <c r="HP48">
        <v>10.6967</v>
      </c>
      <c r="HQ48">
        <v>95.9855</v>
      </c>
      <c r="HR48">
        <v>100.237</v>
      </c>
    </row>
    <row r="49" spans="1:226">
      <c r="A49">
        <v>33</v>
      </c>
      <c r="B49">
        <v>1680458277</v>
      </c>
      <c r="C49">
        <v>252</v>
      </c>
      <c r="D49" t="s">
        <v>424</v>
      </c>
      <c r="E49" t="s">
        <v>425</v>
      </c>
      <c r="F49">
        <v>5</v>
      </c>
      <c r="G49" t="s">
        <v>353</v>
      </c>
      <c r="H49" t="s">
        <v>354</v>
      </c>
      <c r="I49">
        <v>1680458269.21429</v>
      </c>
      <c r="J49">
        <f>(K49)/1000</f>
        <v>0</v>
      </c>
      <c r="K49">
        <f>IF(BF49, AN49, AH49)</f>
        <v>0</v>
      </c>
      <c r="L49">
        <f>IF(BF49, AI49, AG49)</f>
        <v>0</v>
      </c>
      <c r="M49">
        <f>BH49 - IF(AU49&gt;1, L49*BB49*100.0/(AW49*BV49), 0)</f>
        <v>0</v>
      </c>
      <c r="N49">
        <f>((T49-J49/2)*M49-L49)/(T49+J49/2)</f>
        <v>0</v>
      </c>
      <c r="O49">
        <f>N49*(BO49+BP49)/1000.0</f>
        <v>0</v>
      </c>
      <c r="P49">
        <f>(BH49 - IF(AU49&gt;1, L49*BB49*100.0/(AW49*BV49), 0))*(BO49+BP49)/1000.0</f>
        <v>0</v>
      </c>
      <c r="Q49">
        <f>2.0/((1/S49-1/R49)+SIGN(S49)*SQRT((1/S49-1/R49)*(1/S49-1/R49) + 4*BC49/((BC49+1)*(BC49+1))*(2*1/S49*1/R49-1/R49*1/R49)))</f>
        <v>0</v>
      </c>
      <c r="R49">
        <f>IF(LEFT(BD49,1)&lt;&gt;"0",IF(LEFT(BD49,1)="1",3.0,BE49),$D$5+$E$5*(BV49*BO49/($K$5*1000))+$F$5*(BV49*BO49/($K$5*1000))*MAX(MIN(BB49,$J$5),$I$5)*MAX(MIN(BB49,$J$5),$I$5)+$G$5*MAX(MIN(BB49,$J$5),$I$5)*(BV49*BO49/($K$5*1000))+$H$5*(BV49*BO49/($K$5*1000))*(BV49*BO49/($K$5*1000)))</f>
        <v>0</v>
      </c>
      <c r="S49">
        <f>J49*(1000-(1000*0.61365*exp(17.502*W49/(240.97+W49))/(BO49+BP49)+BJ49)/2)/(1000*0.61365*exp(17.502*W49/(240.97+W49))/(BO49+BP49)-BJ49)</f>
        <v>0</v>
      </c>
      <c r="T49">
        <f>1/((BC49+1)/(Q49/1.6)+1/(R49/1.37)) + BC49/((BC49+1)/(Q49/1.6) + BC49/(R49/1.37))</f>
        <v>0</v>
      </c>
      <c r="U49">
        <f>(AX49*BA49)</f>
        <v>0</v>
      </c>
      <c r="V49">
        <f>(BQ49+(U49+2*0.95*5.67E-8*(((BQ49+$B$7)+273)^4-(BQ49+273)^4)-44100*J49)/(1.84*29.3*R49+8*0.95*5.67E-8*(BQ49+273)^3))</f>
        <v>0</v>
      </c>
      <c r="W49">
        <f>($C$7*BR49+$D$7*BS49+$E$7*V49)</f>
        <v>0</v>
      </c>
      <c r="X49">
        <f>0.61365*exp(17.502*W49/(240.97+W49))</f>
        <v>0</v>
      </c>
      <c r="Y49">
        <f>(Z49/AA49*100)</f>
        <v>0</v>
      </c>
      <c r="Z49">
        <f>BJ49*(BO49+BP49)/1000</f>
        <v>0</v>
      </c>
      <c r="AA49">
        <f>0.61365*exp(17.502*BQ49/(240.97+BQ49))</f>
        <v>0</v>
      </c>
      <c r="AB49">
        <f>(X49-BJ49*(BO49+BP49)/1000)</f>
        <v>0</v>
      </c>
      <c r="AC49">
        <f>(-J49*44100)</f>
        <v>0</v>
      </c>
      <c r="AD49">
        <f>2*29.3*R49*0.92*(BQ49-W49)</f>
        <v>0</v>
      </c>
      <c r="AE49">
        <f>2*0.95*5.67E-8*(((BQ49+$B$7)+273)^4-(W49+273)^4)</f>
        <v>0</v>
      </c>
      <c r="AF49">
        <f>U49+AE49+AC49+AD49</f>
        <v>0</v>
      </c>
      <c r="AG49">
        <f>BN49*AU49*(BI49-BH49*(1000-AU49*BK49)/(1000-AU49*BJ49))/(100*BB49)</f>
        <v>0</v>
      </c>
      <c r="AH49">
        <f>1000*BN49*AU49*(BJ49-BK49)/(100*BB49*(1000-AU49*BJ49))</f>
        <v>0</v>
      </c>
      <c r="AI49">
        <f>(AJ49 - AK49 - BO49*1E3/(8.314*(BQ49+273.15)) * AM49/BN49 * AL49) * BN49/(100*BB49) * (1000 - BK49)/1000</f>
        <v>0</v>
      </c>
      <c r="AJ49">
        <v>532.084581736422</v>
      </c>
      <c r="AK49">
        <v>506.466915151515</v>
      </c>
      <c r="AL49">
        <v>3.32809876792901</v>
      </c>
      <c r="AM49">
        <v>67.1333394971398</v>
      </c>
      <c r="AN49">
        <f>(AP49 - AO49 + BO49*1E3/(8.314*(BQ49+273.15)) * AR49/BN49 * AQ49) * BN49/(100*BB49) * 1000/(1000 - AP49)</f>
        <v>0</v>
      </c>
      <c r="AO49">
        <v>10.7918567558728</v>
      </c>
      <c r="AP49">
        <v>12.4027145454545</v>
      </c>
      <c r="AQ49">
        <v>6.7104362478782e-07</v>
      </c>
      <c r="AR49">
        <v>128.358155406934</v>
      </c>
      <c r="AS49">
        <v>12</v>
      </c>
      <c r="AT49">
        <v>2</v>
      </c>
      <c r="AU49">
        <f>IF(AS49*$H$13&gt;=AW49,1.0,(AW49/(AW49-AS49*$H$13)))</f>
        <v>0</v>
      </c>
      <c r="AV49">
        <f>(AU49-1)*100</f>
        <v>0</v>
      </c>
      <c r="AW49">
        <f>MAX(0,($B$13+$C$13*BV49)/(1+$D$13*BV49)*BO49/(BQ49+273)*$E$13)</f>
        <v>0</v>
      </c>
      <c r="AX49">
        <f>$B$11*BW49+$C$11*BX49+$F$11*CI49*(1-CL49)</f>
        <v>0</v>
      </c>
      <c r="AY49">
        <f>AX49*AZ49</f>
        <v>0</v>
      </c>
      <c r="AZ49">
        <f>($B$11*$D$9+$C$11*$D$9+$F$11*((CV49+CN49)/MAX(CV49+CN49+CW49, 0.1)*$I$9+CW49/MAX(CV49+CN49+CW49, 0.1)*$J$9))/($B$11+$C$11+$F$11)</f>
        <v>0</v>
      </c>
      <c r="BA49">
        <f>($B$11*$K$9+$C$11*$K$9+$F$11*((CV49+CN49)/MAX(CV49+CN49+CW49, 0.1)*$P$9+CW49/MAX(CV49+CN49+CW49, 0.1)*$Q$9))/($B$11+$C$11+$F$11)</f>
        <v>0</v>
      </c>
      <c r="BB49">
        <v>2.44</v>
      </c>
      <c r="BC49">
        <v>0.5</v>
      </c>
      <c r="BD49" t="s">
        <v>355</v>
      </c>
      <c r="BE49">
        <v>2</v>
      </c>
      <c r="BF49" t="b">
        <v>1</v>
      </c>
      <c r="BG49">
        <v>1680458269.21429</v>
      </c>
      <c r="BH49">
        <v>476.578178571429</v>
      </c>
      <c r="BI49">
        <v>510.447821428571</v>
      </c>
      <c r="BJ49">
        <v>12.3943464285714</v>
      </c>
      <c r="BK49">
        <v>10.7952071428571</v>
      </c>
      <c r="BL49">
        <v>475.215535714286</v>
      </c>
      <c r="BM49">
        <v>12.434275</v>
      </c>
      <c r="BN49">
        <v>500.142821428571</v>
      </c>
      <c r="BO49">
        <v>89.4751607142857</v>
      </c>
      <c r="BP49">
        <v>0.100006085714286</v>
      </c>
      <c r="BQ49">
        <v>19.5006464285714</v>
      </c>
      <c r="BR49">
        <v>19.9891928571429</v>
      </c>
      <c r="BS49">
        <v>999.9</v>
      </c>
      <c r="BT49">
        <v>0</v>
      </c>
      <c r="BU49">
        <v>0</v>
      </c>
      <c r="BV49">
        <v>10022.2485714286</v>
      </c>
      <c r="BW49">
        <v>0</v>
      </c>
      <c r="BX49">
        <v>10.2415785714286</v>
      </c>
      <c r="BY49">
        <v>-33.8697214285714</v>
      </c>
      <c r="BZ49">
        <v>482.559285714286</v>
      </c>
      <c r="CA49">
        <v>516.018464285714</v>
      </c>
      <c r="CB49">
        <v>1.59914</v>
      </c>
      <c r="CC49">
        <v>510.447821428571</v>
      </c>
      <c r="CD49">
        <v>10.7952071428571</v>
      </c>
      <c r="CE49">
        <v>1.10898642857143</v>
      </c>
      <c r="CF49">
        <v>0.965902571428571</v>
      </c>
      <c r="CG49">
        <v>8.43279178571428</v>
      </c>
      <c r="CH49">
        <v>6.41194428571429</v>
      </c>
      <c r="CI49">
        <v>1999.99607142857</v>
      </c>
      <c r="CJ49">
        <v>0.979995</v>
      </c>
      <c r="CK49">
        <v>0.0200047</v>
      </c>
      <c r="CL49">
        <v>0</v>
      </c>
      <c r="CM49">
        <v>2.56672857142857</v>
      </c>
      <c r="CN49">
        <v>0</v>
      </c>
      <c r="CO49">
        <v>4481.51285714286</v>
      </c>
      <c r="CP49">
        <v>16705.3571428571</v>
      </c>
      <c r="CQ49">
        <v>41.5088571428571</v>
      </c>
      <c r="CR49">
        <v>43.7365</v>
      </c>
      <c r="CS49">
        <v>42.75</v>
      </c>
      <c r="CT49">
        <v>41.7965</v>
      </c>
      <c r="CU49">
        <v>40.6316428571429</v>
      </c>
      <c r="CV49">
        <v>1959.98607142857</v>
      </c>
      <c r="CW49">
        <v>40.01</v>
      </c>
      <c r="CX49">
        <v>0</v>
      </c>
      <c r="CY49">
        <v>1680458307</v>
      </c>
      <c r="CZ49">
        <v>0</v>
      </c>
      <c r="DA49">
        <v>0</v>
      </c>
      <c r="DB49" t="s">
        <v>356</v>
      </c>
      <c r="DC49">
        <v>1680383055.5</v>
      </c>
      <c r="DD49">
        <v>1680383051.5</v>
      </c>
      <c r="DE49">
        <v>0</v>
      </c>
      <c r="DF49">
        <v>-0.261</v>
      </c>
      <c r="DG49">
        <v>-0.006</v>
      </c>
      <c r="DH49">
        <v>1.377</v>
      </c>
      <c r="DI49">
        <v>0.403</v>
      </c>
      <c r="DJ49">
        <v>420</v>
      </c>
      <c r="DK49">
        <v>24</v>
      </c>
      <c r="DL49">
        <v>0.61</v>
      </c>
      <c r="DM49">
        <v>0.33</v>
      </c>
      <c r="DN49">
        <v>-33.102215</v>
      </c>
      <c r="DO49">
        <v>-12.9988953095683</v>
      </c>
      <c r="DP49">
        <v>1.29744478698517</v>
      </c>
      <c r="DQ49">
        <v>0</v>
      </c>
      <c r="DR49">
        <v>1.59984975</v>
      </c>
      <c r="DS49">
        <v>-0.0258852157598541</v>
      </c>
      <c r="DT49">
        <v>0.00688398993589472</v>
      </c>
      <c r="DU49">
        <v>1</v>
      </c>
      <c r="DV49">
        <v>1</v>
      </c>
      <c r="DW49">
        <v>2</v>
      </c>
      <c r="DX49" t="s">
        <v>357</v>
      </c>
      <c r="DY49">
        <v>2.87144</v>
      </c>
      <c r="DZ49">
        <v>2.71048</v>
      </c>
      <c r="EA49">
        <v>0.10313</v>
      </c>
      <c r="EB49">
        <v>0.108337</v>
      </c>
      <c r="EC49">
        <v>0.0633892</v>
      </c>
      <c r="ED49">
        <v>0.0569354</v>
      </c>
      <c r="EE49">
        <v>25158.8</v>
      </c>
      <c r="EF49">
        <v>21897.8</v>
      </c>
      <c r="EG49">
        <v>25097.1</v>
      </c>
      <c r="EH49">
        <v>23912.3</v>
      </c>
      <c r="EI49">
        <v>40111.7</v>
      </c>
      <c r="EJ49">
        <v>37303.6</v>
      </c>
      <c r="EK49">
        <v>45341.8</v>
      </c>
      <c r="EL49">
        <v>42622.7</v>
      </c>
      <c r="EM49">
        <v>1.78023</v>
      </c>
      <c r="EN49">
        <v>1.85567</v>
      </c>
      <c r="EO49">
        <v>0.0148863</v>
      </c>
      <c r="EP49">
        <v>0</v>
      </c>
      <c r="EQ49">
        <v>19.7311</v>
      </c>
      <c r="ER49">
        <v>999.9</v>
      </c>
      <c r="ES49">
        <v>35.454</v>
      </c>
      <c r="ET49">
        <v>28.812</v>
      </c>
      <c r="EU49">
        <v>15.7618</v>
      </c>
      <c r="EV49">
        <v>54.915</v>
      </c>
      <c r="EW49">
        <v>45.8694</v>
      </c>
      <c r="EX49">
        <v>1</v>
      </c>
      <c r="EY49">
        <v>-0.0796748</v>
      </c>
      <c r="EZ49">
        <v>4.72582</v>
      </c>
      <c r="FA49">
        <v>20.1694</v>
      </c>
      <c r="FB49">
        <v>5.23541</v>
      </c>
      <c r="FC49">
        <v>11.992</v>
      </c>
      <c r="FD49">
        <v>4.95715</v>
      </c>
      <c r="FE49">
        <v>3.30395</v>
      </c>
      <c r="FF49">
        <v>9999</v>
      </c>
      <c r="FG49">
        <v>9999</v>
      </c>
      <c r="FH49">
        <v>999.9</v>
      </c>
      <c r="FI49">
        <v>9999</v>
      </c>
      <c r="FJ49">
        <v>1.86844</v>
      </c>
      <c r="FK49">
        <v>1.8641</v>
      </c>
      <c r="FL49">
        <v>1.87178</v>
      </c>
      <c r="FM49">
        <v>1.86249</v>
      </c>
      <c r="FN49">
        <v>1.86191</v>
      </c>
      <c r="FO49">
        <v>1.86844</v>
      </c>
      <c r="FP49">
        <v>1.85852</v>
      </c>
      <c r="FQ49">
        <v>1.86497</v>
      </c>
      <c r="FR49">
        <v>5</v>
      </c>
      <c r="FS49">
        <v>0</v>
      </c>
      <c r="FT49">
        <v>0</v>
      </c>
      <c r="FU49">
        <v>0</v>
      </c>
      <c r="FV49" t="s">
        <v>358</v>
      </c>
      <c r="FW49" t="s">
        <v>359</v>
      </c>
      <c r="FX49" t="s">
        <v>360</v>
      </c>
      <c r="FY49" t="s">
        <v>360</v>
      </c>
      <c r="FZ49" t="s">
        <v>360</v>
      </c>
      <c r="GA49" t="s">
        <v>360</v>
      </c>
      <c r="GB49">
        <v>0</v>
      </c>
      <c r="GC49">
        <v>100</v>
      </c>
      <c r="GD49">
        <v>100</v>
      </c>
      <c r="GE49">
        <v>1.385</v>
      </c>
      <c r="GF49">
        <v>-0.0397</v>
      </c>
      <c r="GG49">
        <v>0.710533810232173</v>
      </c>
      <c r="GH49">
        <v>0.00197157181927259</v>
      </c>
      <c r="GI49">
        <v>-1.54613444728524e-06</v>
      </c>
      <c r="GJ49">
        <v>6.01190112903267e-10</v>
      </c>
      <c r="GK49">
        <v>-0.100309745534137</v>
      </c>
      <c r="GL49">
        <v>-0.0164619765348121</v>
      </c>
      <c r="GM49">
        <v>0.00184798508784774</v>
      </c>
      <c r="GN49">
        <v>-1.07393615702454e-05</v>
      </c>
      <c r="GO49">
        <v>1</v>
      </c>
      <c r="GP49">
        <v>1970</v>
      </c>
      <c r="GQ49">
        <v>2</v>
      </c>
      <c r="GR49">
        <v>24</v>
      </c>
      <c r="GS49">
        <v>1253.7</v>
      </c>
      <c r="GT49">
        <v>1253.8</v>
      </c>
      <c r="GU49">
        <v>1.28662</v>
      </c>
      <c r="GV49">
        <v>2.36572</v>
      </c>
      <c r="GW49">
        <v>1.44775</v>
      </c>
      <c r="GX49">
        <v>2.31079</v>
      </c>
      <c r="GY49">
        <v>1.44409</v>
      </c>
      <c r="GZ49">
        <v>2.41455</v>
      </c>
      <c r="HA49">
        <v>33.9413</v>
      </c>
      <c r="HB49">
        <v>24.2976</v>
      </c>
      <c r="HC49">
        <v>18</v>
      </c>
      <c r="HD49">
        <v>416.312</v>
      </c>
      <c r="HE49">
        <v>446.676</v>
      </c>
      <c r="HF49">
        <v>14.6717</v>
      </c>
      <c r="HG49">
        <v>26.1449</v>
      </c>
      <c r="HH49">
        <v>30.0001</v>
      </c>
      <c r="HI49">
        <v>26.14</v>
      </c>
      <c r="HJ49">
        <v>26.1125</v>
      </c>
      <c r="HK49">
        <v>25.8446</v>
      </c>
      <c r="HL49">
        <v>39.8892</v>
      </c>
      <c r="HM49">
        <v>5.12292</v>
      </c>
      <c r="HN49">
        <v>14.6712</v>
      </c>
      <c r="HO49">
        <v>554.469</v>
      </c>
      <c r="HP49">
        <v>10.683</v>
      </c>
      <c r="HQ49">
        <v>95.9859</v>
      </c>
      <c r="HR49">
        <v>100.237</v>
      </c>
    </row>
    <row r="50" spans="1:226">
      <c r="A50">
        <v>34</v>
      </c>
      <c r="B50">
        <v>1680458282</v>
      </c>
      <c r="C50">
        <v>257</v>
      </c>
      <c r="D50" t="s">
        <v>426</v>
      </c>
      <c r="E50" t="s">
        <v>427</v>
      </c>
      <c r="F50">
        <v>5</v>
      </c>
      <c r="G50" t="s">
        <v>353</v>
      </c>
      <c r="H50" t="s">
        <v>354</v>
      </c>
      <c r="I50">
        <v>1680458274.5</v>
      </c>
      <c r="J50">
        <f>(K50)/1000</f>
        <v>0</v>
      </c>
      <c r="K50">
        <f>IF(BF50, AN50, AH50)</f>
        <v>0</v>
      </c>
      <c r="L50">
        <f>IF(BF50, AI50, AG50)</f>
        <v>0</v>
      </c>
      <c r="M50">
        <f>BH50 - IF(AU50&gt;1, L50*BB50*100.0/(AW50*BV50), 0)</f>
        <v>0</v>
      </c>
      <c r="N50">
        <f>((T50-J50/2)*M50-L50)/(T50+J50/2)</f>
        <v>0</v>
      </c>
      <c r="O50">
        <f>N50*(BO50+BP50)/1000.0</f>
        <v>0</v>
      </c>
      <c r="P50">
        <f>(BH50 - IF(AU50&gt;1, L50*BB50*100.0/(AW50*BV50), 0))*(BO50+BP50)/1000.0</f>
        <v>0</v>
      </c>
      <c r="Q50">
        <f>2.0/((1/S50-1/R50)+SIGN(S50)*SQRT((1/S50-1/R50)*(1/S50-1/R50) + 4*BC50/((BC50+1)*(BC50+1))*(2*1/S50*1/R50-1/R50*1/R50)))</f>
        <v>0</v>
      </c>
      <c r="R50">
        <f>IF(LEFT(BD50,1)&lt;&gt;"0",IF(LEFT(BD50,1)="1",3.0,BE50),$D$5+$E$5*(BV50*BO50/($K$5*1000))+$F$5*(BV50*BO50/($K$5*1000))*MAX(MIN(BB50,$J$5),$I$5)*MAX(MIN(BB50,$J$5),$I$5)+$G$5*MAX(MIN(BB50,$J$5),$I$5)*(BV50*BO50/($K$5*1000))+$H$5*(BV50*BO50/($K$5*1000))*(BV50*BO50/($K$5*1000)))</f>
        <v>0</v>
      </c>
      <c r="S50">
        <f>J50*(1000-(1000*0.61365*exp(17.502*W50/(240.97+W50))/(BO50+BP50)+BJ50)/2)/(1000*0.61365*exp(17.502*W50/(240.97+W50))/(BO50+BP50)-BJ50)</f>
        <v>0</v>
      </c>
      <c r="T50">
        <f>1/((BC50+1)/(Q50/1.6)+1/(R50/1.37)) + BC50/((BC50+1)/(Q50/1.6) + BC50/(R50/1.37))</f>
        <v>0</v>
      </c>
      <c r="U50">
        <f>(AX50*BA50)</f>
        <v>0</v>
      </c>
      <c r="V50">
        <f>(BQ50+(U50+2*0.95*5.67E-8*(((BQ50+$B$7)+273)^4-(BQ50+273)^4)-44100*J50)/(1.84*29.3*R50+8*0.95*5.67E-8*(BQ50+273)^3))</f>
        <v>0</v>
      </c>
      <c r="W50">
        <f>($C$7*BR50+$D$7*BS50+$E$7*V50)</f>
        <v>0</v>
      </c>
      <c r="X50">
        <f>0.61365*exp(17.502*W50/(240.97+W50))</f>
        <v>0</v>
      </c>
      <c r="Y50">
        <f>(Z50/AA50*100)</f>
        <v>0</v>
      </c>
      <c r="Z50">
        <f>BJ50*(BO50+BP50)/1000</f>
        <v>0</v>
      </c>
      <c r="AA50">
        <f>0.61365*exp(17.502*BQ50/(240.97+BQ50))</f>
        <v>0</v>
      </c>
      <c r="AB50">
        <f>(X50-BJ50*(BO50+BP50)/1000)</f>
        <v>0</v>
      </c>
      <c r="AC50">
        <f>(-J50*44100)</f>
        <v>0</v>
      </c>
      <c r="AD50">
        <f>2*29.3*R50*0.92*(BQ50-W50)</f>
        <v>0</v>
      </c>
      <c r="AE50">
        <f>2*0.95*5.67E-8*(((BQ50+$B$7)+273)^4-(W50+273)^4)</f>
        <v>0</v>
      </c>
      <c r="AF50">
        <f>U50+AE50+AC50+AD50</f>
        <v>0</v>
      </c>
      <c r="AG50">
        <f>BN50*AU50*(BI50-BH50*(1000-AU50*BK50)/(1000-AU50*BJ50))/(100*BB50)</f>
        <v>0</v>
      </c>
      <c r="AH50">
        <f>1000*BN50*AU50*(BJ50-BK50)/(100*BB50*(1000-AU50*BJ50))</f>
        <v>0</v>
      </c>
      <c r="AI50">
        <f>(AJ50 - AK50 - BO50*1E3/(8.314*(BQ50+273.15)) * AM50/BN50 * AL50) * BN50/(100*BB50) * (1000 - BK50)/1000</f>
        <v>0</v>
      </c>
      <c r="AJ50">
        <v>548.390199473266</v>
      </c>
      <c r="AK50">
        <v>522.768248484848</v>
      </c>
      <c r="AL50">
        <v>3.24584373994292</v>
      </c>
      <c r="AM50">
        <v>67.1333394971398</v>
      </c>
      <c r="AN50">
        <f>(AP50 - AO50 + BO50*1E3/(8.314*(BQ50+273.15)) * AR50/BN50 * AQ50) * BN50/(100*BB50) * 1000/(1000 - AP50)</f>
        <v>0</v>
      </c>
      <c r="AO50">
        <v>10.7676414108779</v>
      </c>
      <c r="AP50">
        <v>12.3969654545455</v>
      </c>
      <c r="AQ50">
        <v>-2.10198663716933e-06</v>
      </c>
      <c r="AR50">
        <v>128.358155406934</v>
      </c>
      <c r="AS50">
        <v>12</v>
      </c>
      <c r="AT50">
        <v>2</v>
      </c>
      <c r="AU50">
        <f>IF(AS50*$H$13&gt;=AW50,1.0,(AW50/(AW50-AS50*$H$13)))</f>
        <v>0</v>
      </c>
      <c r="AV50">
        <f>(AU50-1)*100</f>
        <v>0</v>
      </c>
      <c r="AW50">
        <f>MAX(0,($B$13+$C$13*BV50)/(1+$D$13*BV50)*BO50/(BQ50+273)*$E$13)</f>
        <v>0</v>
      </c>
      <c r="AX50">
        <f>$B$11*BW50+$C$11*BX50+$F$11*CI50*(1-CL50)</f>
        <v>0</v>
      </c>
      <c r="AY50">
        <f>AX50*AZ50</f>
        <v>0</v>
      </c>
      <c r="AZ50">
        <f>($B$11*$D$9+$C$11*$D$9+$F$11*((CV50+CN50)/MAX(CV50+CN50+CW50, 0.1)*$I$9+CW50/MAX(CV50+CN50+CW50, 0.1)*$J$9))/($B$11+$C$11+$F$11)</f>
        <v>0</v>
      </c>
      <c r="BA50">
        <f>($B$11*$K$9+$C$11*$K$9+$F$11*((CV50+CN50)/MAX(CV50+CN50+CW50, 0.1)*$P$9+CW50/MAX(CV50+CN50+CW50, 0.1)*$Q$9))/($B$11+$C$11+$F$11)</f>
        <v>0</v>
      </c>
      <c r="BB50">
        <v>2.44</v>
      </c>
      <c r="BC50">
        <v>0.5</v>
      </c>
      <c r="BD50" t="s">
        <v>355</v>
      </c>
      <c r="BE50">
        <v>2</v>
      </c>
      <c r="BF50" t="b">
        <v>1</v>
      </c>
      <c r="BG50">
        <v>1680458274.5</v>
      </c>
      <c r="BH50">
        <v>493.626666666667</v>
      </c>
      <c r="BI50">
        <v>527.982259259259</v>
      </c>
      <c r="BJ50">
        <v>12.3987222222222</v>
      </c>
      <c r="BK50">
        <v>10.7919074074074</v>
      </c>
      <c r="BL50">
        <v>492.248814814815</v>
      </c>
      <c r="BM50">
        <v>12.4385444444444</v>
      </c>
      <c r="BN50">
        <v>500.139888888889</v>
      </c>
      <c r="BO50">
        <v>89.4755111111111</v>
      </c>
      <c r="BP50">
        <v>0.0999740592592593</v>
      </c>
      <c r="BQ50">
        <v>19.4986074074074</v>
      </c>
      <c r="BR50">
        <v>19.9850222222222</v>
      </c>
      <c r="BS50">
        <v>999.9</v>
      </c>
      <c r="BT50">
        <v>0</v>
      </c>
      <c r="BU50">
        <v>0</v>
      </c>
      <c r="BV50">
        <v>10012.5207407407</v>
      </c>
      <c r="BW50">
        <v>0</v>
      </c>
      <c r="BX50">
        <v>10.2409333333333</v>
      </c>
      <c r="BY50">
        <v>-34.3555333333333</v>
      </c>
      <c r="BZ50">
        <v>499.823962962963</v>
      </c>
      <c r="CA50">
        <v>533.742111111111</v>
      </c>
      <c r="CB50">
        <v>1.60681703703704</v>
      </c>
      <c r="CC50">
        <v>527.982259259259</v>
      </c>
      <c r="CD50">
        <v>10.7919074074074</v>
      </c>
      <c r="CE50">
        <v>1.10938259259259</v>
      </c>
      <c r="CF50">
        <v>0.965611444444444</v>
      </c>
      <c r="CG50">
        <v>8.43806148148148</v>
      </c>
      <c r="CH50">
        <v>6.40756333333333</v>
      </c>
      <c r="CI50">
        <v>1999.99851851852</v>
      </c>
      <c r="CJ50">
        <v>0.979995</v>
      </c>
      <c r="CK50">
        <v>0.0200047</v>
      </c>
      <c r="CL50">
        <v>0</v>
      </c>
      <c r="CM50">
        <v>2.5281</v>
      </c>
      <c r="CN50">
        <v>0</v>
      </c>
      <c r="CO50">
        <v>4487.67222222222</v>
      </c>
      <c r="CP50">
        <v>16705.3777777778</v>
      </c>
      <c r="CQ50">
        <v>41.5091851851852</v>
      </c>
      <c r="CR50">
        <v>43.7383333333333</v>
      </c>
      <c r="CS50">
        <v>42.75</v>
      </c>
      <c r="CT50">
        <v>41.8028148148148</v>
      </c>
      <c r="CU50">
        <v>40.6295925925926</v>
      </c>
      <c r="CV50">
        <v>1959.98851851852</v>
      </c>
      <c r="CW50">
        <v>40.01</v>
      </c>
      <c r="CX50">
        <v>0</v>
      </c>
      <c r="CY50">
        <v>1680458311.8</v>
      </c>
      <c r="CZ50">
        <v>0</v>
      </c>
      <c r="DA50">
        <v>0</v>
      </c>
      <c r="DB50" t="s">
        <v>356</v>
      </c>
      <c r="DC50">
        <v>1680383055.5</v>
      </c>
      <c r="DD50">
        <v>1680383051.5</v>
      </c>
      <c r="DE50">
        <v>0</v>
      </c>
      <c r="DF50">
        <v>-0.261</v>
      </c>
      <c r="DG50">
        <v>-0.006</v>
      </c>
      <c r="DH50">
        <v>1.377</v>
      </c>
      <c r="DI50">
        <v>0.403</v>
      </c>
      <c r="DJ50">
        <v>420</v>
      </c>
      <c r="DK50">
        <v>24</v>
      </c>
      <c r="DL50">
        <v>0.61</v>
      </c>
      <c r="DM50">
        <v>0.33</v>
      </c>
      <c r="DN50">
        <v>-34.05197</v>
      </c>
      <c r="DO50">
        <v>-6.13834671669784</v>
      </c>
      <c r="DP50">
        <v>0.656455974609113</v>
      </c>
      <c r="DQ50">
        <v>0</v>
      </c>
      <c r="DR50">
        <v>1.60500175</v>
      </c>
      <c r="DS50">
        <v>0.0991797748592857</v>
      </c>
      <c r="DT50">
        <v>0.0133201998647731</v>
      </c>
      <c r="DU50">
        <v>1</v>
      </c>
      <c r="DV50">
        <v>1</v>
      </c>
      <c r="DW50">
        <v>2</v>
      </c>
      <c r="DX50" t="s">
        <v>357</v>
      </c>
      <c r="DY50">
        <v>2.8714</v>
      </c>
      <c r="DZ50">
        <v>2.7104</v>
      </c>
      <c r="EA50">
        <v>0.105526</v>
      </c>
      <c r="EB50">
        <v>0.110621</v>
      </c>
      <c r="EC50">
        <v>0.0633643</v>
      </c>
      <c r="ED50">
        <v>0.0568135</v>
      </c>
      <c r="EE50">
        <v>25091.1</v>
      </c>
      <c r="EF50">
        <v>21841.5</v>
      </c>
      <c r="EG50">
        <v>25096.7</v>
      </c>
      <c r="EH50">
        <v>23912.1</v>
      </c>
      <c r="EI50">
        <v>40112.7</v>
      </c>
      <c r="EJ50">
        <v>37308</v>
      </c>
      <c r="EK50">
        <v>45341.6</v>
      </c>
      <c r="EL50">
        <v>42622.2</v>
      </c>
      <c r="EM50">
        <v>1.78037</v>
      </c>
      <c r="EN50">
        <v>1.85572</v>
      </c>
      <c r="EO50">
        <v>0.0146776</v>
      </c>
      <c r="EP50">
        <v>0</v>
      </c>
      <c r="EQ50">
        <v>19.7328</v>
      </c>
      <c r="ER50">
        <v>999.9</v>
      </c>
      <c r="ES50">
        <v>35.429</v>
      </c>
      <c r="ET50">
        <v>28.802</v>
      </c>
      <c r="EU50">
        <v>15.744</v>
      </c>
      <c r="EV50">
        <v>54.145</v>
      </c>
      <c r="EW50">
        <v>45.4768</v>
      </c>
      <c r="EX50">
        <v>1</v>
      </c>
      <c r="EY50">
        <v>-0.079939</v>
      </c>
      <c r="EZ50">
        <v>4.69353</v>
      </c>
      <c r="FA50">
        <v>20.1703</v>
      </c>
      <c r="FB50">
        <v>5.23466</v>
      </c>
      <c r="FC50">
        <v>11.992</v>
      </c>
      <c r="FD50">
        <v>4.9569</v>
      </c>
      <c r="FE50">
        <v>3.304</v>
      </c>
      <c r="FF50">
        <v>9999</v>
      </c>
      <c r="FG50">
        <v>9999</v>
      </c>
      <c r="FH50">
        <v>999.9</v>
      </c>
      <c r="FI50">
        <v>9999</v>
      </c>
      <c r="FJ50">
        <v>1.86844</v>
      </c>
      <c r="FK50">
        <v>1.86409</v>
      </c>
      <c r="FL50">
        <v>1.87176</v>
      </c>
      <c r="FM50">
        <v>1.86249</v>
      </c>
      <c r="FN50">
        <v>1.8619</v>
      </c>
      <c r="FO50">
        <v>1.86844</v>
      </c>
      <c r="FP50">
        <v>1.85852</v>
      </c>
      <c r="FQ50">
        <v>1.86498</v>
      </c>
      <c r="FR50">
        <v>5</v>
      </c>
      <c r="FS50">
        <v>0</v>
      </c>
      <c r="FT50">
        <v>0</v>
      </c>
      <c r="FU50">
        <v>0</v>
      </c>
      <c r="FV50" t="s">
        <v>358</v>
      </c>
      <c r="FW50" t="s">
        <v>359</v>
      </c>
      <c r="FX50" t="s">
        <v>360</v>
      </c>
      <c r="FY50" t="s">
        <v>360</v>
      </c>
      <c r="FZ50" t="s">
        <v>360</v>
      </c>
      <c r="GA50" t="s">
        <v>360</v>
      </c>
      <c r="GB50">
        <v>0</v>
      </c>
      <c r="GC50">
        <v>100</v>
      </c>
      <c r="GD50">
        <v>100</v>
      </c>
      <c r="GE50">
        <v>1.399</v>
      </c>
      <c r="GF50">
        <v>-0.0399</v>
      </c>
      <c r="GG50">
        <v>0.710533810232173</v>
      </c>
      <c r="GH50">
        <v>0.00197157181927259</v>
      </c>
      <c r="GI50">
        <v>-1.54613444728524e-06</v>
      </c>
      <c r="GJ50">
        <v>6.01190112903267e-10</v>
      </c>
      <c r="GK50">
        <v>-0.100309745534137</v>
      </c>
      <c r="GL50">
        <v>-0.0164619765348121</v>
      </c>
      <c r="GM50">
        <v>0.00184798508784774</v>
      </c>
      <c r="GN50">
        <v>-1.07393615702454e-05</v>
      </c>
      <c r="GO50">
        <v>1</v>
      </c>
      <c r="GP50">
        <v>1970</v>
      </c>
      <c r="GQ50">
        <v>2</v>
      </c>
      <c r="GR50">
        <v>24</v>
      </c>
      <c r="GS50">
        <v>1253.8</v>
      </c>
      <c r="GT50">
        <v>1253.8</v>
      </c>
      <c r="GU50">
        <v>1.31958</v>
      </c>
      <c r="GV50">
        <v>2.37915</v>
      </c>
      <c r="GW50">
        <v>1.44775</v>
      </c>
      <c r="GX50">
        <v>2.31079</v>
      </c>
      <c r="GY50">
        <v>1.44409</v>
      </c>
      <c r="GZ50">
        <v>2.32544</v>
      </c>
      <c r="HA50">
        <v>33.9413</v>
      </c>
      <c r="HB50">
        <v>24.2976</v>
      </c>
      <c r="HC50">
        <v>18</v>
      </c>
      <c r="HD50">
        <v>416.395</v>
      </c>
      <c r="HE50">
        <v>446.706</v>
      </c>
      <c r="HF50">
        <v>14.6789</v>
      </c>
      <c r="HG50">
        <v>26.1469</v>
      </c>
      <c r="HH50">
        <v>30</v>
      </c>
      <c r="HI50">
        <v>26.1401</v>
      </c>
      <c r="HJ50">
        <v>26.1125</v>
      </c>
      <c r="HK50">
        <v>26.5025</v>
      </c>
      <c r="HL50">
        <v>39.8892</v>
      </c>
      <c r="HM50">
        <v>5.12292</v>
      </c>
      <c r="HN50">
        <v>14.6837</v>
      </c>
      <c r="HO50">
        <v>574.687</v>
      </c>
      <c r="HP50">
        <v>10.6794</v>
      </c>
      <c r="HQ50">
        <v>95.985</v>
      </c>
      <c r="HR50">
        <v>100.236</v>
      </c>
    </row>
    <row r="51" spans="1:226">
      <c r="A51">
        <v>35</v>
      </c>
      <c r="B51">
        <v>1680458287</v>
      </c>
      <c r="C51">
        <v>262</v>
      </c>
      <c r="D51" t="s">
        <v>428</v>
      </c>
      <c r="E51" t="s">
        <v>429</v>
      </c>
      <c r="F51">
        <v>5</v>
      </c>
      <c r="G51" t="s">
        <v>353</v>
      </c>
      <c r="H51" t="s">
        <v>354</v>
      </c>
      <c r="I51">
        <v>1680458279.21429</v>
      </c>
      <c r="J51">
        <f>(K51)/1000</f>
        <v>0</v>
      </c>
      <c r="K51">
        <f>IF(BF51, AN51, AH51)</f>
        <v>0</v>
      </c>
      <c r="L51">
        <f>IF(BF51, AI51, AG51)</f>
        <v>0</v>
      </c>
      <c r="M51">
        <f>BH51 - IF(AU51&gt;1, L51*BB51*100.0/(AW51*BV51), 0)</f>
        <v>0</v>
      </c>
      <c r="N51">
        <f>((T51-J51/2)*M51-L51)/(T51+J51/2)</f>
        <v>0</v>
      </c>
      <c r="O51">
        <f>N51*(BO51+BP51)/1000.0</f>
        <v>0</v>
      </c>
      <c r="P51">
        <f>(BH51 - IF(AU51&gt;1, L51*BB51*100.0/(AW51*BV51), 0))*(BO51+BP51)/1000.0</f>
        <v>0</v>
      </c>
      <c r="Q51">
        <f>2.0/((1/S51-1/R51)+SIGN(S51)*SQRT((1/S51-1/R51)*(1/S51-1/R51) + 4*BC51/((BC51+1)*(BC51+1))*(2*1/S51*1/R51-1/R51*1/R51)))</f>
        <v>0</v>
      </c>
      <c r="R51">
        <f>IF(LEFT(BD51,1)&lt;&gt;"0",IF(LEFT(BD51,1)="1",3.0,BE51),$D$5+$E$5*(BV51*BO51/($K$5*1000))+$F$5*(BV51*BO51/($K$5*1000))*MAX(MIN(BB51,$J$5),$I$5)*MAX(MIN(BB51,$J$5),$I$5)+$G$5*MAX(MIN(BB51,$J$5),$I$5)*(BV51*BO51/($K$5*1000))+$H$5*(BV51*BO51/($K$5*1000))*(BV51*BO51/($K$5*1000)))</f>
        <v>0</v>
      </c>
      <c r="S51">
        <f>J51*(1000-(1000*0.61365*exp(17.502*W51/(240.97+W51))/(BO51+BP51)+BJ51)/2)/(1000*0.61365*exp(17.502*W51/(240.97+W51))/(BO51+BP51)-BJ51)</f>
        <v>0</v>
      </c>
      <c r="T51">
        <f>1/((BC51+1)/(Q51/1.6)+1/(R51/1.37)) + BC51/((BC51+1)/(Q51/1.6) + BC51/(R51/1.37))</f>
        <v>0</v>
      </c>
      <c r="U51">
        <f>(AX51*BA51)</f>
        <v>0</v>
      </c>
      <c r="V51">
        <f>(BQ51+(U51+2*0.95*5.67E-8*(((BQ51+$B$7)+273)^4-(BQ51+273)^4)-44100*J51)/(1.84*29.3*R51+8*0.95*5.67E-8*(BQ51+273)^3))</f>
        <v>0</v>
      </c>
      <c r="W51">
        <f>($C$7*BR51+$D$7*BS51+$E$7*V51)</f>
        <v>0</v>
      </c>
      <c r="X51">
        <f>0.61365*exp(17.502*W51/(240.97+W51))</f>
        <v>0</v>
      </c>
      <c r="Y51">
        <f>(Z51/AA51*100)</f>
        <v>0</v>
      </c>
      <c r="Z51">
        <f>BJ51*(BO51+BP51)/1000</f>
        <v>0</v>
      </c>
      <c r="AA51">
        <f>0.61365*exp(17.502*BQ51/(240.97+BQ51))</f>
        <v>0</v>
      </c>
      <c r="AB51">
        <f>(X51-BJ51*(BO51+BP51)/1000)</f>
        <v>0</v>
      </c>
      <c r="AC51">
        <f>(-J51*44100)</f>
        <v>0</v>
      </c>
      <c r="AD51">
        <f>2*29.3*R51*0.92*(BQ51-W51)</f>
        <v>0</v>
      </c>
      <c r="AE51">
        <f>2*0.95*5.67E-8*(((BQ51+$B$7)+273)^4-(W51+273)^4)</f>
        <v>0</v>
      </c>
      <c r="AF51">
        <f>U51+AE51+AC51+AD51</f>
        <v>0</v>
      </c>
      <c r="AG51">
        <f>BN51*AU51*(BI51-BH51*(1000-AU51*BK51)/(1000-AU51*BJ51))/(100*BB51)</f>
        <v>0</v>
      </c>
      <c r="AH51">
        <f>1000*BN51*AU51*(BJ51-BK51)/(100*BB51*(1000-AU51*BJ51))</f>
        <v>0</v>
      </c>
      <c r="AI51">
        <f>(AJ51 - AK51 - BO51*1E3/(8.314*(BQ51+273.15)) * AM51/BN51 * AL51) * BN51/(100*BB51) * (1000 - BK51)/1000</f>
        <v>0</v>
      </c>
      <c r="AJ51">
        <v>564.853089217784</v>
      </c>
      <c r="AK51">
        <v>539.322121212121</v>
      </c>
      <c r="AL51">
        <v>3.32407716286718</v>
      </c>
      <c r="AM51">
        <v>67.1333394971398</v>
      </c>
      <c r="AN51">
        <f>(AP51 - AO51 + BO51*1E3/(8.314*(BQ51+273.15)) * AR51/BN51 * AQ51) * BN51/(100*BB51) * 1000/(1000 - AP51)</f>
        <v>0</v>
      </c>
      <c r="AO51">
        <v>10.7487657999851</v>
      </c>
      <c r="AP51">
        <v>12.3860224242424</v>
      </c>
      <c r="AQ51">
        <v>-3.65818725711339e-06</v>
      </c>
      <c r="AR51">
        <v>128.358155406934</v>
      </c>
      <c r="AS51">
        <v>12</v>
      </c>
      <c r="AT51">
        <v>2</v>
      </c>
      <c r="AU51">
        <f>IF(AS51*$H$13&gt;=AW51,1.0,(AW51/(AW51-AS51*$H$13)))</f>
        <v>0</v>
      </c>
      <c r="AV51">
        <f>(AU51-1)*100</f>
        <v>0</v>
      </c>
      <c r="AW51">
        <f>MAX(0,($B$13+$C$13*BV51)/(1+$D$13*BV51)*BO51/(BQ51+273)*$E$13)</f>
        <v>0</v>
      </c>
      <c r="AX51">
        <f>$B$11*BW51+$C$11*BX51+$F$11*CI51*(1-CL51)</f>
        <v>0</v>
      </c>
      <c r="AY51">
        <f>AX51*AZ51</f>
        <v>0</v>
      </c>
      <c r="AZ51">
        <f>($B$11*$D$9+$C$11*$D$9+$F$11*((CV51+CN51)/MAX(CV51+CN51+CW51, 0.1)*$I$9+CW51/MAX(CV51+CN51+CW51, 0.1)*$J$9))/($B$11+$C$11+$F$11)</f>
        <v>0</v>
      </c>
      <c r="BA51">
        <f>($B$11*$K$9+$C$11*$K$9+$F$11*((CV51+CN51)/MAX(CV51+CN51+CW51, 0.1)*$P$9+CW51/MAX(CV51+CN51+CW51, 0.1)*$Q$9))/($B$11+$C$11+$F$11)</f>
        <v>0</v>
      </c>
      <c r="BB51">
        <v>2.44</v>
      </c>
      <c r="BC51">
        <v>0.5</v>
      </c>
      <c r="BD51" t="s">
        <v>355</v>
      </c>
      <c r="BE51">
        <v>2</v>
      </c>
      <c r="BF51" t="b">
        <v>1</v>
      </c>
      <c r="BG51">
        <v>1680458279.21429</v>
      </c>
      <c r="BH51">
        <v>508.929714285714</v>
      </c>
      <c r="BI51">
        <v>543.59075</v>
      </c>
      <c r="BJ51">
        <v>12.3974714285714</v>
      </c>
      <c r="BK51">
        <v>10.77465</v>
      </c>
      <c r="BL51">
        <v>507.538357142857</v>
      </c>
      <c r="BM51">
        <v>12.4373178571429</v>
      </c>
      <c r="BN51">
        <v>500.121428571429</v>
      </c>
      <c r="BO51">
        <v>89.4763785714286</v>
      </c>
      <c r="BP51">
        <v>0.099858075</v>
      </c>
      <c r="BQ51">
        <v>19.4972392857143</v>
      </c>
      <c r="BR51">
        <v>19.9826214285714</v>
      </c>
      <c r="BS51">
        <v>999.9</v>
      </c>
      <c r="BT51">
        <v>0</v>
      </c>
      <c r="BU51">
        <v>0</v>
      </c>
      <c r="BV51">
        <v>10031.6471428571</v>
      </c>
      <c r="BW51">
        <v>0</v>
      </c>
      <c r="BX51">
        <v>10.2381</v>
      </c>
      <c r="BY51">
        <v>-34.6609928571429</v>
      </c>
      <c r="BZ51">
        <v>515.318321428571</v>
      </c>
      <c r="CA51">
        <v>549.511142857143</v>
      </c>
      <c r="CB51">
        <v>1.62281821428571</v>
      </c>
      <c r="CC51">
        <v>543.59075</v>
      </c>
      <c r="CD51">
        <v>10.77465</v>
      </c>
      <c r="CE51">
        <v>1.10928142857143</v>
      </c>
      <c r="CF51">
        <v>0.964077392857143</v>
      </c>
      <c r="CG51">
        <v>8.4367175</v>
      </c>
      <c r="CH51">
        <v>6.38448392857143</v>
      </c>
      <c r="CI51">
        <v>2000.00821428571</v>
      </c>
      <c r="CJ51">
        <v>0.979995</v>
      </c>
      <c r="CK51">
        <v>0.0200047</v>
      </c>
      <c r="CL51">
        <v>0</v>
      </c>
      <c r="CM51">
        <v>2.54331071428571</v>
      </c>
      <c r="CN51">
        <v>0</v>
      </c>
      <c r="CO51">
        <v>4493.8475</v>
      </c>
      <c r="CP51">
        <v>16705.4535714286</v>
      </c>
      <c r="CQ51">
        <v>41.5155</v>
      </c>
      <c r="CR51">
        <v>43.741</v>
      </c>
      <c r="CS51">
        <v>42.75</v>
      </c>
      <c r="CT51">
        <v>41.8031428571428</v>
      </c>
      <c r="CU51">
        <v>40.6427142857143</v>
      </c>
      <c r="CV51">
        <v>1959.99785714286</v>
      </c>
      <c r="CW51">
        <v>40.0103571428571</v>
      </c>
      <c r="CX51">
        <v>0</v>
      </c>
      <c r="CY51">
        <v>1680458317.2</v>
      </c>
      <c r="CZ51">
        <v>0</v>
      </c>
      <c r="DA51">
        <v>0</v>
      </c>
      <c r="DB51" t="s">
        <v>356</v>
      </c>
      <c r="DC51">
        <v>1680383055.5</v>
      </c>
      <c r="DD51">
        <v>1680383051.5</v>
      </c>
      <c r="DE51">
        <v>0</v>
      </c>
      <c r="DF51">
        <v>-0.261</v>
      </c>
      <c r="DG51">
        <v>-0.006</v>
      </c>
      <c r="DH51">
        <v>1.377</v>
      </c>
      <c r="DI51">
        <v>0.403</v>
      </c>
      <c r="DJ51">
        <v>420</v>
      </c>
      <c r="DK51">
        <v>24</v>
      </c>
      <c r="DL51">
        <v>0.61</v>
      </c>
      <c r="DM51">
        <v>0.33</v>
      </c>
      <c r="DN51">
        <v>-34.3761325</v>
      </c>
      <c r="DO51">
        <v>-3.76013470919323</v>
      </c>
      <c r="DP51">
        <v>0.457264911942465</v>
      </c>
      <c r="DQ51">
        <v>0</v>
      </c>
      <c r="DR51">
        <v>1.6125535</v>
      </c>
      <c r="DS51">
        <v>0.197298236397748</v>
      </c>
      <c r="DT51">
        <v>0.0194965688712143</v>
      </c>
      <c r="DU51">
        <v>0</v>
      </c>
      <c r="DV51">
        <v>0</v>
      </c>
      <c r="DW51">
        <v>2</v>
      </c>
      <c r="DX51" t="s">
        <v>383</v>
      </c>
      <c r="DY51">
        <v>2.87157</v>
      </c>
      <c r="DZ51">
        <v>2.71071</v>
      </c>
      <c r="EA51">
        <v>0.107931</v>
      </c>
      <c r="EB51">
        <v>0.112992</v>
      </c>
      <c r="EC51">
        <v>0.0633271</v>
      </c>
      <c r="ED51">
        <v>0.0567832</v>
      </c>
      <c r="EE51">
        <v>25024.5</v>
      </c>
      <c r="EF51">
        <v>21783.8</v>
      </c>
      <c r="EG51">
        <v>25097.5</v>
      </c>
      <c r="EH51">
        <v>23912.7</v>
      </c>
      <c r="EI51">
        <v>40114.9</v>
      </c>
      <c r="EJ51">
        <v>37310.3</v>
      </c>
      <c r="EK51">
        <v>45342.2</v>
      </c>
      <c r="EL51">
        <v>42623.3</v>
      </c>
      <c r="EM51">
        <v>1.78032</v>
      </c>
      <c r="EN51">
        <v>1.8556</v>
      </c>
      <c r="EO51">
        <v>0.0154525</v>
      </c>
      <c r="EP51">
        <v>0</v>
      </c>
      <c r="EQ51">
        <v>19.7345</v>
      </c>
      <c r="ER51">
        <v>999.9</v>
      </c>
      <c r="ES51">
        <v>35.454</v>
      </c>
      <c r="ET51">
        <v>28.812</v>
      </c>
      <c r="EU51">
        <v>15.764</v>
      </c>
      <c r="EV51">
        <v>54.245</v>
      </c>
      <c r="EW51">
        <v>45.7332</v>
      </c>
      <c r="EX51">
        <v>1</v>
      </c>
      <c r="EY51">
        <v>-0.0797713</v>
      </c>
      <c r="EZ51">
        <v>4.65361</v>
      </c>
      <c r="FA51">
        <v>20.1714</v>
      </c>
      <c r="FB51">
        <v>5.23496</v>
      </c>
      <c r="FC51">
        <v>11.992</v>
      </c>
      <c r="FD51">
        <v>4.95695</v>
      </c>
      <c r="FE51">
        <v>3.3039</v>
      </c>
      <c r="FF51">
        <v>9999</v>
      </c>
      <c r="FG51">
        <v>9999</v>
      </c>
      <c r="FH51">
        <v>999.9</v>
      </c>
      <c r="FI51">
        <v>9999</v>
      </c>
      <c r="FJ51">
        <v>1.86844</v>
      </c>
      <c r="FK51">
        <v>1.86411</v>
      </c>
      <c r="FL51">
        <v>1.87179</v>
      </c>
      <c r="FM51">
        <v>1.86249</v>
      </c>
      <c r="FN51">
        <v>1.86192</v>
      </c>
      <c r="FO51">
        <v>1.86843</v>
      </c>
      <c r="FP51">
        <v>1.85852</v>
      </c>
      <c r="FQ51">
        <v>1.86505</v>
      </c>
      <c r="FR51">
        <v>5</v>
      </c>
      <c r="FS51">
        <v>0</v>
      </c>
      <c r="FT51">
        <v>0</v>
      </c>
      <c r="FU51">
        <v>0</v>
      </c>
      <c r="FV51" t="s">
        <v>358</v>
      </c>
      <c r="FW51" t="s">
        <v>359</v>
      </c>
      <c r="FX51" t="s">
        <v>360</v>
      </c>
      <c r="FY51" t="s">
        <v>360</v>
      </c>
      <c r="FZ51" t="s">
        <v>360</v>
      </c>
      <c r="GA51" t="s">
        <v>360</v>
      </c>
      <c r="GB51">
        <v>0</v>
      </c>
      <c r="GC51">
        <v>100</v>
      </c>
      <c r="GD51">
        <v>100</v>
      </c>
      <c r="GE51">
        <v>1.413</v>
      </c>
      <c r="GF51">
        <v>-0.0402</v>
      </c>
      <c r="GG51">
        <v>0.710533810232173</v>
      </c>
      <c r="GH51">
        <v>0.00197157181927259</v>
      </c>
      <c r="GI51">
        <v>-1.54613444728524e-06</v>
      </c>
      <c r="GJ51">
        <v>6.01190112903267e-10</v>
      </c>
      <c r="GK51">
        <v>-0.100309745534137</v>
      </c>
      <c r="GL51">
        <v>-0.0164619765348121</v>
      </c>
      <c r="GM51">
        <v>0.00184798508784774</v>
      </c>
      <c r="GN51">
        <v>-1.07393615702454e-05</v>
      </c>
      <c r="GO51">
        <v>1</v>
      </c>
      <c r="GP51">
        <v>1970</v>
      </c>
      <c r="GQ51">
        <v>2</v>
      </c>
      <c r="GR51">
        <v>24</v>
      </c>
      <c r="GS51">
        <v>1253.9</v>
      </c>
      <c r="GT51">
        <v>1253.9</v>
      </c>
      <c r="GU51">
        <v>1.34888</v>
      </c>
      <c r="GV51">
        <v>2.37671</v>
      </c>
      <c r="GW51">
        <v>1.44775</v>
      </c>
      <c r="GX51">
        <v>2.31079</v>
      </c>
      <c r="GY51">
        <v>1.44409</v>
      </c>
      <c r="GZ51">
        <v>2.25586</v>
      </c>
      <c r="HA51">
        <v>33.9413</v>
      </c>
      <c r="HB51">
        <v>24.2976</v>
      </c>
      <c r="HC51">
        <v>18</v>
      </c>
      <c r="HD51">
        <v>416.368</v>
      </c>
      <c r="HE51">
        <v>446.631</v>
      </c>
      <c r="HF51">
        <v>14.6926</v>
      </c>
      <c r="HG51">
        <v>26.1471</v>
      </c>
      <c r="HH51">
        <v>30.0001</v>
      </c>
      <c r="HI51">
        <v>26.1401</v>
      </c>
      <c r="HJ51">
        <v>26.1125</v>
      </c>
      <c r="HK51">
        <v>27.0897</v>
      </c>
      <c r="HL51">
        <v>40.1661</v>
      </c>
      <c r="HM51">
        <v>4.75287</v>
      </c>
      <c r="HN51">
        <v>14.7006</v>
      </c>
      <c r="HO51">
        <v>588.358</v>
      </c>
      <c r="HP51">
        <v>10.6772</v>
      </c>
      <c r="HQ51">
        <v>95.987</v>
      </c>
      <c r="HR51">
        <v>100.238</v>
      </c>
    </row>
    <row r="52" spans="1:226">
      <c r="A52">
        <v>36</v>
      </c>
      <c r="B52">
        <v>1680458292</v>
      </c>
      <c r="C52">
        <v>267</v>
      </c>
      <c r="D52" t="s">
        <v>430</v>
      </c>
      <c r="E52" t="s">
        <v>431</v>
      </c>
      <c r="F52">
        <v>5</v>
      </c>
      <c r="G52" t="s">
        <v>353</v>
      </c>
      <c r="H52" t="s">
        <v>354</v>
      </c>
      <c r="I52">
        <v>1680458284.5</v>
      </c>
      <c r="J52">
        <f>(K52)/1000</f>
        <v>0</v>
      </c>
      <c r="K52">
        <f>IF(BF52, AN52, AH52)</f>
        <v>0</v>
      </c>
      <c r="L52">
        <f>IF(BF52, AI52, AG52)</f>
        <v>0</v>
      </c>
      <c r="M52">
        <f>BH52 - IF(AU52&gt;1, L52*BB52*100.0/(AW52*BV52), 0)</f>
        <v>0</v>
      </c>
      <c r="N52">
        <f>((T52-J52/2)*M52-L52)/(T52+J52/2)</f>
        <v>0</v>
      </c>
      <c r="O52">
        <f>N52*(BO52+BP52)/1000.0</f>
        <v>0</v>
      </c>
      <c r="P52">
        <f>(BH52 - IF(AU52&gt;1, L52*BB52*100.0/(AW52*BV52), 0))*(BO52+BP52)/1000.0</f>
        <v>0</v>
      </c>
      <c r="Q52">
        <f>2.0/((1/S52-1/R52)+SIGN(S52)*SQRT((1/S52-1/R52)*(1/S52-1/R52) + 4*BC52/((BC52+1)*(BC52+1))*(2*1/S52*1/R52-1/R52*1/R52)))</f>
        <v>0</v>
      </c>
      <c r="R52">
        <f>IF(LEFT(BD52,1)&lt;&gt;"0",IF(LEFT(BD52,1)="1",3.0,BE52),$D$5+$E$5*(BV52*BO52/($K$5*1000))+$F$5*(BV52*BO52/($K$5*1000))*MAX(MIN(BB52,$J$5),$I$5)*MAX(MIN(BB52,$J$5),$I$5)+$G$5*MAX(MIN(BB52,$J$5),$I$5)*(BV52*BO52/($K$5*1000))+$H$5*(BV52*BO52/($K$5*1000))*(BV52*BO52/($K$5*1000)))</f>
        <v>0</v>
      </c>
      <c r="S52">
        <f>J52*(1000-(1000*0.61365*exp(17.502*W52/(240.97+W52))/(BO52+BP52)+BJ52)/2)/(1000*0.61365*exp(17.502*W52/(240.97+W52))/(BO52+BP52)-BJ52)</f>
        <v>0</v>
      </c>
      <c r="T52">
        <f>1/((BC52+1)/(Q52/1.6)+1/(R52/1.37)) + BC52/((BC52+1)/(Q52/1.6) + BC52/(R52/1.37))</f>
        <v>0</v>
      </c>
      <c r="U52">
        <f>(AX52*BA52)</f>
        <v>0</v>
      </c>
      <c r="V52">
        <f>(BQ52+(U52+2*0.95*5.67E-8*(((BQ52+$B$7)+273)^4-(BQ52+273)^4)-44100*J52)/(1.84*29.3*R52+8*0.95*5.67E-8*(BQ52+273)^3))</f>
        <v>0</v>
      </c>
      <c r="W52">
        <f>($C$7*BR52+$D$7*BS52+$E$7*V52)</f>
        <v>0</v>
      </c>
      <c r="X52">
        <f>0.61365*exp(17.502*W52/(240.97+W52))</f>
        <v>0</v>
      </c>
      <c r="Y52">
        <f>(Z52/AA52*100)</f>
        <v>0</v>
      </c>
      <c r="Z52">
        <f>BJ52*(BO52+BP52)/1000</f>
        <v>0</v>
      </c>
      <c r="AA52">
        <f>0.61365*exp(17.502*BQ52/(240.97+BQ52))</f>
        <v>0</v>
      </c>
      <c r="AB52">
        <f>(X52-BJ52*(BO52+BP52)/1000)</f>
        <v>0</v>
      </c>
      <c r="AC52">
        <f>(-J52*44100)</f>
        <v>0</v>
      </c>
      <c r="AD52">
        <f>2*29.3*R52*0.92*(BQ52-W52)</f>
        <v>0</v>
      </c>
      <c r="AE52">
        <f>2*0.95*5.67E-8*(((BQ52+$B$7)+273)^4-(W52+273)^4)</f>
        <v>0</v>
      </c>
      <c r="AF52">
        <f>U52+AE52+AC52+AD52</f>
        <v>0</v>
      </c>
      <c r="AG52">
        <f>BN52*AU52*(BI52-BH52*(1000-AU52*BK52)/(1000-AU52*BJ52))/(100*BB52)</f>
        <v>0</v>
      </c>
      <c r="AH52">
        <f>1000*BN52*AU52*(BJ52-BK52)/(100*BB52*(1000-AU52*BJ52))</f>
        <v>0</v>
      </c>
      <c r="AI52">
        <f>(AJ52 - AK52 - BO52*1E3/(8.314*(BQ52+273.15)) * AM52/BN52 * AL52) * BN52/(100*BB52) * (1000 - BK52)/1000</f>
        <v>0</v>
      </c>
      <c r="AJ52">
        <v>581.871025336197</v>
      </c>
      <c r="AK52">
        <v>555.909757575758</v>
      </c>
      <c r="AL52">
        <v>3.30729028504255</v>
      </c>
      <c r="AM52">
        <v>67.1333394971398</v>
      </c>
      <c r="AN52">
        <f>(AP52 - AO52 + BO52*1E3/(8.314*(BQ52+273.15)) * AR52/BN52 * AQ52) * BN52/(100*BB52) * 1000/(1000 - AP52)</f>
        <v>0</v>
      </c>
      <c r="AO52">
        <v>10.7501016771144</v>
      </c>
      <c r="AP52">
        <v>12.3795072727273</v>
      </c>
      <c r="AQ52">
        <v>-1.88391058329729e-06</v>
      </c>
      <c r="AR52">
        <v>128.358155406934</v>
      </c>
      <c r="AS52">
        <v>12</v>
      </c>
      <c r="AT52">
        <v>2</v>
      </c>
      <c r="AU52">
        <f>IF(AS52*$H$13&gt;=AW52,1.0,(AW52/(AW52-AS52*$H$13)))</f>
        <v>0</v>
      </c>
      <c r="AV52">
        <f>(AU52-1)*100</f>
        <v>0</v>
      </c>
      <c r="AW52">
        <f>MAX(0,($B$13+$C$13*BV52)/(1+$D$13*BV52)*BO52/(BQ52+273)*$E$13)</f>
        <v>0</v>
      </c>
      <c r="AX52">
        <f>$B$11*BW52+$C$11*BX52+$F$11*CI52*(1-CL52)</f>
        <v>0</v>
      </c>
      <c r="AY52">
        <f>AX52*AZ52</f>
        <v>0</v>
      </c>
      <c r="AZ52">
        <f>($B$11*$D$9+$C$11*$D$9+$F$11*((CV52+CN52)/MAX(CV52+CN52+CW52, 0.1)*$I$9+CW52/MAX(CV52+CN52+CW52, 0.1)*$J$9))/($B$11+$C$11+$F$11)</f>
        <v>0</v>
      </c>
      <c r="BA52">
        <f>($B$11*$K$9+$C$11*$K$9+$F$11*((CV52+CN52)/MAX(CV52+CN52+CW52, 0.1)*$P$9+CW52/MAX(CV52+CN52+CW52, 0.1)*$Q$9))/($B$11+$C$11+$F$11)</f>
        <v>0</v>
      </c>
      <c r="BB52">
        <v>2.44</v>
      </c>
      <c r="BC52">
        <v>0.5</v>
      </c>
      <c r="BD52" t="s">
        <v>355</v>
      </c>
      <c r="BE52">
        <v>2</v>
      </c>
      <c r="BF52" t="b">
        <v>1</v>
      </c>
      <c r="BG52">
        <v>1680458284.5</v>
      </c>
      <c r="BH52">
        <v>526.153962962963</v>
      </c>
      <c r="BI52">
        <v>560.931074074074</v>
      </c>
      <c r="BJ52">
        <v>12.3909740740741</v>
      </c>
      <c r="BK52">
        <v>10.7582296296296</v>
      </c>
      <c r="BL52">
        <v>524.747888888889</v>
      </c>
      <c r="BM52">
        <v>12.4309740740741</v>
      </c>
      <c r="BN52">
        <v>500.140074074074</v>
      </c>
      <c r="BO52">
        <v>89.4769592592593</v>
      </c>
      <c r="BP52">
        <v>0.0999128444444444</v>
      </c>
      <c r="BQ52">
        <v>19.4998296296296</v>
      </c>
      <c r="BR52">
        <v>19.9823740740741</v>
      </c>
      <c r="BS52">
        <v>999.9</v>
      </c>
      <c r="BT52">
        <v>0</v>
      </c>
      <c r="BU52">
        <v>0</v>
      </c>
      <c r="BV52">
        <v>10031.5277777778</v>
      </c>
      <c r="BW52">
        <v>0</v>
      </c>
      <c r="BX52">
        <v>10.2381</v>
      </c>
      <c r="BY52">
        <v>-34.7770925925926</v>
      </c>
      <c r="BZ52">
        <v>532.755222222222</v>
      </c>
      <c r="CA52">
        <v>567.031111111111</v>
      </c>
      <c r="CB52">
        <v>1.63274037037037</v>
      </c>
      <c r="CC52">
        <v>560.931074074074</v>
      </c>
      <c r="CD52">
        <v>10.7582296296296</v>
      </c>
      <c r="CE52">
        <v>1.10870666666667</v>
      </c>
      <c r="CF52">
        <v>0.962614444444444</v>
      </c>
      <c r="CG52">
        <v>8.42907925925926</v>
      </c>
      <c r="CH52">
        <v>6.36246592592593</v>
      </c>
      <c r="CI52">
        <v>2000.02148148148</v>
      </c>
      <c r="CJ52">
        <v>0.979995148148148</v>
      </c>
      <c r="CK52">
        <v>0.0200045814814815</v>
      </c>
      <c r="CL52">
        <v>0</v>
      </c>
      <c r="CM52">
        <v>2.60979259259259</v>
      </c>
      <c r="CN52">
        <v>0</v>
      </c>
      <c r="CO52">
        <v>4501.12037037037</v>
      </c>
      <c r="CP52">
        <v>16705.5555555556</v>
      </c>
      <c r="CQ52">
        <v>41.5160740740741</v>
      </c>
      <c r="CR52">
        <v>43.7383333333333</v>
      </c>
      <c r="CS52">
        <v>42.75</v>
      </c>
      <c r="CT52">
        <v>41.812</v>
      </c>
      <c r="CU52">
        <v>40.6548518518519</v>
      </c>
      <c r="CV52">
        <v>1960.01111111111</v>
      </c>
      <c r="CW52">
        <v>40.0103703703704</v>
      </c>
      <c r="CX52">
        <v>0</v>
      </c>
      <c r="CY52">
        <v>1680458322</v>
      </c>
      <c r="CZ52">
        <v>0</v>
      </c>
      <c r="DA52">
        <v>0</v>
      </c>
      <c r="DB52" t="s">
        <v>356</v>
      </c>
      <c r="DC52">
        <v>1680383055.5</v>
      </c>
      <c r="DD52">
        <v>1680383051.5</v>
      </c>
      <c r="DE52">
        <v>0</v>
      </c>
      <c r="DF52">
        <v>-0.261</v>
      </c>
      <c r="DG52">
        <v>-0.006</v>
      </c>
      <c r="DH52">
        <v>1.377</v>
      </c>
      <c r="DI52">
        <v>0.403</v>
      </c>
      <c r="DJ52">
        <v>420</v>
      </c>
      <c r="DK52">
        <v>24</v>
      </c>
      <c r="DL52">
        <v>0.61</v>
      </c>
      <c r="DM52">
        <v>0.33</v>
      </c>
      <c r="DN52">
        <v>-34.722285</v>
      </c>
      <c r="DO52">
        <v>-1.70028742964335</v>
      </c>
      <c r="DP52">
        <v>0.222802713796309</v>
      </c>
      <c r="DQ52">
        <v>0</v>
      </c>
      <c r="DR52">
        <v>1.623807</v>
      </c>
      <c r="DS52">
        <v>0.142890956848029</v>
      </c>
      <c r="DT52">
        <v>0.0156926843146735</v>
      </c>
      <c r="DU52">
        <v>0</v>
      </c>
      <c r="DV52">
        <v>0</v>
      </c>
      <c r="DW52">
        <v>2</v>
      </c>
      <c r="DX52" t="s">
        <v>383</v>
      </c>
      <c r="DY52">
        <v>2.87148</v>
      </c>
      <c r="DZ52">
        <v>2.71013</v>
      </c>
      <c r="EA52">
        <v>0.110284</v>
      </c>
      <c r="EB52">
        <v>0.115263</v>
      </c>
      <c r="EC52">
        <v>0.0633012</v>
      </c>
      <c r="ED52">
        <v>0.0567884</v>
      </c>
      <c r="EE52">
        <v>24957.8</v>
      </c>
      <c r="EF52">
        <v>21728</v>
      </c>
      <c r="EG52">
        <v>25096.8</v>
      </c>
      <c r="EH52">
        <v>23912.6</v>
      </c>
      <c r="EI52">
        <v>40115.2</v>
      </c>
      <c r="EJ52">
        <v>37309.9</v>
      </c>
      <c r="EK52">
        <v>45341.2</v>
      </c>
      <c r="EL52">
        <v>42623.1</v>
      </c>
      <c r="EM52">
        <v>1.78037</v>
      </c>
      <c r="EN52">
        <v>1.8559</v>
      </c>
      <c r="EO52">
        <v>0.0147484</v>
      </c>
      <c r="EP52">
        <v>0</v>
      </c>
      <c r="EQ52">
        <v>19.7356</v>
      </c>
      <c r="ER52">
        <v>999.9</v>
      </c>
      <c r="ES52">
        <v>35.454</v>
      </c>
      <c r="ET52">
        <v>28.812</v>
      </c>
      <c r="EU52">
        <v>15.7643</v>
      </c>
      <c r="EV52">
        <v>54.285</v>
      </c>
      <c r="EW52">
        <v>46.3141</v>
      </c>
      <c r="EX52">
        <v>1</v>
      </c>
      <c r="EY52">
        <v>-0.0799695</v>
      </c>
      <c r="EZ52">
        <v>4.66077</v>
      </c>
      <c r="FA52">
        <v>20.1711</v>
      </c>
      <c r="FB52">
        <v>5.23496</v>
      </c>
      <c r="FC52">
        <v>11.9918</v>
      </c>
      <c r="FD52">
        <v>4.957</v>
      </c>
      <c r="FE52">
        <v>3.30398</v>
      </c>
      <c r="FF52">
        <v>9999</v>
      </c>
      <c r="FG52">
        <v>9999</v>
      </c>
      <c r="FH52">
        <v>999.9</v>
      </c>
      <c r="FI52">
        <v>9999</v>
      </c>
      <c r="FJ52">
        <v>1.86844</v>
      </c>
      <c r="FK52">
        <v>1.86408</v>
      </c>
      <c r="FL52">
        <v>1.8718</v>
      </c>
      <c r="FM52">
        <v>1.86249</v>
      </c>
      <c r="FN52">
        <v>1.86191</v>
      </c>
      <c r="FO52">
        <v>1.86844</v>
      </c>
      <c r="FP52">
        <v>1.85852</v>
      </c>
      <c r="FQ52">
        <v>1.86497</v>
      </c>
      <c r="FR52">
        <v>5</v>
      </c>
      <c r="FS52">
        <v>0</v>
      </c>
      <c r="FT52">
        <v>0</v>
      </c>
      <c r="FU52">
        <v>0</v>
      </c>
      <c r="FV52" t="s">
        <v>358</v>
      </c>
      <c r="FW52" t="s">
        <v>359</v>
      </c>
      <c r="FX52" t="s">
        <v>360</v>
      </c>
      <c r="FY52" t="s">
        <v>360</v>
      </c>
      <c r="FZ52" t="s">
        <v>360</v>
      </c>
      <c r="GA52" t="s">
        <v>360</v>
      </c>
      <c r="GB52">
        <v>0</v>
      </c>
      <c r="GC52">
        <v>100</v>
      </c>
      <c r="GD52">
        <v>100</v>
      </c>
      <c r="GE52">
        <v>1.427</v>
      </c>
      <c r="GF52">
        <v>-0.0403</v>
      </c>
      <c r="GG52">
        <v>0.710533810232173</v>
      </c>
      <c r="GH52">
        <v>0.00197157181927259</v>
      </c>
      <c r="GI52">
        <v>-1.54613444728524e-06</v>
      </c>
      <c r="GJ52">
        <v>6.01190112903267e-10</v>
      </c>
      <c r="GK52">
        <v>-0.100309745534137</v>
      </c>
      <c r="GL52">
        <v>-0.0164619765348121</v>
      </c>
      <c r="GM52">
        <v>0.00184798508784774</v>
      </c>
      <c r="GN52">
        <v>-1.07393615702454e-05</v>
      </c>
      <c r="GO52">
        <v>1</v>
      </c>
      <c r="GP52">
        <v>1970</v>
      </c>
      <c r="GQ52">
        <v>2</v>
      </c>
      <c r="GR52">
        <v>24</v>
      </c>
      <c r="GS52">
        <v>1253.9</v>
      </c>
      <c r="GT52">
        <v>1254</v>
      </c>
      <c r="GU52">
        <v>1.38062</v>
      </c>
      <c r="GV52">
        <v>2.35474</v>
      </c>
      <c r="GW52">
        <v>1.44775</v>
      </c>
      <c r="GX52">
        <v>2.31079</v>
      </c>
      <c r="GY52">
        <v>1.44409</v>
      </c>
      <c r="GZ52">
        <v>2.40356</v>
      </c>
      <c r="HA52">
        <v>33.9413</v>
      </c>
      <c r="HB52">
        <v>24.2976</v>
      </c>
      <c r="HC52">
        <v>18</v>
      </c>
      <c r="HD52">
        <v>416.395</v>
      </c>
      <c r="HE52">
        <v>446.813</v>
      </c>
      <c r="HF52">
        <v>14.7061</v>
      </c>
      <c r="HG52">
        <v>26.1471</v>
      </c>
      <c r="HH52">
        <v>30.0002</v>
      </c>
      <c r="HI52">
        <v>26.1401</v>
      </c>
      <c r="HJ52">
        <v>26.1125</v>
      </c>
      <c r="HK52">
        <v>27.7522</v>
      </c>
      <c r="HL52">
        <v>40.1661</v>
      </c>
      <c r="HM52">
        <v>4.75287</v>
      </c>
      <c r="HN52">
        <v>14.7097</v>
      </c>
      <c r="HO52">
        <v>608.542</v>
      </c>
      <c r="HP52">
        <v>10.6772</v>
      </c>
      <c r="HQ52">
        <v>95.9847</v>
      </c>
      <c r="HR52">
        <v>100.238</v>
      </c>
    </row>
    <row r="53" spans="1:226">
      <c r="A53">
        <v>37</v>
      </c>
      <c r="B53">
        <v>1680458297</v>
      </c>
      <c r="C53">
        <v>272</v>
      </c>
      <c r="D53" t="s">
        <v>432</v>
      </c>
      <c r="E53" t="s">
        <v>433</v>
      </c>
      <c r="F53">
        <v>5</v>
      </c>
      <c r="G53" t="s">
        <v>353</v>
      </c>
      <c r="H53" t="s">
        <v>354</v>
      </c>
      <c r="I53">
        <v>1680458289.21429</v>
      </c>
      <c r="J53">
        <f>(K53)/1000</f>
        <v>0</v>
      </c>
      <c r="K53">
        <f>IF(BF53, AN53, AH53)</f>
        <v>0</v>
      </c>
      <c r="L53">
        <f>IF(BF53, AI53, AG53)</f>
        <v>0</v>
      </c>
      <c r="M53">
        <f>BH53 - IF(AU53&gt;1, L53*BB53*100.0/(AW53*BV53), 0)</f>
        <v>0</v>
      </c>
      <c r="N53">
        <f>((T53-J53/2)*M53-L53)/(T53+J53/2)</f>
        <v>0</v>
      </c>
      <c r="O53">
        <f>N53*(BO53+BP53)/1000.0</f>
        <v>0</v>
      </c>
      <c r="P53">
        <f>(BH53 - IF(AU53&gt;1, L53*BB53*100.0/(AW53*BV53), 0))*(BO53+BP53)/1000.0</f>
        <v>0</v>
      </c>
      <c r="Q53">
        <f>2.0/((1/S53-1/R53)+SIGN(S53)*SQRT((1/S53-1/R53)*(1/S53-1/R53) + 4*BC53/((BC53+1)*(BC53+1))*(2*1/S53*1/R53-1/R53*1/R53)))</f>
        <v>0</v>
      </c>
      <c r="R53">
        <f>IF(LEFT(BD53,1)&lt;&gt;"0",IF(LEFT(BD53,1)="1",3.0,BE53),$D$5+$E$5*(BV53*BO53/($K$5*1000))+$F$5*(BV53*BO53/($K$5*1000))*MAX(MIN(BB53,$J$5),$I$5)*MAX(MIN(BB53,$J$5),$I$5)+$G$5*MAX(MIN(BB53,$J$5),$I$5)*(BV53*BO53/($K$5*1000))+$H$5*(BV53*BO53/($K$5*1000))*(BV53*BO53/($K$5*1000)))</f>
        <v>0</v>
      </c>
      <c r="S53">
        <f>J53*(1000-(1000*0.61365*exp(17.502*W53/(240.97+W53))/(BO53+BP53)+BJ53)/2)/(1000*0.61365*exp(17.502*W53/(240.97+W53))/(BO53+BP53)-BJ53)</f>
        <v>0</v>
      </c>
      <c r="T53">
        <f>1/((BC53+1)/(Q53/1.6)+1/(R53/1.37)) + BC53/((BC53+1)/(Q53/1.6) + BC53/(R53/1.37))</f>
        <v>0</v>
      </c>
      <c r="U53">
        <f>(AX53*BA53)</f>
        <v>0</v>
      </c>
      <c r="V53">
        <f>(BQ53+(U53+2*0.95*5.67E-8*(((BQ53+$B$7)+273)^4-(BQ53+273)^4)-44100*J53)/(1.84*29.3*R53+8*0.95*5.67E-8*(BQ53+273)^3))</f>
        <v>0</v>
      </c>
      <c r="W53">
        <f>($C$7*BR53+$D$7*BS53+$E$7*V53)</f>
        <v>0</v>
      </c>
      <c r="X53">
        <f>0.61365*exp(17.502*W53/(240.97+W53))</f>
        <v>0</v>
      </c>
      <c r="Y53">
        <f>(Z53/AA53*100)</f>
        <v>0</v>
      </c>
      <c r="Z53">
        <f>BJ53*(BO53+BP53)/1000</f>
        <v>0</v>
      </c>
      <c r="AA53">
        <f>0.61365*exp(17.502*BQ53/(240.97+BQ53))</f>
        <v>0</v>
      </c>
      <c r="AB53">
        <f>(X53-BJ53*(BO53+BP53)/1000)</f>
        <v>0</v>
      </c>
      <c r="AC53">
        <f>(-J53*44100)</f>
        <v>0</v>
      </c>
      <c r="AD53">
        <f>2*29.3*R53*0.92*(BQ53-W53)</f>
        <v>0</v>
      </c>
      <c r="AE53">
        <f>2*0.95*5.67E-8*(((BQ53+$B$7)+273)^4-(W53+273)^4)</f>
        <v>0</v>
      </c>
      <c r="AF53">
        <f>U53+AE53+AC53+AD53</f>
        <v>0</v>
      </c>
      <c r="AG53">
        <f>BN53*AU53*(BI53-BH53*(1000-AU53*BK53)/(1000-AU53*BJ53))/(100*BB53)</f>
        <v>0</v>
      </c>
      <c r="AH53">
        <f>1000*BN53*AU53*(BJ53-BK53)/(100*BB53*(1000-AU53*BJ53))</f>
        <v>0</v>
      </c>
      <c r="AI53">
        <f>(AJ53 - AK53 - BO53*1E3/(8.314*(BQ53+273.15)) * AM53/BN53 * AL53) * BN53/(100*BB53) * (1000 - BK53)/1000</f>
        <v>0</v>
      </c>
      <c r="AJ53">
        <v>598.631600087804</v>
      </c>
      <c r="AK53">
        <v>572.445248484849</v>
      </c>
      <c r="AL53">
        <v>3.32342769702412</v>
      </c>
      <c r="AM53">
        <v>67.1333394971398</v>
      </c>
      <c r="AN53">
        <f>(AP53 - AO53 + BO53*1E3/(8.314*(BQ53+273.15)) * AR53/BN53 * AQ53) * BN53/(100*BB53) * 1000/(1000 - AP53)</f>
        <v>0</v>
      </c>
      <c r="AO53">
        <v>10.7482651343116</v>
      </c>
      <c r="AP53">
        <v>12.3730539393939</v>
      </c>
      <c r="AQ53">
        <v>-2.03417906843951e-06</v>
      </c>
      <c r="AR53">
        <v>128.358155406934</v>
      </c>
      <c r="AS53">
        <v>12</v>
      </c>
      <c r="AT53">
        <v>2</v>
      </c>
      <c r="AU53">
        <f>IF(AS53*$H$13&gt;=AW53,1.0,(AW53/(AW53-AS53*$H$13)))</f>
        <v>0</v>
      </c>
      <c r="AV53">
        <f>(AU53-1)*100</f>
        <v>0</v>
      </c>
      <c r="AW53">
        <f>MAX(0,($B$13+$C$13*BV53)/(1+$D$13*BV53)*BO53/(BQ53+273)*$E$13)</f>
        <v>0</v>
      </c>
      <c r="AX53">
        <f>$B$11*BW53+$C$11*BX53+$F$11*CI53*(1-CL53)</f>
        <v>0</v>
      </c>
      <c r="AY53">
        <f>AX53*AZ53</f>
        <v>0</v>
      </c>
      <c r="AZ53">
        <f>($B$11*$D$9+$C$11*$D$9+$F$11*((CV53+CN53)/MAX(CV53+CN53+CW53, 0.1)*$I$9+CW53/MAX(CV53+CN53+CW53, 0.1)*$J$9))/($B$11+$C$11+$F$11)</f>
        <v>0</v>
      </c>
      <c r="BA53">
        <f>($B$11*$K$9+$C$11*$K$9+$F$11*((CV53+CN53)/MAX(CV53+CN53+CW53, 0.1)*$P$9+CW53/MAX(CV53+CN53+CW53, 0.1)*$Q$9))/($B$11+$C$11+$F$11)</f>
        <v>0</v>
      </c>
      <c r="BB53">
        <v>2.44</v>
      </c>
      <c r="BC53">
        <v>0.5</v>
      </c>
      <c r="BD53" t="s">
        <v>355</v>
      </c>
      <c r="BE53">
        <v>2</v>
      </c>
      <c r="BF53" t="b">
        <v>1</v>
      </c>
      <c r="BG53">
        <v>1680458289.21429</v>
      </c>
      <c r="BH53">
        <v>541.503964285714</v>
      </c>
      <c r="BI53">
        <v>576.625142857143</v>
      </c>
      <c r="BJ53">
        <v>12.3834214285714</v>
      </c>
      <c r="BK53">
        <v>10.7498571428571</v>
      </c>
      <c r="BL53">
        <v>540.085035714286</v>
      </c>
      <c r="BM53">
        <v>12.4235964285714</v>
      </c>
      <c r="BN53">
        <v>500.12925</v>
      </c>
      <c r="BO53">
        <v>89.4768535714286</v>
      </c>
      <c r="BP53">
        <v>0.0999030107142857</v>
      </c>
      <c r="BQ53">
        <v>19.50395</v>
      </c>
      <c r="BR53">
        <v>19.9851714285714</v>
      </c>
      <c r="BS53">
        <v>999.9</v>
      </c>
      <c r="BT53">
        <v>0</v>
      </c>
      <c r="BU53">
        <v>0</v>
      </c>
      <c r="BV53">
        <v>10025.5321428571</v>
      </c>
      <c r="BW53">
        <v>0</v>
      </c>
      <c r="BX53">
        <v>10.2381</v>
      </c>
      <c r="BY53">
        <v>-35.1211571428571</v>
      </c>
      <c r="BZ53">
        <v>548.293642857143</v>
      </c>
      <c r="CA53">
        <v>582.891071428571</v>
      </c>
      <c r="CB53">
        <v>1.63355571428571</v>
      </c>
      <c r="CC53">
        <v>576.625142857143</v>
      </c>
      <c r="CD53">
        <v>10.7498571428571</v>
      </c>
      <c r="CE53">
        <v>1.10802892857143</v>
      </c>
      <c r="CF53">
        <v>0.961863928571429</v>
      </c>
      <c r="CG53">
        <v>8.42006321428572</v>
      </c>
      <c r="CH53">
        <v>6.35116357142857</v>
      </c>
      <c r="CI53">
        <v>2000.02107142857</v>
      </c>
      <c r="CJ53">
        <v>0.979995142857143</v>
      </c>
      <c r="CK53">
        <v>0.0200045857142857</v>
      </c>
      <c r="CL53">
        <v>0</v>
      </c>
      <c r="CM53">
        <v>2.66476428571429</v>
      </c>
      <c r="CN53">
        <v>0</v>
      </c>
      <c r="CO53">
        <v>4507.6425</v>
      </c>
      <c r="CP53">
        <v>16705.55</v>
      </c>
      <c r="CQ53">
        <v>41.5155</v>
      </c>
      <c r="CR53">
        <v>43.74325</v>
      </c>
      <c r="CS53">
        <v>42.75</v>
      </c>
      <c r="CT53">
        <v>41.812</v>
      </c>
      <c r="CU53">
        <v>40.6582142857143</v>
      </c>
      <c r="CV53">
        <v>1960.01071428571</v>
      </c>
      <c r="CW53">
        <v>40.0103571428571</v>
      </c>
      <c r="CX53">
        <v>0</v>
      </c>
      <c r="CY53">
        <v>1680458326.8</v>
      </c>
      <c r="CZ53">
        <v>0</v>
      </c>
      <c r="DA53">
        <v>0</v>
      </c>
      <c r="DB53" t="s">
        <v>356</v>
      </c>
      <c r="DC53">
        <v>1680383055.5</v>
      </c>
      <c r="DD53">
        <v>1680383051.5</v>
      </c>
      <c r="DE53">
        <v>0</v>
      </c>
      <c r="DF53">
        <v>-0.261</v>
      </c>
      <c r="DG53">
        <v>-0.006</v>
      </c>
      <c r="DH53">
        <v>1.377</v>
      </c>
      <c r="DI53">
        <v>0.403</v>
      </c>
      <c r="DJ53">
        <v>420</v>
      </c>
      <c r="DK53">
        <v>24</v>
      </c>
      <c r="DL53">
        <v>0.61</v>
      </c>
      <c r="DM53">
        <v>0.33</v>
      </c>
      <c r="DN53">
        <v>-34.9064375</v>
      </c>
      <c r="DO53">
        <v>-3.01454071294557</v>
      </c>
      <c r="DP53">
        <v>0.356486488304606</v>
      </c>
      <c r="DQ53">
        <v>0</v>
      </c>
      <c r="DR53">
        <v>1.6305215</v>
      </c>
      <c r="DS53">
        <v>0.0250153846153801</v>
      </c>
      <c r="DT53">
        <v>0.00832622560047468</v>
      </c>
      <c r="DU53">
        <v>1</v>
      </c>
      <c r="DV53">
        <v>1</v>
      </c>
      <c r="DW53">
        <v>2</v>
      </c>
      <c r="DX53" t="s">
        <v>357</v>
      </c>
      <c r="DY53">
        <v>2.8714</v>
      </c>
      <c r="DZ53">
        <v>2.71026</v>
      </c>
      <c r="EA53">
        <v>0.112622</v>
      </c>
      <c r="EB53">
        <v>0.117686</v>
      </c>
      <c r="EC53">
        <v>0.0632789</v>
      </c>
      <c r="ED53">
        <v>0.0567785</v>
      </c>
      <c r="EE53">
        <v>24892.4</v>
      </c>
      <c r="EF53">
        <v>21668</v>
      </c>
      <c r="EG53">
        <v>25097</v>
      </c>
      <c r="EH53">
        <v>23912</v>
      </c>
      <c r="EI53">
        <v>40116.6</v>
      </c>
      <c r="EJ53">
        <v>37309.8</v>
      </c>
      <c r="EK53">
        <v>45341.6</v>
      </c>
      <c r="EL53">
        <v>42622.4</v>
      </c>
      <c r="EM53">
        <v>1.78027</v>
      </c>
      <c r="EN53">
        <v>1.8555</v>
      </c>
      <c r="EO53">
        <v>0.0157394</v>
      </c>
      <c r="EP53">
        <v>0</v>
      </c>
      <c r="EQ53">
        <v>19.7368</v>
      </c>
      <c r="ER53">
        <v>999.9</v>
      </c>
      <c r="ES53">
        <v>35.454</v>
      </c>
      <c r="ET53">
        <v>28.812</v>
      </c>
      <c r="EU53">
        <v>15.7637</v>
      </c>
      <c r="EV53">
        <v>53.995</v>
      </c>
      <c r="EW53">
        <v>46.1178</v>
      </c>
      <c r="EX53">
        <v>1</v>
      </c>
      <c r="EY53">
        <v>-0.0801855</v>
      </c>
      <c r="EZ53">
        <v>4.64309</v>
      </c>
      <c r="FA53">
        <v>20.1717</v>
      </c>
      <c r="FB53">
        <v>5.23496</v>
      </c>
      <c r="FC53">
        <v>11.992</v>
      </c>
      <c r="FD53">
        <v>4.957</v>
      </c>
      <c r="FE53">
        <v>3.30395</v>
      </c>
      <c r="FF53">
        <v>9999</v>
      </c>
      <c r="FG53">
        <v>9999</v>
      </c>
      <c r="FH53">
        <v>999.9</v>
      </c>
      <c r="FI53">
        <v>9999</v>
      </c>
      <c r="FJ53">
        <v>1.86844</v>
      </c>
      <c r="FK53">
        <v>1.86409</v>
      </c>
      <c r="FL53">
        <v>1.87179</v>
      </c>
      <c r="FM53">
        <v>1.86249</v>
      </c>
      <c r="FN53">
        <v>1.8619</v>
      </c>
      <c r="FO53">
        <v>1.86844</v>
      </c>
      <c r="FP53">
        <v>1.85852</v>
      </c>
      <c r="FQ53">
        <v>1.86497</v>
      </c>
      <c r="FR53">
        <v>5</v>
      </c>
      <c r="FS53">
        <v>0</v>
      </c>
      <c r="FT53">
        <v>0</v>
      </c>
      <c r="FU53">
        <v>0</v>
      </c>
      <c r="FV53" t="s">
        <v>358</v>
      </c>
      <c r="FW53" t="s">
        <v>359</v>
      </c>
      <c r="FX53" t="s">
        <v>360</v>
      </c>
      <c r="FY53" t="s">
        <v>360</v>
      </c>
      <c r="FZ53" t="s">
        <v>360</v>
      </c>
      <c r="GA53" t="s">
        <v>360</v>
      </c>
      <c r="GB53">
        <v>0</v>
      </c>
      <c r="GC53">
        <v>100</v>
      </c>
      <c r="GD53">
        <v>100</v>
      </c>
      <c r="GE53">
        <v>1.44</v>
      </c>
      <c r="GF53">
        <v>-0.0405</v>
      </c>
      <c r="GG53">
        <v>0.710533810232173</v>
      </c>
      <c r="GH53">
        <v>0.00197157181927259</v>
      </c>
      <c r="GI53">
        <v>-1.54613444728524e-06</v>
      </c>
      <c r="GJ53">
        <v>6.01190112903267e-10</v>
      </c>
      <c r="GK53">
        <v>-0.100309745534137</v>
      </c>
      <c r="GL53">
        <v>-0.0164619765348121</v>
      </c>
      <c r="GM53">
        <v>0.00184798508784774</v>
      </c>
      <c r="GN53">
        <v>-1.07393615702454e-05</v>
      </c>
      <c r="GO53">
        <v>1</v>
      </c>
      <c r="GP53">
        <v>1970</v>
      </c>
      <c r="GQ53">
        <v>2</v>
      </c>
      <c r="GR53">
        <v>24</v>
      </c>
      <c r="GS53">
        <v>1254</v>
      </c>
      <c r="GT53">
        <v>1254.1</v>
      </c>
      <c r="GU53">
        <v>1.41113</v>
      </c>
      <c r="GV53">
        <v>2.35229</v>
      </c>
      <c r="GW53">
        <v>1.44775</v>
      </c>
      <c r="GX53">
        <v>2.31079</v>
      </c>
      <c r="GY53">
        <v>1.44409</v>
      </c>
      <c r="GZ53">
        <v>2.43774</v>
      </c>
      <c r="HA53">
        <v>33.9413</v>
      </c>
      <c r="HB53">
        <v>24.3064</v>
      </c>
      <c r="HC53">
        <v>18</v>
      </c>
      <c r="HD53">
        <v>416.34</v>
      </c>
      <c r="HE53">
        <v>446.57</v>
      </c>
      <c r="HF53">
        <v>14.717</v>
      </c>
      <c r="HG53">
        <v>26.1475</v>
      </c>
      <c r="HH53">
        <v>29.9999</v>
      </c>
      <c r="HI53">
        <v>26.1401</v>
      </c>
      <c r="HJ53">
        <v>26.1125</v>
      </c>
      <c r="HK53">
        <v>28.3228</v>
      </c>
      <c r="HL53">
        <v>40.4407</v>
      </c>
      <c r="HM53">
        <v>4.75287</v>
      </c>
      <c r="HN53">
        <v>14.7208</v>
      </c>
      <c r="HO53">
        <v>621.921</v>
      </c>
      <c r="HP53">
        <v>10.676</v>
      </c>
      <c r="HQ53">
        <v>95.9855</v>
      </c>
      <c r="HR53">
        <v>100.236</v>
      </c>
    </row>
    <row r="54" spans="1:226">
      <c r="A54">
        <v>38</v>
      </c>
      <c r="B54">
        <v>1680458302</v>
      </c>
      <c r="C54">
        <v>277</v>
      </c>
      <c r="D54" t="s">
        <v>434</v>
      </c>
      <c r="E54" t="s">
        <v>435</v>
      </c>
      <c r="F54">
        <v>5</v>
      </c>
      <c r="G54" t="s">
        <v>353</v>
      </c>
      <c r="H54" t="s">
        <v>354</v>
      </c>
      <c r="I54">
        <v>1680458294.5</v>
      </c>
      <c r="J54">
        <f>(K54)/1000</f>
        <v>0</v>
      </c>
      <c r="K54">
        <f>IF(BF54, AN54, AH54)</f>
        <v>0</v>
      </c>
      <c r="L54">
        <f>IF(BF54, AI54, AG54)</f>
        <v>0</v>
      </c>
      <c r="M54">
        <f>BH54 - IF(AU54&gt;1, L54*BB54*100.0/(AW54*BV54), 0)</f>
        <v>0</v>
      </c>
      <c r="N54">
        <f>((T54-J54/2)*M54-L54)/(T54+J54/2)</f>
        <v>0</v>
      </c>
      <c r="O54">
        <f>N54*(BO54+BP54)/1000.0</f>
        <v>0</v>
      </c>
      <c r="P54">
        <f>(BH54 - IF(AU54&gt;1, L54*BB54*100.0/(AW54*BV54), 0))*(BO54+BP54)/1000.0</f>
        <v>0</v>
      </c>
      <c r="Q54">
        <f>2.0/((1/S54-1/R54)+SIGN(S54)*SQRT((1/S54-1/R54)*(1/S54-1/R54) + 4*BC54/((BC54+1)*(BC54+1))*(2*1/S54*1/R54-1/R54*1/R54)))</f>
        <v>0</v>
      </c>
      <c r="R54">
        <f>IF(LEFT(BD54,1)&lt;&gt;"0",IF(LEFT(BD54,1)="1",3.0,BE54),$D$5+$E$5*(BV54*BO54/($K$5*1000))+$F$5*(BV54*BO54/($K$5*1000))*MAX(MIN(BB54,$J$5),$I$5)*MAX(MIN(BB54,$J$5),$I$5)+$G$5*MAX(MIN(BB54,$J$5),$I$5)*(BV54*BO54/($K$5*1000))+$H$5*(BV54*BO54/($K$5*1000))*(BV54*BO54/($K$5*1000)))</f>
        <v>0</v>
      </c>
      <c r="S54">
        <f>J54*(1000-(1000*0.61365*exp(17.502*W54/(240.97+W54))/(BO54+BP54)+BJ54)/2)/(1000*0.61365*exp(17.502*W54/(240.97+W54))/(BO54+BP54)-BJ54)</f>
        <v>0</v>
      </c>
      <c r="T54">
        <f>1/((BC54+1)/(Q54/1.6)+1/(R54/1.37)) + BC54/((BC54+1)/(Q54/1.6) + BC54/(R54/1.37))</f>
        <v>0</v>
      </c>
      <c r="U54">
        <f>(AX54*BA54)</f>
        <v>0</v>
      </c>
      <c r="V54">
        <f>(BQ54+(U54+2*0.95*5.67E-8*(((BQ54+$B$7)+273)^4-(BQ54+273)^4)-44100*J54)/(1.84*29.3*R54+8*0.95*5.67E-8*(BQ54+273)^3))</f>
        <v>0</v>
      </c>
      <c r="W54">
        <f>($C$7*BR54+$D$7*BS54+$E$7*V54)</f>
        <v>0</v>
      </c>
      <c r="X54">
        <f>0.61365*exp(17.502*W54/(240.97+W54))</f>
        <v>0</v>
      </c>
      <c r="Y54">
        <f>(Z54/AA54*100)</f>
        <v>0</v>
      </c>
      <c r="Z54">
        <f>BJ54*(BO54+BP54)/1000</f>
        <v>0</v>
      </c>
      <c r="AA54">
        <f>0.61365*exp(17.502*BQ54/(240.97+BQ54))</f>
        <v>0</v>
      </c>
      <c r="AB54">
        <f>(X54-BJ54*(BO54+BP54)/1000)</f>
        <v>0</v>
      </c>
      <c r="AC54">
        <f>(-J54*44100)</f>
        <v>0</v>
      </c>
      <c r="AD54">
        <f>2*29.3*R54*0.92*(BQ54-W54)</f>
        <v>0</v>
      </c>
      <c r="AE54">
        <f>2*0.95*5.67E-8*(((BQ54+$B$7)+273)^4-(W54+273)^4)</f>
        <v>0</v>
      </c>
      <c r="AF54">
        <f>U54+AE54+AC54+AD54</f>
        <v>0</v>
      </c>
      <c r="AG54">
        <f>BN54*AU54*(BI54-BH54*(1000-AU54*BK54)/(1000-AU54*BJ54))/(100*BB54)</f>
        <v>0</v>
      </c>
      <c r="AH54">
        <f>1000*BN54*AU54*(BJ54-BK54)/(100*BB54*(1000-AU54*BJ54))</f>
        <v>0</v>
      </c>
      <c r="AI54">
        <f>(AJ54 - AK54 - BO54*1E3/(8.314*(BQ54+273.15)) * AM54/BN54 * AL54) * BN54/(100*BB54) * (1000 - BK54)/1000</f>
        <v>0</v>
      </c>
      <c r="AJ54">
        <v>616.246396714409</v>
      </c>
      <c r="AK54">
        <v>589.561242424243</v>
      </c>
      <c r="AL54">
        <v>3.40996381816496</v>
      </c>
      <c r="AM54">
        <v>67.1333394971398</v>
      </c>
      <c r="AN54">
        <f>(AP54 - AO54 + BO54*1E3/(8.314*(BQ54+273.15)) * AR54/BN54 * AQ54) * BN54/(100*BB54) * 1000/(1000 - AP54)</f>
        <v>0</v>
      </c>
      <c r="AO54">
        <v>10.7289624127447</v>
      </c>
      <c r="AP54">
        <v>12.3705575757576</v>
      </c>
      <c r="AQ54">
        <v>-1.64786548522106e-06</v>
      </c>
      <c r="AR54">
        <v>128.358155406934</v>
      </c>
      <c r="AS54">
        <v>12</v>
      </c>
      <c r="AT54">
        <v>2</v>
      </c>
      <c r="AU54">
        <f>IF(AS54*$H$13&gt;=AW54,1.0,(AW54/(AW54-AS54*$H$13)))</f>
        <v>0</v>
      </c>
      <c r="AV54">
        <f>(AU54-1)*100</f>
        <v>0</v>
      </c>
      <c r="AW54">
        <f>MAX(0,($B$13+$C$13*BV54)/(1+$D$13*BV54)*BO54/(BQ54+273)*$E$13)</f>
        <v>0</v>
      </c>
      <c r="AX54">
        <f>$B$11*BW54+$C$11*BX54+$F$11*CI54*(1-CL54)</f>
        <v>0</v>
      </c>
      <c r="AY54">
        <f>AX54*AZ54</f>
        <v>0</v>
      </c>
      <c r="AZ54">
        <f>($B$11*$D$9+$C$11*$D$9+$F$11*((CV54+CN54)/MAX(CV54+CN54+CW54, 0.1)*$I$9+CW54/MAX(CV54+CN54+CW54, 0.1)*$J$9))/($B$11+$C$11+$F$11)</f>
        <v>0</v>
      </c>
      <c r="BA54">
        <f>($B$11*$K$9+$C$11*$K$9+$F$11*((CV54+CN54)/MAX(CV54+CN54+CW54, 0.1)*$P$9+CW54/MAX(CV54+CN54+CW54, 0.1)*$Q$9))/($B$11+$C$11+$F$11)</f>
        <v>0</v>
      </c>
      <c r="BB54">
        <v>2.44</v>
      </c>
      <c r="BC54">
        <v>0.5</v>
      </c>
      <c r="BD54" t="s">
        <v>355</v>
      </c>
      <c r="BE54">
        <v>2</v>
      </c>
      <c r="BF54" t="b">
        <v>1</v>
      </c>
      <c r="BG54">
        <v>1680458294.5</v>
      </c>
      <c r="BH54">
        <v>558.931296296296</v>
      </c>
      <c r="BI54">
        <v>594.460222222222</v>
      </c>
      <c r="BJ54">
        <v>12.3767111111111</v>
      </c>
      <c r="BK54">
        <v>10.7449407407407</v>
      </c>
      <c r="BL54">
        <v>557.498148148148</v>
      </c>
      <c r="BM54">
        <v>12.4170555555556</v>
      </c>
      <c r="BN54">
        <v>500.13662962963</v>
      </c>
      <c r="BO54">
        <v>89.4765629629629</v>
      </c>
      <c r="BP54">
        <v>0.0999735333333333</v>
      </c>
      <c r="BQ54">
        <v>19.5103814814815</v>
      </c>
      <c r="BR54">
        <v>19.9892185185185</v>
      </c>
      <c r="BS54">
        <v>999.9</v>
      </c>
      <c r="BT54">
        <v>0</v>
      </c>
      <c r="BU54">
        <v>0</v>
      </c>
      <c r="BV54">
        <v>10013.1481481481</v>
      </c>
      <c r="BW54">
        <v>0</v>
      </c>
      <c r="BX54">
        <v>10.2381</v>
      </c>
      <c r="BY54">
        <v>-35.5288888888889</v>
      </c>
      <c r="BZ54">
        <v>565.935666666667</v>
      </c>
      <c r="CA54">
        <v>600.916925925926</v>
      </c>
      <c r="CB54">
        <v>1.63176518518519</v>
      </c>
      <c r="CC54">
        <v>594.460222222222</v>
      </c>
      <c r="CD54">
        <v>10.7449407407407</v>
      </c>
      <c r="CE54">
        <v>1.10742518518519</v>
      </c>
      <c r="CF54">
        <v>0.96142062962963</v>
      </c>
      <c r="CG54">
        <v>8.4120237037037</v>
      </c>
      <c r="CH54">
        <v>6.34447407407407</v>
      </c>
      <c r="CI54">
        <v>2000.01148148148</v>
      </c>
      <c r="CJ54">
        <v>0.979995148148148</v>
      </c>
      <c r="CK54">
        <v>0.0200045814814815</v>
      </c>
      <c r="CL54">
        <v>0</v>
      </c>
      <c r="CM54">
        <v>2.67176666666667</v>
      </c>
      <c r="CN54">
        <v>0</v>
      </c>
      <c r="CO54">
        <v>4514.85074074074</v>
      </c>
      <c r="CP54">
        <v>16705.4703703704</v>
      </c>
      <c r="CQ54">
        <v>41.5137777777778</v>
      </c>
      <c r="CR54">
        <v>43.7476666666667</v>
      </c>
      <c r="CS54">
        <v>42.75</v>
      </c>
      <c r="CT54">
        <v>41.812</v>
      </c>
      <c r="CU54">
        <v>40.6594444444444</v>
      </c>
      <c r="CV54">
        <v>1960.00148148148</v>
      </c>
      <c r="CW54">
        <v>40.01</v>
      </c>
      <c r="CX54">
        <v>0</v>
      </c>
      <c r="CY54">
        <v>1680458332.2</v>
      </c>
      <c r="CZ54">
        <v>0</v>
      </c>
      <c r="DA54">
        <v>0</v>
      </c>
      <c r="DB54" t="s">
        <v>356</v>
      </c>
      <c r="DC54">
        <v>1680383055.5</v>
      </c>
      <c r="DD54">
        <v>1680383051.5</v>
      </c>
      <c r="DE54">
        <v>0</v>
      </c>
      <c r="DF54">
        <v>-0.261</v>
      </c>
      <c r="DG54">
        <v>-0.006</v>
      </c>
      <c r="DH54">
        <v>1.377</v>
      </c>
      <c r="DI54">
        <v>0.403</v>
      </c>
      <c r="DJ54">
        <v>420</v>
      </c>
      <c r="DK54">
        <v>24</v>
      </c>
      <c r="DL54">
        <v>0.61</v>
      </c>
      <c r="DM54">
        <v>0.33</v>
      </c>
      <c r="DN54">
        <v>-35.2741275</v>
      </c>
      <c r="DO54">
        <v>-5.32420525328325</v>
      </c>
      <c r="DP54">
        <v>0.562131720323405</v>
      </c>
      <c r="DQ54">
        <v>0</v>
      </c>
      <c r="DR54">
        <v>1.6332555</v>
      </c>
      <c r="DS54">
        <v>-0.0370881050656702</v>
      </c>
      <c r="DT54">
        <v>0.0058407717597934</v>
      </c>
      <c r="DU54">
        <v>1</v>
      </c>
      <c r="DV54">
        <v>1</v>
      </c>
      <c r="DW54">
        <v>2</v>
      </c>
      <c r="DX54" t="s">
        <v>357</v>
      </c>
      <c r="DY54">
        <v>2.87152</v>
      </c>
      <c r="DZ54">
        <v>2.71032</v>
      </c>
      <c r="EA54">
        <v>0.114978</v>
      </c>
      <c r="EB54">
        <v>0.119863</v>
      </c>
      <c r="EC54">
        <v>0.0632655</v>
      </c>
      <c r="ED54">
        <v>0.0566633</v>
      </c>
      <c r="EE54">
        <v>24826.5</v>
      </c>
      <c r="EF54">
        <v>21614.5</v>
      </c>
      <c r="EG54">
        <v>25097.2</v>
      </c>
      <c r="EH54">
        <v>23912</v>
      </c>
      <c r="EI54">
        <v>40117.2</v>
      </c>
      <c r="EJ54">
        <v>37314.4</v>
      </c>
      <c r="EK54">
        <v>45341.6</v>
      </c>
      <c r="EL54">
        <v>42622.4</v>
      </c>
      <c r="EM54">
        <v>1.78045</v>
      </c>
      <c r="EN54">
        <v>1.85585</v>
      </c>
      <c r="EO54">
        <v>0.015188</v>
      </c>
      <c r="EP54">
        <v>0</v>
      </c>
      <c r="EQ54">
        <v>19.739</v>
      </c>
      <c r="ER54">
        <v>999.9</v>
      </c>
      <c r="ES54">
        <v>35.454</v>
      </c>
      <c r="ET54">
        <v>28.812</v>
      </c>
      <c r="EU54">
        <v>15.7639</v>
      </c>
      <c r="EV54">
        <v>54.755</v>
      </c>
      <c r="EW54">
        <v>45.5609</v>
      </c>
      <c r="EX54">
        <v>1</v>
      </c>
      <c r="EY54">
        <v>-0.0797332</v>
      </c>
      <c r="EZ54">
        <v>4.65696</v>
      </c>
      <c r="FA54">
        <v>20.1711</v>
      </c>
      <c r="FB54">
        <v>5.23451</v>
      </c>
      <c r="FC54">
        <v>11.992</v>
      </c>
      <c r="FD54">
        <v>4.9569</v>
      </c>
      <c r="FE54">
        <v>3.30387</v>
      </c>
      <c r="FF54">
        <v>9999</v>
      </c>
      <c r="FG54">
        <v>9999</v>
      </c>
      <c r="FH54">
        <v>999.9</v>
      </c>
      <c r="FI54">
        <v>9999</v>
      </c>
      <c r="FJ54">
        <v>1.86843</v>
      </c>
      <c r="FK54">
        <v>1.86407</v>
      </c>
      <c r="FL54">
        <v>1.87179</v>
      </c>
      <c r="FM54">
        <v>1.86249</v>
      </c>
      <c r="FN54">
        <v>1.86189</v>
      </c>
      <c r="FO54">
        <v>1.86844</v>
      </c>
      <c r="FP54">
        <v>1.85852</v>
      </c>
      <c r="FQ54">
        <v>1.86498</v>
      </c>
      <c r="FR54">
        <v>5</v>
      </c>
      <c r="FS54">
        <v>0</v>
      </c>
      <c r="FT54">
        <v>0</v>
      </c>
      <c r="FU54">
        <v>0</v>
      </c>
      <c r="FV54" t="s">
        <v>358</v>
      </c>
      <c r="FW54" t="s">
        <v>359</v>
      </c>
      <c r="FX54" t="s">
        <v>360</v>
      </c>
      <c r="FY54" t="s">
        <v>360</v>
      </c>
      <c r="FZ54" t="s">
        <v>360</v>
      </c>
      <c r="GA54" t="s">
        <v>360</v>
      </c>
      <c r="GB54">
        <v>0</v>
      </c>
      <c r="GC54">
        <v>100</v>
      </c>
      <c r="GD54">
        <v>100</v>
      </c>
      <c r="GE54">
        <v>1.453</v>
      </c>
      <c r="GF54">
        <v>-0.0406</v>
      </c>
      <c r="GG54">
        <v>0.710533810232173</v>
      </c>
      <c r="GH54">
        <v>0.00197157181927259</v>
      </c>
      <c r="GI54">
        <v>-1.54613444728524e-06</v>
      </c>
      <c r="GJ54">
        <v>6.01190112903267e-10</v>
      </c>
      <c r="GK54">
        <v>-0.100309745534137</v>
      </c>
      <c r="GL54">
        <v>-0.0164619765348121</v>
      </c>
      <c r="GM54">
        <v>0.00184798508784774</v>
      </c>
      <c r="GN54">
        <v>-1.07393615702454e-05</v>
      </c>
      <c r="GO54">
        <v>1</v>
      </c>
      <c r="GP54">
        <v>1970</v>
      </c>
      <c r="GQ54">
        <v>2</v>
      </c>
      <c r="GR54">
        <v>24</v>
      </c>
      <c r="GS54">
        <v>1254.1</v>
      </c>
      <c r="GT54">
        <v>1254.2</v>
      </c>
      <c r="GU54">
        <v>1.44287</v>
      </c>
      <c r="GV54">
        <v>2.36084</v>
      </c>
      <c r="GW54">
        <v>1.44775</v>
      </c>
      <c r="GX54">
        <v>2.31079</v>
      </c>
      <c r="GY54">
        <v>1.44409</v>
      </c>
      <c r="GZ54">
        <v>2.39624</v>
      </c>
      <c r="HA54">
        <v>33.9413</v>
      </c>
      <c r="HB54">
        <v>24.2976</v>
      </c>
      <c r="HC54">
        <v>18</v>
      </c>
      <c r="HD54">
        <v>416.436</v>
      </c>
      <c r="HE54">
        <v>446.789</v>
      </c>
      <c r="HF54">
        <v>14.7268</v>
      </c>
      <c r="HG54">
        <v>26.1493</v>
      </c>
      <c r="HH54">
        <v>30.0002</v>
      </c>
      <c r="HI54">
        <v>26.1401</v>
      </c>
      <c r="HJ54">
        <v>26.1133</v>
      </c>
      <c r="HK54">
        <v>28.9724</v>
      </c>
      <c r="HL54">
        <v>40.4407</v>
      </c>
      <c r="HM54">
        <v>4.75287</v>
      </c>
      <c r="HN54">
        <v>14.7275</v>
      </c>
      <c r="HO54">
        <v>642.042</v>
      </c>
      <c r="HP54">
        <v>10.6799</v>
      </c>
      <c r="HQ54">
        <v>95.9858</v>
      </c>
      <c r="HR54">
        <v>100.236</v>
      </c>
    </row>
    <row r="55" spans="1:226">
      <c r="A55">
        <v>39</v>
      </c>
      <c r="B55">
        <v>1680458307</v>
      </c>
      <c r="C55">
        <v>282</v>
      </c>
      <c r="D55" t="s">
        <v>436</v>
      </c>
      <c r="E55" t="s">
        <v>437</v>
      </c>
      <c r="F55">
        <v>5</v>
      </c>
      <c r="G55" t="s">
        <v>353</v>
      </c>
      <c r="H55" t="s">
        <v>354</v>
      </c>
      <c r="I55">
        <v>1680458299.21429</v>
      </c>
      <c r="J55">
        <f>(K55)/1000</f>
        <v>0</v>
      </c>
      <c r="K55">
        <f>IF(BF55, AN55, AH55)</f>
        <v>0</v>
      </c>
      <c r="L55">
        <f>IF(BF55, AI55, AG55)</f>
        <v>0</v>
      </c>
      <c r="M55">
        <f>BH55 - IF(AU55&gt;1, L55*BB55*100.0/(AW55*BV55), 0)</f>
        <v>0</v>
      </c>
      <c r="N55">
        <f>((T55-J55/2)*M55-L55)/(T55+J55/2)</f>
        <v>0</v>
      </c>
      <c r="O55">
        <f>N55*(BO55+BP55)/1000.0</f>
        <v>0</v>
      </c>
      <c r="P55">
        <f>(BH55 - IF(AU55&gt;1, L55*BB55*100.0/(AW55*BV55), 0))*(BO55+BP55)/1000.0</f>
        <v>0</v>
      </c>
      <c r="Q55">
        <f>2.0/((1/S55-1/R55)+SIGN(S55)*SQRT((1/S55-1/R55)*(1/S55-1/R55) + 4*BC55/((BC55+1)*(BC55+1))*(2*1/S55*1/R55-1/R55*1/R55)))</f>
        <v>0</v>
      </c>
      <c r="R55">
        <f>IF(LEFT(BD55,1)&lt;&gt;"0",IF(LEFT(BD55,1)="1",3.0,BE55),$D$5+$E$5*(BV55*BO55/($K$5*1000))+$F$5*(BV55*BO55/($K$5*1000))*MAX(MIN(BB55,$J$5),$I$5)*MAX(MIN(BB55,$J$5),$I$5)+$G$5*MAX(MIN(BB55,$J$5),$I$5)*(BV55*BO55/($K$5*1000))+$H$5*(BV55*BO55/($K$5*1000))*(BV55*BO55/($K$5*1000)))</f>
        <v>0</v>
      </c>
      <c r="S55">
        <f>J55*(1000-(1000*0.61365*exp(17.502*W55/(240.97+W55))/(BO55+BP55)+BJ55)/2)/(1000*0.61365*exp(17.502*W55/(240.97+W55))/(BO55+BP55)-BJ55)</f>
        <v>0</v>
      </c>
      <c r="T55">
        <f>1/((BC55+1)/(Q55/1.6)+1/(R55/1.37)) + BC55/((BC55+1)/(Q55/1.6) + BC55/(R55/1.37))</f>
        <v>0</v>
      </c>
      <c r="U55">
        <f>(AX55*BA55)</f>
        <v>0</v>
      </c>
      <c r="V55">
        <f>(BQ55+(U55+2*0.95*5.67E-8*(((BQ55+$B$7)+273)^4-(BQ55+273)^4)-44100*J55)/(1.84*29.3*R55+8*0.95*5.67E-8*(BQ55+273)^3))</f>
        <v>0</v>
      </c>
      <c r="W55">
        <f>($C$7*BR55+$D$7*BS55+$E$7*V55)</f>
        <v>0</v>
      </c>
      <c r="X55">
        <f>0.61365*exp(17.502*W55/(240.97+W55))</f>
        <v>0</v>
      </c>
      <c r="Y55">
        <f>(Z55/AA55*100)</f>
        <v>0</v>
      </c>
      <c r="Z55">
        <f>BJ55*(BO55+BP55)/1000</f>
        <v>0</v>
      </c>
      <c r="AA55">
        <f>0.61365*exp(17.502*BQ55/(240.97+BQ55))</f>
        <v>0</v>
      </c>
      <c r="AB55">
        <f>(X55-BJ55*(BO55+BP55)/1000)</f>
        <v>0</v>
      </c>
      <c r="AC55">
        <f>(-J55*44100)</f>
        <v>0</v>
      </c>
      <c r="AD55">
        <f>2*29.3*R55*0.92*(BQ55-W55)</f>
        <v>0</v>
      </c>
      <c r="AE55">
        <f>2*0.95*5.67E-8*(((BQ55+$B$7)+273)^4-(W55+273)^4)</f>
        <v>0</v>
      </c>
      <c r="AF55">
        <f>U55+AE55+AC55+AD55</f>
        <v>0</v>
      </c>
      <c r="AG55">
        <f>BN55*AU55*(BI55-BH55*(1000-AU55*BK55)/(1000-AU55*BJ55))/(100*BB55)</f>
        <v>0</v>
      </c>
      <c r="AH55">
        <f>1000*BN55*AU55*(BJ55-BK55)/(100*BB55*(1000-AU55*BJ55))</f>
        <v>0</v>
      </c>
      <c r="AI55">
        <f>(AJ55 - AK55 - BO55*1E3/(8.314*(BQ55+273.15)) * AM55/BN55 * AL55) * BN55/(100*BB55) * (1000 - BK55)/1000</f>
        <v>0</v>
      </c>
      <c r="AJ55">
        <v>632.603826614568</v>
      </c>
      <c r="AK55">
        <v>606.112309090909</v>
      </c>
      <c r="AL55">
        <v>3.30442374938736</v>
      </c>
      <c r="AM55">
        <v>67.1333394971398</v>
      </c>
      <c r="AN55">
        <f>(AP55 - AO55 + BO55*1E3/(8.314*(BQ55+273.15)) * AR55/BN55 * AQ55) * BN55/(100*BB55) * 1000/(1000 - AP55)</f>
        <v>0</v>
      </c>
      <c r="AO55">
        <v>10.71172427255</v>
      </c>
      <c r="AP55">
        <v>12.3585048484848</v>
      </c>
      <c r="AQ55">
        <v>-2.72292014270506e-06</v>
      </c>
      <c r="AR55">
        <v>128.358155406934</v>
      </c>
      <c r="AS55">
        <v>12</v>
      </c>
      <c r="AT55">
        <v>2</v>
      </c>
      <c r="AU55">
        <f>IF(AS55*$H$13&gt;=AW55,1.0,(AW55/(AW55-AS55*$H$13)))</f>
        <v>0</v>
      </c>
      <c r="AV55">
        <f>(AU55-1)*100</f>
        <v>0</v>
      </c>
      <c r="AW55">
        <f>MAX(0,($B$13+$C$13*BV55)/(1+$D$13*BV55)*BO55/(BQ55+273)*$E$13)</f>
        <v>0</v>
      </c>
      <c r="AX55">
        <f>$B$11*BW55+$C$11*BX55+$F$11*CI55*(1-CL55)</f>
        <v>0</v>
      </c>
      <c r="AY55">
        <f>AX55*AZ55</f>
        <v>0</v>
      </c>
      <c r="AZ55">
        <f>($B$11*$D$9+$C$11*$D$9+$F$11*((CV55+CN55)/MAX(CV55+CN55+CW55, 0.1)*$I$9+CW55/MAX(CV55+CN55+CW55, 0.1)*$J$9))/($B$11+$C$11+$F$11)</f>
        <v>0</v>
      </c>
      <c r="BA55">
        <f>($B$11*$K$9+$C$11*$K$9+$F$11*((CV55+CN55)/MAX(CV55+CN55+CW55, 0.1)*$P$9+CW55/MAX(CV55+CN55+CW55, 0.1)*$Q$9))/($B$11+$C$11+$F$11)</f>
        <v>0</v>
      </c>
      <c r="BB55">
        <v>2.44</v>
      </c>
      <c r="BC55">
        <v>0.5</v>
      </c>
      <c r="BD55" t="s">
        <v>355</v>
      </c>
      <c r="BE55">
        <v>2</v>
      </c>
      <c r="BF55" t="b">
        <v>1</v>
      </c>
      <c r="BG55">
        <v>1680458299.21429</v>
      </c>
      <c r="BH55">
        <v>574.514428571429</v>
      </c>
      <c r="BI55">
        <v>610.313071428571</v>
      </c>
      <c r="BJ55">
        <v>12.3706071428571</v>
      </c>
      <c r="BK55">
        <v>10.7335785714286</v>
      </c>
      <c r="BL55">
        <v>573.06875</v>
      </c>
      <c r="BM55">
        <v>12.4111035714286</v>
      </c>
      <c r="BN55">
        <v>500.122785714286</v>
      </c>
      <c r="BO55">
        <v>89.4767785714286</v>
      </c>
      <c r="BP55">
        <v>0.0998957892857143</v>
      </c>
      <c r="BQ55">
        <v>19.5154928571429</v>
      </c>
      <c r="BR55">
        <v>19.9881964285714</v>
      </c>
      <c r="BS55">
        <v>999.9</v>
      </c>
      <c r="BT55">
        <v>0</v>
      </c>
      <c r="BU55">
        <v>0</v>
      </c>
      <c r="BV55">
        <v>10011.7103571429</v>
      </c>
      <c r="BW55">
        <v>0</v>
      </c>
      <c r="BX55">
        <v>10.2381</v>
      </c>
      <c r="BY55">
        <v>-35.7987035714286</v>
      </c>
      <c r="BZ55">
        <v>581.710392857143</v>
      </c>
      <c r="CA55">
        <v>616.934714285714</v>
      </c>
      <c r="CB55">
        <v>1.63702678571429</v>
      </c>
      <c r="CC55">
        <v>610.313071428571</v>
      </c>
      <c r="CD55">
        <v>10.7335785714286</v>
      </c>
      <c r="CE55">
        <v>1.10688178571429</v>
      </c>
      <c r="CF55">
        <v>0.960406214285714</v>
      </c>
      <c r="CG55">
        <v>8.40478714285714</v>
      </c>
      <c r="CH55">
        <v>6.32915535714286</v>
      </c>
      <c r="CI55">
        <v>1999.99714285714</v>
      </c>
      <c r="CJ55">
        <v>0.979995</v>
      </c>
      <c r="CK55">
        <v>0.0200047</v>
      </c>
      <c r="CL55">
        <v>0</v>
      </c>
      <c r="CM55">
        <v>2.65166071428571</v>
      </c>
      <c r="CN55">
        <v>0</v>
      </c>
      <c r="CO55">
        <v>4521.16214285714</v>
      </c>
      <c r="CP55">
        <v>16705.3571428571</v>
      </c>
      <c r="CQ55">
        <v>41.5155</v>
      </c>
      <c r="CR55">
        <v>43.74775</v>
      </c>
      <c r="CS55">
        <v>42.75</v>
      </c>
      <c r="CT55">
        <v>41.812</v>
      </c>
      <c r="CU55">
        <v>40.6515714285714</v>
      </c>
      <c r="CV55">
        <v>1959.98714285714</v>
      </c>
      <c r="CW55">
        <v>40.01</v>
      </c>
      <c r="CX55">
        <v>0</v>
      </c>
      <c r="CY55">
        <v>1680458337</v>
      </c>
      <c r="CZ55">
        <v>0</v>
      </c>
      <c r="DA55">
        <v>0</v>
      </c>
      <c r="DB55" t="s">
        <v>356</v>
      </c>
      <c r="DC55">
        <v>1680383055.5</v>
      </c>
      <c r="DD55">
        <v>1680383051.5</v>
      </c>
      <c r="DE55">
        <v>0</v>
      </c>
      <c r="DF55">
        <v>-0.261</v>
      </c>
      <c r="DG55">
        <v>-0.006</v>
      </c>
      <c r="DH55">
        <v>1.377</v>
      </c>
      <c r="DI55">
        <v>0.403</v>
      </c>
      <c r="DJ55">
        <v>420</v>
      </c>
      <c r="DK55">
        <v>24</v>
      </c>
      <c r="DL55">
        <v>0.61</v>
      </c>
      <c r="DM55">
        <v>0.33</v>
      </c>
      <c r="DN55">
        <v>-35.5288225</v>
      </c>
      <c r="DO55">
        <v>-3.51527617260785</v>
      </c>
      <c r="DP55">
        <v>0.478551420166893</v>
      </c>
      <c r="DQ55">
        <v>0</v>
      </c>
      <c r="DR55">
        <v>1.63558525</v>
      </c>
      <c r="DS55">
        <v>0.0535005253283208</v>
      </c>
      <c r="DT55">
        <v>0.00892443891443602</v>
      </c>
      <c r="DU55">
        <v>1</v>
      </c>
      <c r="DV55">
        <v>1</v>
      </c>
      <c r="DW55">
        <v>2</v>
      </c>
      <c r="DX55" t="s">
        <v>357</v>
      </c>
      <c r="DY55">
        <v>2.87125</v>
      </c>
      <c r="DZ55">
        <v>2.71044</v>
      </c>
      <c r="EA55">
        <v>0.117247</v>
      </c>
      <c r="EB55">
        <v>0.122207</v>
      </c>
      <c r="EC55">
        <v>0.0632234</v>
      </c>
      <c r="ED55">
        <v>0.0566333</v>
      </c>
      <c r="EE55">
        <v>24763</v>
      </c>
      <c r="EF55">
        <v>21556.9</v>
      </c>
      <c r="EG55">
        <v>25097.2</v>
      </c>
      <c r="EH55">
        <v>23912</v>
      </c>
      <c r="EI55">
        <v>40119.4</v>
      </c>
      <c r="EJ55">
        <v>37315.7</v>
      </c>
      <c r="EK55">
        <v>45342</v>
      </c>
      <c r="EL55">
        <v>42622.4</v>
      </c>
      <c r="EM55">
        <v>1.78008</v>
      </c>
      <c r="EN55">
        <v>1.85597</v>
      </c>
      <c r="EO55">
        <v>0.015229</v>
      </c>
      <c r="EP55">
        <v>0</v>
      </c>
      <c r="EQ55">
        <v>19.7407</v>
      </c>
      <c r="ER55">
        <v>999.9</v>
      </c>
      <c r="ES55">
        <v>35.454</v>
      </c>
      <c r="ET55">
        <v>28.812</v>
      </c>
      <c r="EU55">
        <v>15.7623</v>
      </c>
      <c r="EV55">
        <v>54.105</v>
      </c>
      <c r="EW55">
        <v>45.5809</v>
      </c>
      <c r="EX55">
        <v>1</v>
      </c>
      <c r="EY55">
        <v>-0.0800864</v>
      </c>
      <c r="EZ55">
        <v>4.66126</v>
      </c>
      <c r="FA55">
        <v>20.1711</v>
      </c>
      <c r="FB55">
        <v>5.23481</v>
      </c>
      <c r="FC55">
        <v>11.992</v>
      </c>
      <c r="FD55">
        <v>4.957</v>
      </c>
      <c r="FE55">
        <v>3.304</v>
      </c>
      <c r="FF55">
        <v>9999</v>
      </c>
      <c r="FG55">
        <v>9999</v>
      </c>
      <c r="FH55">
        <v>999.9</v>
      </c>
      <c r="FI55">
        <v>9999</v>
      </c>
      <c r="FJ55">
        <v>1.86844</v>
      </c>
      <c r="FK55">
        <v>1.86406</v>
      </c>
      <c r="FL55">
        <v>1.87178</v>
      </c>
      <c r="FM55">
        <v>1.86249</v>
      </c>
      <c r="FN55">
        <v>1.86188</v>
      </c>
      <c r="FO55">
        <v>1.86844</v>
      </c>
      <c r="FP55">
        <v>1.85852</v>
      </c>
      <c r="FQ55">
        <v>1.86499</v>
      </c>
      <c r="FR55">
        <v>5</v>
      </c>
      <c r="FS55">
        <v>0</v>
      </c>
      <c r="FT55">
        <v>0</v>
      </c>
      <c r="FU55">
        <v>0</v>
      </c>
      <c r="FV55" t="s">
        <v>358</v>
      </c>
      <c r="FW55" t="s">
        <v>359</v>
      </c>
      <c r="FX55" t="s">
        <v>360</v>
      </c>
      <c r="FY55" t="s">
        <v>360</v>
      </c>
      <c r="FZ55" t="s">
        <v>360</v>
      </c>
      <c r="GA55" t="s">
        <v>360</v>
      </c>
      <c r="GB55">
        <v>0</v>
      </c>
      <c r="GC55">
        <v>100</v>
      </c>
      <c r="GD55">
        <v>100</v>
      </c>
      <c r="GE55">
        <v>1.466</v>
      </c>
      <c r="GF55">
        <v>-0.0408</v>
      </c>
      <c r="GG55">
        <v>0.710533810232173</v>
      </c>
      <c r="GH55">
        <v>0.00197157181927259</v>
      </c>
      <c r="GI55">
        <v>-1.54613444728524e-06</v>
      </c>
      <c r="GJ55">
        <v>6.01190112903267e-10</v>
      </c>
      <c r="GK55">
        <v>-0.100309745534137</v>
      </c>
      <c r="GL55">
        <v>-0.0164619765348121</v>
      </c>
      <c r="GM55">
        <v>0.00184798508784774</v>
      </c>
      <c r="GN55">
        <v>-1.07393615702454e-05</v>
      </c>
      <c r="GO55">
        <v>1</v>
      </c>
      <c r="GP55">
        <v>1970</v>
      </c>
      <c r="GQ55">
        <v>2</v>
      </c>
      <c r="GR55">
        <v>24</v>
      </c>
      <c r="GS55">
        <v>1254.2</v>
      </c>
      <c r="GT55">
        <v>1254.3</v>
      </c>
      <c r="GU55">
        <v>1.47217</v>
      </c>
      <c r="GV55">
        <v>2.37183</v>
      </c>
      <c r="GW55">
        <v>1.44775</v>
      </c>
      <c r="GX55">
        <v>2.31079</v>
      </c>
      <c r="GY55">
        <v>1.44409</v>
      </c>
      <c r="GZ55">
        <v>2.30835</v>
      </c>
      <c r="HA55">
        <v>33.9413</v>
      </c>
      <c r="HB55">
        <v>24.2976</v>
      </c>
      <c r="HC55">
        <v>18</v>
      </c>
      <c r="HD55">
        <v>416.23</v>
      </c>
      <c r="HE55">
        <v>446.876</v>
      </c>
      <c r="HF55">
        <v>14.733</v>
      </c>
      <c r="HG55">
        <v>26.1493</v>
      </c>
      <c r="HH55">
        <v>30.0002</v>
      </c>
      <c r="HI55">
        <v>26.1401</v>
      </c>
      <c r="HJ55">
        <v>26.1147</v>
      </c>
      <c r="HK55">
        <v>29.5392</v>
      </c>
      <c r="HL55">
        <v>40.4407</v>
      </c>
      <c r="HM55">
        <v>4.75287</v>
      </c>
      <c r="HN55">
        <v>14.733</v>
      </c>
      <c r="HO55">
        <v>655.511</v>
      </c>
      <c r="HP55">
        <v>10.6805</v>
      </c>
      <c r="HQ55">
        <v>95.9864</v>
      </c>
      <c r="HR55">
        <v>100.236</v>
      </c>
    </row>
    <row r="56" spans="1:226">
      <c r="A56">
        <v>40</v>
      </c>
      <c r="B56">
        <v>1680458312</v>
      </c>
      <c r="C56">
        <v>287</v>
      </c>
      <c r="D56" t="s">
        <v>438</v>
      </c>
      <c r="E56" t="s">
        <v>439</v>
      </c>
      <c r="F56">
        <v>5</v>
      </c>
      <c r="G56" t="s">
        <v>353</v>
      </c>
      <c r="H56" t="s">
        <v>354</v>
      </c>
      <c r="I56">
        <v>1680458304.5</v>
      </c>
      <c r="J56">
        <f>(K56)/1000</f>
        <v>0</v>
      </c>
      <c r="K56">
        <f>IF(BF56, AN56, AH56)</f>
        <v>0</v>
      </c>
      <c r="L56">
        <f>IF(BF56, AI56, AG56)</f>
        <v>0</v>
      </c>
      <c r="M56">
        <f>BH56 - IF(AU56&gt;1, L56*BB56*100.0/(AW56*BV56), 0)</f>
        <v>0</v>
      </c>
      <c r="N56">
        <f>((T56-J56/2)*M56-L56)/(T56+J56/2)</f>
        <v>0</v>
      </c>
      <c r="O56">
        <f>N56*(BO56+BP56)/1000.0</f>
        <v>0</v>
      </c>
      <c r="P56">
        <f>(BH56 - IF(AU56&gt;1, L56*BB56*100.0/(AW56*BV56), 0))*(BO56+BP56)/1000.0</f>
        <v>0</v>
      </c>
      <c r="Q56">
        <f>2.0/((1/S56-1/R56)+SIGN(S56)*SQRT((1/S56-1/R56)*(1/S56-1/R56) + 4*BC56/((BC56+1)*(BC56+1))*(2*1/S56*1/R56-1/R56*1/R56)))</f>
        <v>0</v>
      </c>
      <c r="R56">
        <f>IF(LEFT(BD56,1)&lt;&gt;"0",IF(LEFT(BD56,1)="1",3.0,BE56),$D$5+$E$5*(BV56*BO56/($K$5*1000))+$F$5*(BV56*BO56/($K$5*1000))*MAX(MIN(BB56,$J$5),$I$5)*MAX(MIN(BB56,$J$5),$I$5)+$G$5*MAX(MIN(BB56,$J$5),$I$5)*(BV56*BO56/($K$5*1000))+$H$5*(BV56*BO56/($K$5*1000))*(BV56*BO56/($K$5*1000)))</f>
        <v>0</v>
      </c>
      <c r="S56">
        <f>J56*(1000-(1000*0.61365*exp(17.502*W56/(240.97+W56))/(BO56+BP56)+BJ56)/2)/(1000*0.61365*exp(17.502*W56/(240.97+W56))/(BO56+BP56)-BJ56)</f>
        <v>0</v>
      </c>
      <c r="T56">
        <f>1/((BC56+1)/(Q56/1.6)+1/(R56/1.37)) + BC56/((BC56+1)/(Q56/1.6) + BC56/(R56/1.37))</f>
        <v>0</v>
      </c>
      <c r="U56">
        <f>(AX56*BA56)</f>
        <v>0</v>
      </c>
      <c r="V56">
        <f>(BQ56+(U56+2*0.95*5.67E-8*(((BQ56+$B$7)+273)^4-(BQ56+273)^4)-44100*J56)/(1.84*29.3*R56+8*0.95*5.67E-8*(BQ56+273)^3))</f>
        <v>0</v>
      </c>
      <c r="W56">
        <f>($C$7*BR56+$D$7*BS56+$E$7*V56)</f>
        <v>0</v>
      </c>
      <c r="X56">
        <f>0.61365*exp(17.502*W56/(240.97+W56))</f>
        <v>0</v>
      </c>
      <c r="Y56">
        <f>(Z56/AA56*100)</f>
        <v>0</v>
      </c>
      <c r="Z56">
        <f>BJ56*(BO56+BP56)/1000</f>
        <v>0</v>
      </c>
      <c r="AA56">
        <f>0.61365*exp(17.502*BQ56/(240.97+BQ56))</f>
        <v>0</v>
      </c>
      <c r="AB56">
        <f>(X56-BJ56*(BO56+BP56)/1000)</f>
        <v>0</v>
      </c>
      <c r="AC56">
        <f>(-J56*44100)</f>
        <v>0</v>
      </c>
      <c r="AD56">
        <f>2*29.3*R56*0.92*(BQ56-W56)</f>
        <v>0</v>
      </c>
      <c r="AE56">
        <f>2*0.95*5.67E-8*(((BQ56+$B$7)+273)^4-(W56+273)^4)</f>
        <v>0</v>
      </c>
      <c r="AF56">
        <f>U56+AE56+AC56+AD56</f>
        <v>0</v>
      </c>
      <c r="AG56">
        <f>BN56*AU56*(BI56-BH56*(1000-AU56*BK56)/(1000-AU56*BJ56))/(100*BB56)</f>
        <v>0</v>
      </c>
      <c r="AH56">
        <f>1000*BN56*AU56*(BJ56-BK56)/(100*BB56*(1000-AU56*BJ56))</f>
        <v>0</v>
      </c>
      <c r="AI56">
        <f>(AJ56 - AK56 - BO56*1E3/(8.314*(BQ56+273.15)) * AM56/BN56 * AL56) * BN56/(100*BB56) * (1000 - BK56)/1000</f>
        <v>0</v>
      </c>
      <c r="AJ56">
        <v>650.315231486418</v>
      </c>
      <c r="AK56">
        <v>623.251127272727</v>
      </c>
      <c r="AL56">
        <v>3.42578661580168</v>
      </c>
      <c r="AM56">
        <v>67.1333394971398</v>
      </c>
      <c r="AN56">
        <f>(AP56 - AO56 + BO56*1E3/(8.314*(BQ56+273.15)) * AR56/BN56 * AQ56) * BN56/(100*BB56) * 1000/(1000 - AP56)</f>
        <v>0</v>
      </c>
      <c r="AO56">
        <v>10.7111669579421</v>
      </c>
      <c r="AP56">
        <v>12.351083030303</v>
      </c>
      <c r="AQ56">
        <v>-1.40756583967913e-06</v>
      </c>
      <c r="AR56">
        <v>128.358155406934</v>
      </c>
      <c r="AS56">
        <v>12</v>
      </c>
      <c r="AT56">
        <v>2</v>
      </c>
      <c r="AU56">
        <f>IF(AS56*$H$13&gt;=AW56,1.0,(AW56/(AW56-AS56*$H$13)))</f>
        <v>0</v>
      </c>
      <c r="AV56">
        <f>(AU56-1)*100</f>
        <v>0</v>
      </c>
      <c r="AW56">
        <f>MAX(0,($B$13+$C$13*BV56)/(1+$D$13*BV56)*BO56/(BQ56+273)*$E$13)</f>
        <v>0</v>
      </c>
      <c r="AX56">
        <f>$B$11*BW56+$C$11*BX56+$F$11*CI56*(1-CL56)</f>
        <v>0</v>
      </c>
      <c r="AY56">
        <f>AX56*AZ56</f>
        <v>0</v>
      </c>
      <c r="AZ56">
        <f>($B$11*$D$9+$C$11*$D$9+$F$11*((CV56+CN56)/MAX(CV56+CN56+CW56, 0.1)*$I$9+CW56/MAX(CV56+CN56+CW56, 0.1)*$J$9))/($B$11+$C$11+$F$11)</f>
        <v>0</v>
      </c>
      <c r="BA56">
        <f>($B$11*$K$9+$C$11*$K$9+$F$11*((CV56+CN56)/MAX(CV56+CN56+CW56, 0.1)*$P$9+CW56/MAX(CV56+CN56+CW56, 0.1)*$Q$9))/($B$11+$C$11+$F$11)</f>
        <v>0</v>
      </c>
      <c r="BB56">
        <v>2.44</v>
      </c>
      <c r="BC56">
        <v>0.5</v>
      </c>
      <c r="BD56" t="s">
        <v>355</v>
      </c>
      <c r="BE56">
        <v>2</v>
      </c>
      <c r="BF56" t="b">
        <v>1</v>
      </c>
      <c r="BG56">
        <v>1680458304.5</v>
      </c>
      <c r="BH56">
        <v>592.143333333333</v>
      </c>
      <c r="BI56">
        <v>628.236777777778</v>
      </c>
      <c r="BJ56">
        <v>12.3628666666667</v>
      </c>
      <c r="BK56">
        <v>10.7204481481481</v>
      </c>
      <c r="BL56">
        <v>590.683851851852</v>
      </c>
      <c r="BM56">
        <v>12.4035481481481</v>
      </c>
      <c r="BN56">
        <v>500.133</v>
      </c>
      <c r="BO56">
        <v>89.477862962963</v>
      </c>
      <c r="BP56">
        <v>0.0999995407407407</v>
      </c>
      <c r="BQ56">
        <v>19.521837037037</v>
      </c>
      <c r="BR56">
        <v>19.9917851851852</v>
      </c>
      <c r="BS56">
        <v>999.9</v>
      </c>
      <c r="BT56">
        <v>0</v>
      </c>
      <c r="BU56">
        <v>0</v>
      </c>
      <c r="BV56">
        <v>10014.6255555556</v>
      </c>
      <c r="BW56">
        <v>0</v>
      </c>
      <c r="BX56">
        <v>10.2381</v>
      </c>
      <c r="BY56">
        <v>-36.0935851851852</v>
      </c>
      <c r="BZ56">
        <v>599.555333333333</v>
      </c>
      <c r="CA56">
        <v>635.044666666667</v>
      </c>
      <c r="CB56">
        <v>1.6424162962963</v>
      </c>
      <c r="CC56">
        <v>628.236777777778</v>
      </c>
      <c r="CD56">
        <v>10.7204481481481</v>
      </c>
      <c r="CE56">
        <v>1.10620333333333</v>
      </c>
      <c r="CF56">
        <v>0.959243333333333</v>
      </c>
      <c r="CG56">
        <v>8.39573851851852</v>
      </c>
      <c r="CH56">
        <v>6.31159185185185</v>
      </c>
      <c r="CI56">
        <v>1999.99518518519</v>
      </c>
      <c r="CJ56">
        <v>0.979995</v>
      </c>
      <c r="CK56">
        <v>0.0200047</v>
      </c>
      <c r="CL56">
        <v>0</v>
      </c>
      <c r="CM56">
        <v>2.61326296296296</v>
      </c>
      <c r="CN56">
        <v>0</v>
      </c>
      <c r="CO56">
        <v>4528.08925925926</v>
      </c>
      <c r="CP56">
        <v>16705.3407407407</v>
      </c>
      <c r="CQ56">
        <v>41.5183703703704</v>
      </c>
      <c r="CR56">
        <v>43.75</v>
      </c>
      <c r="CS56">
        <v>42.75</v>
      </c>
      <c r="CT56">
        <v>41.812</v>
      </c>
      <c r="CU56">
        <v>40.6548518518518</v>
      </c>
      <c r="CV56">
        <v>1959.98518518519</v>
      </c>
      <c r="CW56">
        <v>40.01</v>
      </c>
      <c r="CX56">
        <v>0</v>
      </c>
      <c r="CY56">
        <v>1680458341.8</v>
      </c>
      <c r="CZ56">
        <v>0</v>
      </c>
      <c r="DA56">
        <v>0</v>
      </c>
      <c r="DB56" t="s">
        <v>356</v>
      </c>
      <c r="DC56">
        <v>1680383055.5</v>
      </c>
      <c r="DD56">
        <v>1680383051.5</v>
      </c>
      <c r="DE56">
        <v>0</v>
      </c>
      <c r="DF56">
        <v>-0.261</v>
      </c>
      <c r="DG56">
        <v>-0.006</v>
      </c>
      <c r="DH56">
        <v>1.377</v>
      </c>
      <c r="DI56">
        <v>0.403</v>
      </c>
      <c r="DJ56">
        <v>420</v>
      </c>
      <c r="DK56">
        <v>24</v>
      </c>
      <c r="DL56">
        <v>0.61</v>
      </c>
      <c r="DM56">
        <v>0.33</v>
      </c>
      <c r="DN56">
        <v>-35.95909</v>
      </c>
      <c r="DO56">
        <v>-3.14672420262656</v>
      </c>
      <c r="DP56">
        <v>0.465827697652254</v>
      </c>
      <c r="DQ56">
        <v>0</v>
      </c>
      <c r="DR56">
        <v>1.63844425</v>
      </c>
      <c r="DS56">
        <v>0.0714469418386449</v>
      </c>
      <c r="DT56">
        <v>0.00939637560112942</v>
      </c>
      <c r="DU56">
        <v>1</v>
      </c>
      <c r="DV56">
        <v>1</v>
      </c>
      <c r="DW56">
        <v>2</v>
      </c>
      <c r="DX56" t="s">
        <v>357</v>
      </c>
      <c r="DY56">
        <v>2.87152</v>
      </c>
      <c r="DZ56">
        <v>2.71026</v>
      </c>
      <c r="EA56">
        <v>0.119542</v>
      </c>
      <c r="EB56">
        <v>0.124351</v>
      </c>
      <c r="EC56">
        <v>0.0631979</v>
      </c>
      <c r="ED56">
        <v>0.0566293</v>
      </c>
      <c r="EE56">
        <v>24698.6</v>
      </c>
      <c r="EF56">
        <v>21503.8</v>
      </c>
      <c r="EG56">
        <v>25097.3</v>
      </c>
      <c r="EH56">
        <v>23911.5</v>
      </c>
      <c r="EI56">
        <v>40120.7</v>
      </c>
      <c r="EJ56">
        <v>37315.3</v>
      </c>
      <c r="EK56">
        <v>45342.1</v>
      </c>
      <c r="EL56">
        <v>42621.8</v>
      </c>
      <c r="EM56">
        <v>1.78023</v>
      </c>
      <c r="EN56">
        <v>1.85613</v>
      </c>
      <c r="EO56">
        <v>0.0147112</v>
      </c>
      <c r="EP56">
        <v>0</v>
      </c>
      <c r="EQ56">
        <v>19.7413</v>
      </c>
      <c r="ER56">
        <v>999.9</v>
      </c>
      <c r="ES56">
        <v>35.454</v>
      </c>
      <c r="ET56">
        <v>28.812</v>
      </c>
      <c r="EU56">
        <v>15.7619</v>
      </c>
      <c r="EV56">
        <v>54.565</v>
      </c>
      <c r="EW56">
        <v>46.0817</v>
      </c>
      <c r="EX56">
        <v>1</v>
      </c>
      <c r="EY56">
        <v>-0.0797967</v>
      </c>
      <c r="EZ56">
        <v>4.65106</v>
      </c>
      <c r="FA56">
        <v>20.1712</v>
      </c>
      <c r="FB56">
        <v>5.23376</v>
      </c>
      <c r="FC56">
        <v>11.9918</v>
      </c>
      <c r="FD56">
        <v>4.95665</v>
      </c>
      <c r="FE56">
        <v>3.30385</v>
      </c>
      <c r="FF56">
        <v>9999</v>
      </c>
      <c r="FG56">
        <v>9999</v>
      </c>
      <c r="FH56">
        <v>999.9</v>
      </c>
      <c r="FI56">
        <v>9999</v>
      </c>
      <c r="FJ56">
        <v>1.86844</v>
      </c>
      <c r="FK56">
        <v>1.86411</v>
      </c>
      <c r="FL56">
        <v>1.87178</v>
      </c>
      <c r="FM56">
        <v>1.86249</v>
      </c>
      <c r="FN56">
        <v>1.86189</v>
      </c>
      <c r="FO56">
        <v>1.86843</v>
      </c>
      <c r="FP56">
        <v>1.85852</v>
      </c>
      <c r="FQ56">
        <v>1.86501</v>
      </c>
      <c r="FR56">
        <v>5</v>
      </c>
      <c r="FS56">
        <v>0</v>
      </c>
      <c r="FT56">
        <v>0</v>
      </c>
      <c r="FU56">
        <v>0</v>
      </c>
      <c r="FV56" t="s">
        <v>358</v>
      </c>
      <c r="FW56" t="s">
        <v>359</v>
      </c>
      <c r="FX56" t="s">
        <v>360</v>
      </c>
      <c r="FY56" t="s">
        <v>360</v>
      </c>
      <c r="FZ56" t="s">
        <v>360</v>
      </c>
      <c r="GA56" t="s">
        <v>360</v>
      </c>
      <c r="GB56">
        <v>0</v>
      </c>
      <c r="GC56">
        <v>100</v>
      </c>
      <c r="GD56">
        <v>100</v>
      </c>
      <c r="GE56">
        <v>1.479</v>
      </c>
      <c r="GF56">
        <v>-0.041</v>
      </c>
      <c r="GG56">
        <v>0.710533810232173</v>
      </c>
      <c r="GH56">
        <v>0.00197157181927259</v>
      </c>
      <c r="GI56">
        <v>-1.54613444728524e-06</v>
      </c>
      <c r="GJ56">
        <v>6.01190112903267e-10</v>
      </c>
      <c r="GK56">
        <v>-0.100309745534137</v>
      </c>
      <c r="GL56">
        <v>-0.0164619765348121</v>
      </c>
      <c r="GM56">
        <v>0.00184798508784774</v>
      </c>
      <c r="GN56">
        <v>-1.07393615702454e-05</v>
      </c>
      <c r="GO56">
        <v>1</v>
      </c>
      <c r="GP56">
        <v>1970</v>
      </c>
      <c r="GQ56">
        <v>2</v>
      </c>
      <c r="GR56">
        <v>24</v>
      </c>
      <c r="GS56">
        <v>1254.3</v>
      </c>
      <c r="GT56">
        <v>1254.3</v>
      </c>
      <c r="GU56">
        <v>1.50391</v>
      </c>
      <c r="GV56">
        <v>2.36938</v>
      </c>
      <c r="GW56">
        <v>1.44775</v>
      </c>
      <c r="GX56">
        <v>2.31079</v>
      </c>
      <c r="GY56">
        <v>1.44409</v>
      </c>
      <c r="GZ56">
        <v>2.26318</v>
      </c>
      <c r="HA56">
        <v>33.9413</v>
      </c>
      <c r="HB56">
        <v>24.2976</v>
      </c>
      <c r="HC56">
        <v>18</v>
      </c>
      <c r="HD56">
        <v>416.319</v>
      </c>
      <c r="HE56">
        <v>446.967</v>
      </c>
      <c r="HF56">
        <v>14.7387</v>
      </c>
      <c r="HG56">
        <v>26.1493</v>
      </c>
      <c r="HH56">
        <v>30</v>
      </c>
      <c r="HI56">
        <v>26.1411</v>
      </c>
      <c r="HJ56">
        <v>26.1147</v>
      </c>
      <c r="HK56">
        <v>30.184</v>
      </c>
      <c r="HL56">
        <v>40.4407</v>
      </c>
      <c r="HM56">
        <v>4.37595</v>
      </c>
      <c r="HN56">
        <v>14.7412</v>
      </c>
      <c r="HO56">
        <v>675.624</v>
      </c>
      <c r="HP56">
        <v>10.6805</v>
      </c>
      <c r="HQ56">
        <v>95.9865</v>
      </c>
      <c r="HR56">
        <v>100.234</v>
      </c>
    </row>
    <row r="57" spans="1:226">
      <c r="A57">
        <v>41</v>
      </c>
      <c r="B57">
        <v>1680458317</v>
      </c>
      <c r="C57">
        <v>292</v>
      </c>
      <c r="D57" t="s">
        <v>440</v>
      </c>
      <c r="E57" t="s">
        <v>441</v>
      </c>
      <c r="F57">
        <v>5</v>
      </c>
      <c r="G57" t="s">
        <v>353</v>
      </c>
      <c r="H57" t="s">
        <v>354</v>
      </c>
      <c r="I57">
        <v>1680458309.21429</v>
      </c>
      <c r="J57">
        <f>(K57)/1000</f>
        <v>0</v>
      </c>
      <c r="K57">
        <f>IF(BF57, AN57, AH57)</f>
        <v>0</v>
      </c>
      <c r="L57">
        <f>IF(BF57, AI57, AG57)</f>
        <v>0</v>
      </c>
      <c r="M57">
        <f>BH57 - IF(AU57&gt;1, L57*BB57*100.0/(AW57*BV57), 0)</f>
        <v>0</v>
      </c>
      <c r="N57">
        <f>((T57-J57/2)*M57-L57)/(T57+J57/2)</f>
        <v>0</v>
      </c>
      <c r="O57">
        <f>N57*(BO57+BP57)/1000.0</f>
        <v>0</v>
      </c>
      <c r="P57">
        <f>(BH57 - IF(AU57&gt;1, L57*BB57*100.0/(AW57*BV57), 0))*(BO57+BP57)/1000.0</f>
        <v>0</v>
      </c>
      <c r="Q57">
        <f>2.0/((1/S57-1/R57)+SIGN(S57)*SQRT((1/S57-1/R57)*(1/S57-1/R57) + 4*BC57/((BC57+1)*(BC57+1))*(2*1/S57*1/R57-1/R57*1/R57)))</f>
        <v>0</v>
      </c>
      <c r="R57">
        <f>IF(LEFT(BD57,1)&lt;&gt;"0",IF(LEFT(BD57,1)="1",3.0,BE57),$D$5+$E$5*(BV57*BO57/($K$5*1000))+$F$5*(BV57*BO57/($K$5*1000))*MAX(MIN(BB57,$J$5),$I$5)*MAX(MIN(BB57,$J$5),$I$5)+$G$5*MAX(MIN(BB57,$J$5),$I$5)*(BV57*BO57/($K$5*1000))+$H$5*(BV57*BO57/($K$5*1000))*(BV57*BO57/($K$5*1000)))</f>
        <v>0</v>
      </c>
      <c r="S57">
        <f>J57*(1000-(1000*0.61365*exp(17.502*W57/(240.97+W57))/(BO57+BP57)+BJ57)/2)/(1000*0.61365*exp(17.502*W57/(240.97+W57))/(BO57+BP57)-BJ57)</f>
        <v>0</v>
      </c>
      <c r="T57">
        <f>1/((BC57+1)/(Q57/1.6)+1/(R57/1.37)) + BC57/((BC57+1)/(Q57/1.6) + BC57/(R57/1.37))</f>
        <v>0</v>
      </c>
      <c r="U57">
        <f>(AX57*BA57)</f>
        <v>0</v>
      </c>
      <c r="V57">
        <f>(BQ57+(U57+2*0.95*5.67E-8*(((BQ57+$B$7)+273)^4-(BQ57+273)^4)-44100*J57)/(1.84*29.3*R57+8*0.95*5.67E-8*(BQ57+273)^3))</f>
        <v>0</v>
      </c>
      <c r="W57">
        <f>($C$7*BR57+$D$7*BS57+$E$7*V57)</f>
        <v>0</v>
      </c>
      <c r="X57">
        <f>0.61365*exp(17.502*W57/(240.97+W57))</f>
        <v>0</v>
      </c>
      <c r="Y57">
        <f>(Z57/AA57*100)</f>
        <v>0</v>
      </c>
      <c r="Z57">
        <f>BJ57*(BO57+BP57)/1000</f>
        <v>0</v>
      </c>
      <c r="AA57">
        <f>0.61365*exp(17.502*BQ57/(240.97+BQ57))</f>
        <v>0</v>
      </c>
      <c r="AB57">
        <f>(X57-BJ57*(BO57+BP57)/1000)</f>
        <v>0</v>
      </c>
      <c r="AC57">
        <f>(-J57*44100)</f>
        <v>0</v>
      </c>
      <c r="AD57">
        <f>2*29.3*R57*0.92*(BQ57-W57)</f>
        <v>0</v>
      </c>
      <c r="AE57">
        <f>2*0.95*5.67E-8*(((BQ57+$B$7)+273)^4-(W57+273)^4)</f>
        <v>0</v>
      </c>
      <c r="AF57">
        <f>U57+AE57+AC57+AD57</f>
        <v>0</v>
      </c>
      <c r="AG57">
        <f>BN57*AU57*(BI57-BH57*(1000-AU57*BK57)/(1000-AU57*BJ57))/(100*BB57)</f>
        <v>0</v>
      </c>
      <c r="AH57">
        <f>1000*BN57*AU57*(BJ57-BK57)/(100*BB57*(1000-AU57*BJ57))</f>
        <v>0</v>
      </c>
      <c r="AI57">
        <f>(AJ57 - AK57 - BO57*1E3/(8.314*(BQ57+273.15)) * AM57/BN57 * AL57) * BN57/(100*BB57) * (1000 - BK57)/1000</f>
        <v>0</v>
      </c>
      <c r="AJ57">
        <v>666.67042311347</v>
      </c>
      <c r="AK57">
        <v>639.97336969697</v>
      </c>
      <c r="AL57">
        <v>3.35598592222479</v>
      </c>
      <c r="AM57">
        <v>67.1333394971398</v>
      </c>
      <c r="AN57">
        <f>(AP57 - AO57 + BO57*1E3/(8.314*(BQ57+273.15)) * AR57/BN57 * AQ57) * BN57/(100*BB57) * 1000/(1000 - AP57)</f>
        <v>0</v>
      </c>
      <c r="AO57">
        <v>10.7165277814143</v>
      </c>
      <c r="AP57">
        <v>12.3455878787879</v>
      </c>
      <c r="AQ57">
        <v>-2.46035149752402e-06</v>
      </c>
      <c r="AR57">
        <v>128.358155406934</v>
      </c>
      <c r="AS57">
        <v>12</v>
      </c>
      <c r="AT57">
        <v>2</v>
      </c>
      <c r="AU57">
        <f>IF(AS57*$H$13&gt;=AW57,1.0,(AW57/(AW57-AS57*$H$13)))</f>
        <v>0</v>
      </c>
      <c r="AV57">
        <f>(AU57-1)*100</f>
        <v>0</v>
      </c>
      <c r="AW57">
        <f>MAX(0,($B$13+$C$13*BV57)/(1+$D$13*BV57)*BO57/(BQ57+273)*$E$13)</f>
        <v>0</v>
      </c>
      <c r="AX57">
        <f>$B$11*BW57+$C$11*BX57+$F$11*CI57*(1-CL57)</f>
        <v>0</v>
      </c>
      <c r="AY57">
        <f>AX57*AZ57</f>
        <v>0</v>
      </c>
      <c r="AZ57">
        <f>($B$11*$D$9+$C$11*$D$9+$F$11*((CV57+CN57)/MAX(CV57+CN57+CW57, 0.1)*$I$9+CW57/MAX(CV57+CN57+CW57, 0.1)*$J$9))/($B$11+$C$11+$F$11)</f>
        <v>0</v>
      </c>
      <c r="BA57">
        <f>($B$11*$K$9+$C$11*$K$9+$F$11*((CV57+CN57)/MAX(CV57+CN57+CW57, 0.1)*$P$9+CW57/MAX(CV57+CN57+CW57, 0.1)*$Q$9))/($B$11+$C$11+$F$11)</f>
        <v>0</v>
      </c>
      <c r="BB57">
        <v>2.44</v>
      </c>
      <c r="BC57">
        <v>0.5</v>
      </c>
      <c r="BD57" t="s">
        <v>355</v>
      </c>
      <c r="BE57">
        <v>2</v>
      </c>
      <c r="BF57" t="b">
        <v>1</v>
      </c>
      <c r="BG57">
        <v>1680458309.21429</v>
      </c>
      <c r="BH57">
        <v>607.820107142857</v>
      </c>
      <c r="BI57">
        <v>644.004821428571</v>
      </c>
      <c r="BJ57">
        <v>12.3554928571429</v>
      </c>
      <c r="BK57">
        <v>10.7132285714286</v>
      </c>
      <c r="BL57">
        <v>606.348642857143</v>
      </c>
      <c r="BM57">
        <v>12.3963535714286</v>
      </c>
      <c r="BN57">
        <v>500.133464285714</v>
      </c>
      <c r="BO57">
        <v>89.4782</v>
      </c>
      <c r="BP57">
        <v>0.0999853964285714</v>
      </c>
      <c r="BQ57">
        <v>19.5205107142857</v>
      </c>
      <c r="BR57">
        <v>19.9886821428571</v>
      </c>
      <c r="BS57">
        <v>999.9</v>
      </c>
      <c r="BT57">
        <v>0</v>
      </c>
      <c r="BU57">
        <v>0</v>
      </c>
      <c r="BV57">
        <v>10010.8853571429</v>
      </c>
      <c r="BW57">
        <v>0</v>
      </c>
      <c r="BX57">
        <v>10.2381</v>
      </c>
      <c r="BY57">
        <v>-36.1848321428571</v>
      </c>
      <c r="BZ57">
        <v>615.423714285714</v>
      </c>
      <c r="CA57">
        <v>650.978964285714</v>
      </c>
      <c r="CB57">
        <v>1.64226857142857</v>
      </c>
      <c r="CC57">
        <v>644.004821428571</v>
      </c>
      <c r="CD57">
        <v>10.7132285714286</v>
      </c>
      <c r="CE57">
        <v>1.10554785714286</v>
      </c>
      <c r="CF57">
        <v>0.958601107142857</v>
      </c>
      <c r="CG57">
        <v>8.38700892857143</v>
      </c>
      <c r="CH57">
        <v>6.30189035714286</v>
      </c>
      <c r="CI57">
        <v>1999.99107142857</v>
      </c>
      <c r="CJ57">
        <v>0.979995</v>
      </c>
      <c r="CK57">
        <v>0.0200047</v>
      </c>
      <c r="CL57">
        <v>0</v>
      </c>
      <c r="CM57">
        <v>2.58568571428571</v>
      </c>
      <c r="CN57">
        <v>0</v>
      </c>
      <c r="CO57">
        <v>4533.9925</v>
      </c>
      <c r="CP57">
        <v>16705.3071428571</v>
      </c>
      <c r="CQ57">
        <v>41.5155</v>
      </c>
      <c r="CR57">
        <v>43.75</v>
      </c>
      <c r="CS57">
        <v>42.75</v>
      </c>
      <c r="CT57">
        <v>41.812</v>
      </c>
      <c r="CU57">
        <v>40.6537857142857</v>
      </c>
      <c r="CV57">
        <v>1959.98107142857</v>
      </c>
      <c r="CW57">
        <v>40.01</v>
      </c>
      <c r="CX57">
        <v>0</v>
      </c>
      <c r="CY57">
        <v>1680458347.2</v>
      </c>
      <c r="CZ57">
        <v>0</v>
      </c>
      <c r="DA57">
        <v>0</v>
      </c>
      <c r="DB57" t="s">
        <v>356</v>
      </c>
      <c r="DC57">
        <v>1680383055.5</v>
      </c>
      <c r="DD57">
        <v>1680383051.5</v>
      </c>
      <c r="DE57">
        <v>0</v>
      </c>
      <c r="DF57">
        <v>-0.261</v>
      </c>
      <c r="DG57">
        <v>-0.006</v>
      </c>
      <c r="DH57">
        <v>1.377</v>
      </c>
      <c r="DI57">
        <v>0.403</v>
      </c>
      <c r="DJ57">
        <v>420</v>
      </c>
      <c r="DK57">
        <v>24</v>
      </c>
      <c r="DL57">
        <v>0.61</v>
      </c>
      <c r="DM57">
        <v>0.33</v>
      </c>
      <c r="DN57">
        <v>-36.106855</v>
      </c>
      <c r="DO57">
        <v>-1.26774934333942</v>
      </c>
      <c r="DP57">
        <v>0.349713569189129</v>
      </c>
      <c r="DQ57">
        <v>0</v>
      </c>
      <c r="DR57">
        <v>1.6403565</v>
      </c>
      <c r="DS57">
        <v>0.019702288930579</v>
      </c>
      <c r="DT57">
        <v>0.00795035834098061</v>
      </c>
      <c r="DU57">
        <v>1</v>
      </c>
      <c r="DV57">
        <v>1</v>
      </c>
      <c r="DW57">
        <v>2</v>
      </c>
      <c r="DX57" t="s">
        <v>357</v>
      </c>
      <c r="DY57">
        <v>2.87132</v>
      </c>
      <c r="DZ57">
        <v>2.71041</v>
      </c>
      <c r="EA57">
        <v>0.121765</v>
      </c>
      <c r="EB57">
        <v>0.126601</v>
      </c>
      <c r="EC57">
        <v>0.0631751</v>
      </c>
      <c r="ED57">
        <v>0.0566665</v>
      </c>
      <c r="EE57">
        <v>24636.6</v>
      </c>
      <c r="EF57">
        <v>21448.9</v>
      </c>
      <c r="EG57">
        <v>25097.6</v>
      </c>
      <c r="EH57">
        <v>23911.8</v>
      </c>
      <c r="EI57">
        <v>40121.6</v>
      </c>
      <c r="EJ57">
        <v>37314.3</v>
      </c>
      <c r="EK57">
        <v>45342</v>
      </c>
      <c r="EL57">
        <v>42622.3</v>
      </c>
      <c r="EM57">
        <v>1.78017</v>
      </c>
      <c r="EN57">
        <v>1.85588</v>
      </c>
      <c r="EO57">
        <v>0.0147037</v>
      </c>
      <c r="EP57">
        <v>0</v>
      </c>
      <c r="EQ57">
        <v>19.7428</v>
      </c>
      <c r="ER57">
        <v>999.9</v>
      </c>
      <c r="ES57">
        <v>35.454</v>
      </c>
      <c r="ET57">
        <v>28.832</v>
      </c>
      <c r="EU57">
        <v>15.7811</v>
      </c>
      <c r="EV57">
        <v>54.485</v>
      </c>
      <c r="EW57">
        <v>46.3421</v>
      </c>
      <c r="EX57">
        <v>1</v>
      </c>
      <c r="EY57">
        <v>-0.0800864</v>
      </c>
      <c r="EZ57">
        <v>4.64992</v>
      </c>
      <c r="FA57">
        <v>20.1713</v>
      </c>
      <c r="FB57">
        <v>5.23466</v>
      </c>
      <c r="FC57">
        <v>11.992</v>
      </c>
      <c r="FD57">
        <v>4.95705</v>
      </c>
      <c r="FE57">
        <v>3.304</v>
      </c>
      <c r="FF57">
        <v>9999</v>
      </c>
      <c r="FG57">
        <v>9999</v>
      </c>
      <c r="FH57">
        <v>999.9</v>
      </c>
      <c r="FI57">
        <v>9999</v>
      </c>
      <c r="FJ57">
        <v>1.86844</v>
      </c>
      <c r="FK57">
        <v>1.86411</v>
      </c>
      <c r="FL57">
        <v>1.87179</v>
      </c>
      <c r="FM57">
        <v>1.86249</v>
      </c>
      <c r="FN57">
        <v>1.86193</v>
      </c>
      <c r="FO57">
        <v>1.86844</v>
      </c>
      <c r="FP57">
        <v>1.85852</v>
      </c>
      <c r="FQ57">
        <v>1.865</v>
      </c>
      <c r="FR57">
        <v>5</v>
      </c>
      <c r="FS57">
        <v>0</v>
      </c>
      <c r="FT57">
        <v>0</v>
      </c>
      <c r="FU57">
        <v>0</v>
      </c>
      <c r="FV57" t="s">
        <v>358</v>
      </c>
      <c r="FW57" t="s">
        <v>359</v>
      </c>
      <c r="FX57" t="s">
        <v>360</v>
      </c>
      <c r="FY57" t="s">
        <v>360</v>
      </c>
      <c r="FZ57" t="s">
        <v>360</v>
      </c>
      <c r="GA57" t="s">
        <v>360</v>
      </c>
      <c r="GB57">
        <v>0</v>
      </c>
      <c r="GC57">
        <v>100</v>
      </c>
      <c r="GD57">
        <v>100</v>
      </c>
      <c r="GE57">
        <v>1.491</v>
      </c>
      <c r="GF57">
        <v>-0.0411</v>
      </c>
      <c r="GG57">
        <v>0.710533810232173</v>
      </c>
      <c r="GH57">
        <v>0.00197157181927259</v>
      </c>
      <c r="GI57">
        <v>-1.54613444728524e-06</v>
      </c>
      <c r="GJ57">
        <v>6.01190112903267e-10</v>
      </c>
      <c r="GK57">
        <v>-0.100309745534137</v>
      </c>
      <c r="GL57">
        <v>-0.0164619765348121</v>
      </c>
      <c r="GM57">
        <v>0.00184798508784774</v>
      </c>
      <c r="GN57">
        <v>-1.07393615702454e-05</v>
      </c>
      <c r="GO57">
        <v>1</v>
      </c>
      <c r="GP57">
        <v>1970</v>
      </c>
      <c r="GQ57">
        <v>2</v>
      </c>
      <c r="GR57">
        <v>24</v>
      </c>
      <c r="GS57">
        <v>1254.4</v>
      </c>
      <c r="GT57">
        <v>1254.4</v>
      </c>
      <c r="GU57">
        <v>1.53198</v>
      </c>
      <c r="GV57">
        <v>2.34863</v>
      </c>
      <c r="GW57">
        <v>1.44775</v>
      </c>
      <c r="GX57">
        <v>2.31079</v>
      </c>
      <c r="GY57">
        <v>1.44409</v>
      </c>
      <c r="GZ57">
        <v>2.42188</v>
      </c>
      <c r="HA57">
        <v>33.9413</v>
      </c>
      <c r="HB57">
        <v>24.2976</v>
      </c>
      <c r="HC57">
        <v>18</v>
      </c>
      <c r="HD57">
        <v>416.301</v>
      </c>
      <c r="HE57">
        <v>446.815</v>
      </c>
      <c r="HF57">
        <v>14.746</v>
      </c>
      <c r="HG57">
        <v>26.1493</v>
      </c>
      <c r="HH57">
        <v>30.0001</v>
      </c>
      <c r="HI57">
        <v>26.1423</v>
      </c>
      <c r="HJ57">
        <v>26.1147</v>
      </c>
      <c r="HK57">
        <v>30.7484</v>
      </c>
      <c r="HL57">
        <v>40.4407</v>
      </c>
      <c r="HM57">
        <v>4.37595</v>
      </c>
      <c r="HN57">
        <v>14.7472</v>
      </c>
      <c r="HO57">
        <v>689.077</v>
      </c>
      <c r="HP57">
        <v>10.6805</v>
      </c>
      <c r="HQ57">
        <v>95.9869</v>
      </c>
      <c r="HR57">
        <v>100.235</v>
      </c>
    </row>
    <row r="58" spans="1:226">
      <c r="A58">
        <v>42</v>
      </c>
      <c r="B58">
        <v>1680458321.5</v>
      </c>
      <c r="C58">
        <v>296.5</v>
      </c>
      <c r="D58" t="s">
        <v>442</v>
      </c>
      <c r="E58" t="s">
        <v>443</v>
      </c>
      <c r="F58">
        <v>5</v>
      </c>
      <c r="G58" t="s">
        <v>353</v>
      </c>
      <c r="H58" t="s">
        <v>354</v>
      </c>
      <c r="I58">
        <v>1680458313.66071</v>
      </c>
      <c r="J58">
        <f>(K58)/1000</f>
        <v>0</v>
      </c>
      <c r="K58">
        <f>IF(BF58, AN58, AH58)</f>
        <v>0</v>
      </c>
      <c r="L58">
        <f>IF(BF58, AI58, AG58)</f>
        <v>0</v>
      </c>
      <c r="M58">
        <f>BH58 - IF(AU58&gt;1, L58*BB58*100.0/(AW58*BV58), 0)</f>
        <v>0</v>
      </c>
      <c r="N58">
        <f>((T58-J58/2)*M58-L58)/(T58+J58/2)</f>
        <v>0</v>
      </c>
      <c r="O58">
        <f>N58*(BO58+BP58)/1000.0</f>
        <v>0</v>
      </c>
      <c r="P58">
        <f>(BH58 - IF(AU58&gt;1, L58*BB58*100.0/(AW58*BV58), 0))*(BO58+BP58)/1000.0</f>
        <v>0</v>
      </c>
      <c r="Q58">
        <f>2.0/((1/S58-1/R58)+SIGN(S58)*SQRT((1/S58-1/R58)*(1/S58-1/R58) + 4*BC58/((BC58+1)*(BC58+1))*(2*1/S58*1/R58-1/R58*1/R58)))</f>
        <v>0</v>
      </c>
      <c r="R58">
        <f>IF(LEFT(BD58,1)&lt;&gt;"0",IF(LEFT(BD58,1)="1",3.0,BE58),$D$5+$E$5*(BV58*BO58/($K$5*1000))+$F$5*(BV58*BO58/($K$5*1000))*MAX(MIN(BB58,$J$5),$I$5)*MAX(MIN(BB58,$J$5),$I$5)+$G$5*MAX(MIN(BB58,$J$5),$I$5)*(BV58*BO58/($K$5*1000))+$H$5*(BV58*BO58/($K$5*1000))*(BV58*BO58/($K$5*1000)))</f>
        <v>0</v>
      </c>
      <c r="S58">
        <f>J58*(1000-(1000*0.61365*exp(17.502*W58/(240.97+W58))/(BO58+BP58)+BJ58)/2)/(1000*0.61365*exp(17.502*W58/(240.97+W58))/(BO58+BP58)-BJ58)</f>
        <v>0</v>
      </c>
      <c r="T58">
        <f>1/((BC58+1)/(Q58/1.6)+1/(R58/1.37)) + BC58/((BC58+1)/(Q58/1.6) + BC58/(R58/1.37))</f>
        <v>0</v>
      </c>
      <c r="U58">
        <f>(AX58*BA58)</f>
        <v>0</v>
      </c>
      <c r="V58">
        <f>(BQ58+(U58+2*0.95*5.67E-8*(((BQ58+$B$7)+273)^4-(BQ58+273)^4)-44100*J58)/(1.84*29.3*R58+8*0.95*5.67E-8*(BQ58+273)^3))</f>
        <v>0</v>
      </c>
      <c r="W58">
        <f>($C$7*BR58+$D$7*BS58+$E$7*V58)</f>
        <v>0</v>
      </c>
      <c r="X58">
        <f>0.61365*exp(17.502*W58/(240.97+W58))</f>
        <v>0</v>
      </c>
      <c r="Y58">
        <f>(Z58/AA58*100)</f>
        <v>0</v>
      </c>
      <c r="Z58">
        <f>BJ58*(BO58+BP58)/1000</f>
        <v>0</v>
      </c>
      <c r="AA58">
        <f>0.61365*exp(17.502*BQ58/(240.97+BQ58))</f>
        <v>0</v>
      </c>
      <c r="AB58">
        <f>(X58-BJ58*(BO58+BP58)/1000)</f>
        <v>0</v>
      </c>
      <c r="AC58">
        <f>(-J58*44100)</f>
        <v>0</v>
      </c>
      <c r="AD58">
        <f>2*29.3*R58*0.92*(BQ58-W58)</f>
        <v>0</v>
      </c>
      <c r="AE58">
        <f>2*0.95*5.67E-8*(((BQ58+$B$7)+273)^4-(W58+273)^4)</f>
        <v>0</v>
      </c>
      <c r="AF58">
        <f>U58+AE58+AC58+AD58</f>
        <v>0</v>
      </c>
      <c r="AG58">
        <f>BN58*AU58*(BI58-BH58*(1000-AU58*BK58)/(1000-AU58*BJ58))/(100*BB58)</f>
        <v>0</v>
      </c>
      <c r="AH58">
        <f>1000*BN58*AU58*(BJ58-BK58)/(100*BB58*(1000-AU58*BJ58))</f>
        <v>0</v>
      </c>
      <c r="AI58">
        <f>(AJ58 - AK58 - BO58*1E3/(8.314*(BQ58+273.15)) * AM58/BN58 * AL58) * BN58/(100*BB58) * (1000 - BK58)/1000</f>
        <v>0</v>
      </c>
      <c r="AJ58">
        <v>682.634351942142</v>
      </c>
      <c r="AK58">
        <v>655.331387878788</v>
      </c>
      <c r="AL58">
        <v>3.41535069406503</v>
      </c>
      <c r="AM58">
        <v>67.1333394971398</v>
      </c>
      <c r="AN58">
        <f>(AP58 - AO58 + BO58*1E3/(8.314*(BQ58+273.15)) * AR58/BN58 * AQ58) * BN58/(100*BB58) * 1000/(1000 - AP58)</f>
        <v>0</v>
      </c>
      <c r="AO58">
        <v>10.7210357319356</v>
      </c>
      <c r="AP58">
        <v>12.3446672727273</v>
      </c>
      <c r="AQ58">
        <v>4.84493908565635e-07</v>
      </c>
      <c r="AR58">
        <v>128.358155406934</v>
      </c>
      <c r="AS58">
        <v>12</v>
      </c>
      <c r="AT58">
        <v>2</v>
      </c>
      <c r="AU58">
        <f>IF(AS58*$H$13&gt;=AW58,1.0,(AW58/(AW58-AS58*$H$13)))</f>
        <v>0</v>
      </c>
      <c r="AV58">
        <f>(AU58-1)*100</f>
        <v>0</v>
      </c>
      <c r="AW58">
        <f>MAX(0,($B$13+$C$13*BV58)/(1+$D$13*BV58)*BO58/(BQ58+273)*$E$13)</f>
        <v>0</v>
      </c>
      <c r="AX58">
        <f>$B$11*BW58+$C$11*BX58+$F$11*CI58*(1-CL58)</f>
        <v>0</v>
      </c>
      <c r="AY58">
        <f>AX58*AZ58</f>
        <v>0</v>
      </c>
      <c r="AZ58">
        <f>($B$11*$D$9+$C$11*$D$9+$F$11*((CV58+CN58)/MAX(CV58+CN58+CW58, 0.1)*$I$9+CW58/MAX(CV58+CN58+CW58, 0.1)*$J$9))/($B$11+$C$11+$F$11)</f>
        <v>0</v>
      </c>
      <c r="BA58">
        <f>($B$11*$K$9+$C$11*$K$9+$F$11*((CV58+CN58)/MAX(CV58+CN58+CW58, 0.1)*$P$9+CW58/MAX(CV58+CN58+CW58, 0.1)*$Q$9))/($B$11+$C$11+$F$11)</f>
        <v>0</v>
      </c>
      <c r="BB58">
        <v>2.44</v>
      </c>
      <c r="BC58">
        <v>0.5</v>
      </c>
      <c r="BD58" t="s">
        <v>355</v>
      </c>
      <c r="BE58">
        <v>2</v>
      </c>
      <c r="BF58" t="b">
        <v>1</v>
      </c>
      <c r="BG58">
        <v>1680458313.66071</v>
      </c>
      <c r="BH58">
        <v>622.648321428572</v>
      </c>
      <c r="BI58">
        <v>659.127714285714</v>
      </c>
      <c r="BJ58">
        <v>12.3496892857143</v>
      </c>
      <c r="BK58">
        <v>10.714875</v>
      </c>
      <c r="BL58">
        <v>621.165642857143</v>
      </c>
      <c r="BM58">
        <v>12.3906892857143</v>
      </c>
      <c r="BN58">
        <v>500.135535714286</v>
      </c>
      <c r="BO58">
        <v>89.4782892857143</v>
      </c>
      <c r="BP58">
        <v>0.0999953071428571</v>
      </c>
      <c r="BQ58">
        <v>19.5218785714286</v>
      </c>
      <c r="BR58">
        <v>19.9895464285714</v>
      </c>
      <c r="BS58">
        <v>999.9</v>
      </c>
      <c r="BT58">
        <v>0</v>
      </c>
      <c r="BU58">
        <v>0</v>
      </c>
      <c r="BV58">
        <v>10016.8714285714</v>
      </c>
      <c r="BW58">
        <v>0</v>
      </c>
      <c r="BX58">
        <v>10.2381</v>
      </c>
      <c r="BY58">
        <v>-36.4796</v>
      </c>
      <c r="BZ58">
        <v>630.43375</v>
      </c>
      <c r="CA58">
        <v>666.266821428571</v>
      </c>
      <c r="CB58">
        <v>1.63482464285714</v>
      </c>
      <c r="CC58">
        <v>659.127714285714</v>
      </c>
      <c r="CD58">
        <v>10.714875</v>
      </c>
      <c r="CE58">
        <v>1.10503035714286</v>
      </c>
      <c r="CF58">
        <v>0.958748857142857</v>
      </c>
      <c r="CG58">
        <v>8.38009928571429</v>
      </c>
      <c r="CH58">
        <v>6.304125</v>
      </c>
      <c r="CI58">
        <v>1999.98714285714</v>
      </c>
      <c r="CJ58">
        <v>0.979995</v>
      </c>
      <c r="CK58">
        <v>0.0200047</v>
      </c>
      <c r="CL58">
        <v>0</v>
      </c>
      <c r="CM58">
        <v>2.57719642857143</v>
      </c>
      <c r="CN58">
        <v>0</v>
      </c>
      <c r="CO58">
        <v>4539.21607142857</v>
      </c>
      <c r="CP58">
        <v>16705.2785714286</v>
      </c>
      <c r="CQ58">
        <v>41.5088571428571</v>
      </c>
      <c r="CR58">
        <v>43.75</v>
      </c>
      <c r="CS58">
        <v>42.75</v>
      </c>
      <c r="CT58">
        <v>41.812</v>
      </c>
      <c r="CU58">
        <v>40.6537857142857</v>
      </c>
      <c r="CV58">
        <v>1959.97714285714</v>
      </c>
      <c r="CW58">
        <v>40.01</v>
      </c>
      <c r="CX58">
        <v>0</v>
      </c>
      <c r="CY58">
        <v>1680458351.4</v>
      </c>
      <c r="CZ58">
        <v>0</v>
      </c>
      <c r="DA58">
        <v>0</v>
      </c>
      <c r="DB58" t="s">
        <v>356</v>
      </c>
      <c r="DC58">
        <v>1680383055.5</v>
      </c>
      <c r="DD58">
        <v>1680383051.5</v>
      </c>
      <c r="DE58">
        <v>0</v>
      </c>
      <c r="DF58">
        <v>-0.261</v>
      </c>
      <c r="DG58">
        <v>-0.006</v>
      </c>
      <c r="DH58">
        <v>1.377</v>
      </c>
      <c r="DI58">
        <v>0.403</v>
      </c>
      <c r="DJ58">
        <v>420</v>
      </c>
      <c r="DK58">
        <v>24</v>
      </c>
      <c r="DL58">
        <v>0.61</v>
      </c>
      <c r="DM58">
        <v>0.33</v>
      </c>
      <c r="DN58">
        <v>-36.280915</v>
      </c>
      <c r="DO58">
        <v>-3.48562401500933</v>
      </c>
      <c r="DP58">
        <v>0.448557068582137</v>
      </c>
      <c r="DQ58">
        <v>0</v>
      </c>
      <c r="DR58">
        <v>1.63890775</v>
      </c>
      <c r="DS58">
        <v>-0.0940591744840557</v>
      </c>
      <c r="DT58">
        <v>0.00947397685438909</v>
      </c>
      <c r="DU58">
        <v>1</v>
      </c>
      <c r="DV58">
        <v>1</v>
      </c>
      <c r="DW58">
        <v>2</v>
      </c>
      <c r="DX58" t="s">
        <v>357</v>
      </c>
      <c r="DY58">
        <v>2.87139</v>
      </c>
      <c r="DZ58">
        <v>2.71026</v>
      </c>
      <c r="EA58">
        <v>0.123775</v>
      </c>
      <c r="EB58">
        <v>0.128502</v>
      </c>
      <c r="EC58">
        <v>0.0631726</v>
      </c>
      <c r="ED58">
        <v>0.0566741</v>
      </c>
      <c r="EE58">
        <v>24579.8</v>
      </c>
      <c r="EF58">
        <v>21402.3</v>
      </c>
      <c r="EG58">
        <v>25097.1</v>
      </c>
      <c r="EH58">
        <v>23911.9</v>
      </c>
      <c r="EI58">
        <v>40121.3</v>
      </c>
      <c r="EJ58">
        <v>37314.1</v>
      </c>
      <c r="EK58">
        <v>45341.4</v>
      </c>
      <c r="EL58">
        <v>42622.3</v>
      </c>
      <c r="EM58">
        <v>1.78017</v>
      </c>
      <c r="EN58">
        <v>1.85592</v>
      </c>
      <c r="EO58">
        <v>0.0151061</v>
      </c>
      <c r="EP58">
        <v>0</v>
      </c>
      <c r="EQ58">
        <v>19.7438</v>
      </c>
      <c r="ER58">
        <v>999.9</v>
      </c>
      <c r="ES58">
        <v>35.478</v>
      </c>
      <c r="ET58">
        <v>28.812</v>
      </c>
      <c r="EU58">
        <v>15.7757</v>
      </c>
      <c r="EV58">
        <v>54.355</v>
      </c>
      <c r="EW58">
        <v>46.3462</v>
      </c>
      <c r="EX58">
        <v>1</v>
      </c>
      <c r="EY58">
        <v>-0.0798476</v>
      </c>
      <c r="EZ58">
        <v>4.63347</v>
      </c>
      <c r="FA58">
        <v>20.1719</v>
      </c>
      <c r="FB58">
        <v>5.23481</v>
      </c>
      <c r="FC58">
        <v>11.9917</v>
      </c>
      <c r="FD58">
        <v>4.9567</v>
      </c>
      <c r="FE58">
        <v>3.30398</v>
      </c>
      <c r="FF58">
        <v>9999</v>
      </c>
      <c r="FG58">
        <v>9999</v>
      </c>
      <c r="FH58">
        <v>999.9</v>
      </c>
      <c r="FI58">
        <v>9999</v>
      </c>
      <c r="FJ58">
        <v>1.86844</v>
      </c>
      <c r="FK58">
        <v>1.86413</v>
      </c>
      <c r="FL58">
        <v>1.87178</v>
      </c>
      <c r="FM58">
        <v>1.86249</v>
      </c>
      <c r="FN58">
        <v>1.86192</v>
      </c>
      <c r="FO58">
        <v>1.86844</v>
      </c>
      <c r="FP58">
        <v>1.85852</v>
      </c>
      <c r="FQ58">
        <v>1.86502</v>
      </c>
      <c r="FR58">
        <v>5</v>
      </c>
      <c r="FS58">
        <v>0</v>
      </c>
      <c r="FT58">
        <v>0</v>
      </c>
      <c r="FU58">
        <v>0</v>
      </c>
      <c r="FV58" t="s">
        <v>358</v>
      </c>
      <c r="FW58" t="s">
        <v>359</v>
      </c>
      <c r="FX58" t="s">
        <v>360</v>
      </c>
      <c r="FY58" t="s">
        <v>360</v>
      </c>
      <c r="FZ58" t="s">
        <v>360</v>
      </c>
      <c r="GA58" t="s">
        <v>360</v>
      </c>
      <c r="GB58">
        <v>0</v>
      </c>
      <c r="GC58">
        <v>100</v>
      </c>
      <c r="GD58">
        <v>100</v>
      </c>
      <c r="GE58">
        <v>1.502</v>
      </c>
      <c r="GF58">
        <v>-0.0411</v>
      </c>
      <c r="GG58">
        <v>0.710533810232173</v>
      </c>
      <c r="GH58">
        <v>0.00197157181927259</v>
      </c>
      <c r="GI58">
        <v>-1.54613444728524e-06</v>
      </c>
      <c r="GJ58">
        <v>6.01190112903267e-10</v>
      </c>
      <c r="GK58">
        <v>-0.100309745534137</v>
      </c>
      <c r="GL58">
        <v>-0.0164619765348121</v>
      </c>
      <c r="GM58">
        <v>0.00184798508784774</v>
      </c>
      <c r="GN58">
        <v>-1.07393615702454e-05</v>
      </c>
      <c r="GO58">
        <v>1</v>
      </c>
      <c r="GP58">
        <v>1970</v>
      </c>
      <c r="GQ58">
        <v>2</v>
      </c>
      <c r="GR58">
        <v>24</v>
      </c>
      <c r="GS58">
        <v>1254.4</v>
      </c>
      <c r="GT58">
        <v>1254.5</v>
      </c>
      <c r="GU58">
        <v>1.55762</v>
      </c>
      <c r="GV58">
        <v>2.36938</v>
      </c>
      <c r="GW58">
        <v>1.44897</v>
      </c>
      <c r="GX58">
        <v>2.31079</v>
      </c>
      <c r="GY58">
        <v>1.44409</v>
      </c>
      <c r="GZ58">
        <v>2.27539</v>
      </c>
      <c r="HA58">
        <v>33.9413</v>
      </c>
      <c r="HB58">
        <v>24.2976</v>
      </c>
      <c r="HC58">
        <v>18</v>
      </c>
      <c r="HD58">
        <v>416.301</v>
      </c>
      <c r="HE58">
        <v>446.846</v>
      </c>
      <c r="HF58">
        <v>14.7515</v>
      </c>
      <c r="HG58">
        <v>26.1493</v>
      </c>
      <c r="HH58">
        <v>30.0001</v>
      </c>
      <c r="HI58">
        <v>26.1423</v>
      </c>
      <c r="HJ58">
        <v>26.1147</v>
      </c>
      <c r="HK58">
        <v>31.3369</v>
      </c>
      <c r="HL58">
        <v>40.4407</v>
      </c>
      <c r="HM58">
        <v>4.37595</v>
      </c>
      <c r="HN58">
        <v>14.7572</v>
      </c>
      <c r="HO58">
        <v>709.227</v>
      </c>
      <c r="HP58">
        <v>10.6805</v>
      </c>
      <c r="HQ58">
        <v>95.9854</v>
      </c>
      <c r="HR58">
        <v>100.236</v>
      </c>
    </row>
    <row r="59" spans="1:226">
      <c r="A59">
        <v>43</v>
      </c>
      <c r="B59">
        <v>1680458327</v>
      </c>
      <c r="C59">
        <v>302</v>
      </c>
      <c r="D59" t="s">
        <v>444</v>
      </c>
      <c r="E59" t="s">
        <v>445</v>
      </c>
      <c r="F59">
        <v>5</v>
      </c>
      <c r="G59" t="s">
        <v>353</v>
      </c>
      <c r="H59" t="s">
        <v>354</v>
      </c>
      <c r="I59">
        <v>1680458319.23214</v>
      </c>
      <c r="J59">
        <f>(K59)/1000</f>
        <v>0</v>
      </c>
      <c r="K59">
        <f>IF(BF59, AN59, AH59)</f>
        <v>0</v>
      </c>
      <c r="L59">
        <f>IF(BF59, AI59, AG59)</f>
        <v>0</v>
      </c>
      <c r="M59">
        <f>BH59 - IF(AU59&gt;1, L59*BB59*100.0/(AW59*BV59), 0)</f>
        <v>0</v>
      </c>
      <c r="N59">
        <f>((T59-J59/2)*M59-L59)/(T59+J59/2)</f>
        <v>0</v>
      </c>
      <c r="O59">
        <f>N59*(BO59+BP59)/1000.0</f>
        <v>0</v>
      </c>
      <c r="P59">
        <f>(BH59 - IF(AU59&gt;1, L59*BB59*100.0/(AW59*BV59), 0))*(BO59+BP59)/1000.0</f>
        <v>0</v>
      </c>
      <c r="Q59">
        <f>2.0/((1/S59-1/R59)+SIGN(S59)*SQRT((1/S59-1/R59)*(1/S59-1/R59) + 4*BC59/((BC59+1)*(BC59+1))*(2*1/S59*1/R59-1/R59*1/R59)))</f>
        <v>0</v>
      </c>
      <c r="R59">
        <f>IF(LEFT(BD59,1)&lt;&gt;"0",IF(LEFT(BD59,1)="1",3.0,BE59),$D$5+$E$5*(BV59*BO59/($K$5*1000))+$F$5*(BV59*BO59/($K$5*1000))*MAX(MIN(BB59,$J$5),$I$5)*MAX(MIN(BB59,$J$5),$I$5)+$G$5*MAX(MIN(BB59,$J$5),$I$5)*(BV59*BO59/($K$5*1000))+$H$5*(BV59*BO59/($K$5*1000))*(BV59*BO59/($K$5*1000)))</f>
        <v>0</v>
      </c>
      <c r="S59">
        <f>J59*(1000-(1000*0.61365*exp(17.502*W59/(240.97+W59))/(BO59+BP59)+BJ59)/2)/(1000*0.61365*exp(17.502*W59/(240.97+W59))/(BO59+BP59)-BJ59)</f>
        <v>0</v>
      </c>
      <c r="T59">
        <f>1/((BC59+1)/(Q59/1.6)+1/(R59/1.37)) + BC59/((BC59+1)/(Q59/1.6) + BC59/(R59/1.37))</f>
        <v>0</v>
      </c>
      <c r="U59">
        <f>(AX59*BA59)</f>
        <v>0</v>
      </c>
      <c r="V59">
        <f>(BQ59+(U59+2*0.95*5.67E-8*(((BQ59+$B$7)+273)^4-(BQ59+273)^4)-44100*J59)/(1.84*29.3*R59+8*0.95*5.67E-8*(BQ59+273)^3))</f>
        <v>0</v>
      </c>
      <c r="W59">
        <f>($C$7*BR59+$D$7*BS59+$E$7*V59)</f>
        <v>0</v>
      </c>
      <c r="X59">
        <f>0.61365*exp(17.502*W59/(240.97+W59))</f>
        <v>0</v>
      </c>
      <c r="Y59">
        <f>(Z59/AA59*100)</f>
        <v>0</v>
      </c>
      <c r="Z59">
        <f>BJ59*(BO59+BP59)/1000</f>
        <v>0</v>
      </c>
      <c r="AA59">
        <f>0.61365*exp(17.502*BQ59/(240.97+BQ59))</f>
        <v>0</v>
      </c>
      <c r="AB59">
        <f>(X59-BJ59*(BO59+BP59)/1000)</f>
        <v>0</v>
      </c>
      <c r="AC59">
        <f>(-J59*44100)</f>
        <v>0</v>
      </c>
      <c r="AD59">
        <f>2*29.3*R59*0.92*(BQ59-W59)</f>
        <v>0</v>
      </c>
      <c r="AE59">
        <f>2*0.95*5.67E-8*(((BQ59+$B$7)+273)^4-(W59+273)^4)</f>
        <v>0</v>
      </c>
      <c r="AF59">
        <f>U59+AE59+AC59+AD59</f>
        <v>0</v>
      </c>
      <c r="AG59">
        <f>BN59*AU59*(BI59-BH59*(1000-AU59*BK59)/(1000-AU59*BJ59))/(100*BB59)</f>
        <v>0</v>
      </c>
      <c r="AH59">
        <f>1000*BN59*AU59*(BJ59-BK59)/(100*BB59*(1000-AU59*BJ59))</f>
        <v>0</v>
      </c>
      <c r="AI59">
        <f>(AJ59 - AK59 - BO59*1E3/(8.314*(BQ59+273.15)) * AM59/BN59 * AL59) * BN59/(100*BB59) * (1000 - BK59)/1000</f>
        <v>0</v>
      </c>
      <c r="AJ59">
        <v>700.784544640455</v>
      </c>
      <c r="AK59">
        <v>673.806975757576</v>
      </c>
      <c r="AL59">
        <v>3.35150475585205</v>
      </c>
      <c r="AM59">
        <v>67.1333394971398</v>
      </c>
      <c r="AN59">
        <f>(AP59 - AO59 + BO59*1E3/(8.314*(BQ59+273.15)) * AR59/BN59 * AQ59) * BN59/(100*BB59) * 1000/(1000 - AP59)</f>
        <v>0</v>
      </c>
      <c r="AO59">
        <v>10.7211909038832</v>
      </c>
      <c r="AP59">
        <v>12.3477460606061</v>
      </c>
      <c r="AQ59">
        <v>1.3817944660878e-06</v>
      </c>
      <c r="AR59">
        <v>128.358155406934</v>
      </c>
      <c r="AS59">
        <v>12</v>
      </c>
      <c r="AT59">
        <v>2</v>
      </c>
      <c r="AU59">
        <f>IF(AS59*$H$13&gt;=AW59,1.0,(AW59/(AW59-AS59*$H$13)))</f>
        <v>0</v>
      </c>
      <c r="AV59">
        <f>(AU59-1)*100</f>
        <v>0</v>
      </c>
      <c r="AW59">
        <f>MAX(0,($B$13+$C$13*BV59)/(1+$D$13*BV59)*BO59/(BQ59+273)*$E$13)</f>
        <v>0</v>
      </c>
      <c r="AX59">
        <f>$B$11*BW59+$C$11*BX59+$F$11*CI59*(1-CL59)</f>
        <v>0</v>
      </c>
      <c r="AY59">
        <f>AX59*AZ59</f>
        <v>0</v>
      </c>
      <c r="AZ59">
        <f>($B$11*$D$9+$C$11*$D$9+$F$11*((CV59+CN59)/MAX(CV59+CN59+CW59, 0.1)*$I$9+CW59/MAX(CV59+CN59+CW59, 0.1)*$J$9))/($B$11+$C$11+$F$11)</f>
        <v>0</v>
      </c>
      <c r="BA59">
        <f>($B$11*$K$9+$C$11*$K$9+$F$11*((CV59+CN59)/MAX(CV59+CN59+CW59, 0.1)*$P$9+CW59/MAX(CV59+CN59+CW59, 0.1)*$Q$9))/($B$11+$C$11+$F$11)</f>
        <v>0</v>
      </c>
      <c r="BB59">
        <v>2.44</v>
      </c>
      <c r="BC59">
        <v>0.5</v>
      </c>
      <c r="BD59" t="s">
        <v>355</v>
      </c>
      <c r="BE59">
        <v>2</v>
      </c>
      <c r="BF59" t="b">
        <v>1</v>
      </c>
      <c r="BG59">
        <v>1680458319.23214</v>
      </c>
      <c r="BH59">
        <v>641.249035714286</v>
      </c>
      <c r="BI59">
        <v>677.765535714286</v>
      </c>
      <c r="BJ59">
        <v>12.3464607142857</v>
      </c>
      <c r="BK59">
        <v>10.7184035714286</v>
      </c>
      <c r="BL59">
        <v>639.752642857143</v>
      </c>
      <c r="BM59">
        <v>12.3875357142857</v>
      </c>
      <c r="BN59">
        <v>500.141357142857</v>
      </c>
      <c r="BO59">
        <v>89.4775892857143</v>
      </c>
      <c r="BP59">
        <v>0.0999550535714286</v>
      </c>
      <c r="BQ59">
        <v>19.5198071428571</v>
      </c>
      <c r="BR59">
        <v>19.9895678571429</v>
      </c>
      <c r="BS59">
        <v>999.9</v>
      </c>
      <c r="BT59">
        <v>0</v>
      </c>
      <c r="BU59">
        <v>0</v>
      </c>
      <c r="BV59">
        <v>10018.7089285714</v>
      </c>
      <c r="BW59">
        <v>0</v>
      </c>
      <c r="BX59">
        <v>10.2381</v>
      </c>
      <c r="BY59">
        <v>-36.5166571428571</v>
      </c>
      <c r="BZ59">
        <v>649.265</v>
      </c>
      <c r="CA59">
        <v>685.108857142857</v>
      </c>
      <c r="CB59">
        <v>1.6280625</v>
      </c>
      <c r="CC59">
        <v>677.765535714286</v>
      </c>
      <c r="CD59">
        <v>10.7184035714286</v>
      </c>
      <c r="CE59">
        <v>1.10473285714286</v>
      </c>
      <c r="CF59">
        <v>0.959056785714286</v>
      </c>
      <c r="CG59">
        <v>8.37612035714286</v>
      </c>
      <c r="CH59">
        <v>6.30878035714286</v>
      </c>
      <c r="CI59">
        <v>1999.9925</v>
      </c>
      <c r="CJ59">
        <v>0.979995142857143</v>
      </c>
      <c r="CK59">
        <v>0.0200045857142857</v>
      </c>
      <c r="CL59">
        <v>0</v>
      </c>
      <c r="CM59">
        <v>2.56988571428571</v>
      </c>
      <c r="CN59">
        <v>0</v>
      </c>
      <c r="CO59">
        <v>4545.60785714286</v>
      </c>
      <c r="CP59">
        <v>16705.325</v>
      </c>
      <c r="CQ59">
        <v>41.5110714285714</v>
      </c>
      <c r="CR59">
        <v>43.75</v>
      </c>
      <c r="CS59">
        <v>42.75</v>
      </c>
      <c r="CT59">
        <v>41.812</v>
      </c>
      <c r="CU59">
        <v>40.6626428571428</v>
      </c>
      <c r="CV59">
        <v>1959.9825</v>
      </c>
      <c r="CW59">
        <v>40.01</v>
      </c>
      <c r="CX59">
        <v>0</v>
      </c>
      <c r="CY59">
        <v>1680458356.8</v>
      </c>
      <c r="CZ59">
        <v>0</v>
      </c>
      <c r="DA59">
        <v>0</v>
      </c>
      <c r="DB59" t="s">
        <v>356</v>
      </c>
      <c r="DC59">
        <v>1680383055.5</v>
      </c>
      <c r="DD59">
        <v>1680383051.5</v>
      </c>
      <c r="DE59">
        <v>0</v>
      </c>
      <c r="DF59">
        <v>-0.261</v>
      </c>
      <c r="DG59">
        <v>-0.006</v>
      </c>
      <c r="DH59">
        <v>1.377</v>
      </c>
      <c r="DI59">
        <v>0.403</v>
      </c>
      <c r="DJ59">
        <v>420</v>
      </c>
      <c r="DK59">
        <v>24</v>
      </c>
      <c r="DL59">
        <v>0.61</v>
      </c>
      <c r="DM59">
        <v>0.33</v>
      </c>
      <c r="DN59">
        <v>-36.4973275</v>
      </c>
      <c r="DO59">
        <v>-1.1480251407129</v>
      </c>
      <c r="DP59">
        <v>0.289770987149766</v>
      </c>
      <c r="DQ59">
        <v>0</v>
      </c>
      <c r="DR59">
        <v>1.63153</v>
      </c>
      <c r="DS59">
        <v>-0.0783471669793636</v>
      </c>
      <c r="DT59">
        <v>0.00833166670000666</v>
      </c>
      <c r="DU59">
        <v>1</v>
      </c>
      <c r="DV59">
        <v>1</v>
      </c>
      <c r="DW59">
        <v>2</v>
      </c>
      <c r="DX59" t="s">
        <v>357</v>
      </c>
      <c r="DY59">
        <v>2.87151</v>
      </c>
      <c r="DZ59">
        <v>2.71037</v>
      </c>
      <c r="EA59">
        <v>0.126166</v>
      </c>
      <c r="EB59">
        <v>0.130896</v>
      </c>
      <c r="EC59">
        <v>0.0631856</v>
      </c>
      <c r="ED59">
        <v>0.0566741</v>
      </c>
      <c r="EE59">
        <v>24512.8</v>
      </c>
      <c r="EF59">
        <v>21343.7</v>
      </c>
      <c r="EG59">
        <v>25097.2</v>
      </c>
      <c r="EH59">
        <v>23912.1</v>
      </c>
      <c r="EI59">
        <v>40121.2</v>
      </c>
      <c r="EJ59">
        <v>37314.4</v>
      </c>
      <c r="EK59">
        <v>45341.8</v>
      </c>
      <c r="EL59">
        <v>42622.6</v>
      </c>
      <c r="EM59">
        <v>1.78045</v>
      </c>
      <c r="EN59">
        <v>1.8561</v>
      </c>
      <c r="EO59">
        <v>0.0147484</v>
      </c>
      <c r="EP59">
        <v>0</v>
      </c>
      <c r="EQ59">
        <v>19.7447</v>
      </c>
      <c r="ER59">
        <v>999.9</v>
      </c>
      <c r="ES59">
        <v>35.478</v>
      </c>
      <c r="ET59">
        <v>28.812</v>
      </c>
      <c r="EU59">
        <v>15.7723</v>
      </c>
      <c r="EV59">
        <v>54.505</v>
      </c>
      <c r="EW59">
        <v>45.5248</v>
      </c>
      <c r="EX59">
        <v>1</v>
      </c>
      <c r="EY59">
        <v>-0.0799289</v>
      </c>
      <c r="EZ59">
        <v>4.63191</v>
      </c>
      <c r="FA59">
        <v>20.1721</v>
      </c>
      <c r="FB59">
        <v>5.23346</v>
      </c>
      <c r="FC59">
        <v>11.992</v>
      </c>
      <c r="FD59">
        <v>4.95665</v>
      </c>
      <c r="FE59">
        <v>3.3039</v>
      </c>
      <c r="FF59">
        <v>9999</v>
      </c>
      <c r="FG59">
        <v>9999</v>
      </c>
      <c r="FH59">
        <v>999.9</v>
      </c>
      <c r="FI59">
        <v>9999</v>
      </c>
      <c r="FJ59">
        <v>1.86844</v>
      </c>
      <c r="FK59">
        <v>1.86409</v>
      </c>
      <c r="FL59">
        <v>1.87178</v>
      </c>
      <c r="FM59">
        <v>1.86249</v>
      </c>
      <c r="FN59">
        <v>1.86194</v>
      </c>
      <c r="FO59">
        <v>1.86844</v>
      </c>
      <c r="FP59">
        <v>1.85852</v>
      </c>
      <c r="FQ59">
        <v>1.86502</v>
      </c>
      <c r="FR59">
        <v>5</v>
      </c>
      <c r="FS59">
        <v>0</v>
      </c>
      <c r="FT59">
        <v>0</v>
      </c>
      <c r="FU59">
        <v>0</v>
      </c>
      <c r="FV59" t="s">
        <v>358</v>
      </c>
      <c r="FW59" t="s">
        <v>359</v>
      </c>
      <c r="FX59" t="s">
        <v>360</v>
      </c>
      <c r="FY59" t="s">
        <v>360</v>
      </c>
      <c r="FZ59" t="s">
        <v>360</v>
      </c>
      <c r="GA59" t="s">
        <v>360</v>
      </c>
      <c r="GB59">
        <v>0</v>
      </c>
      <c r="GC59">
        <v>100</v>
      </c>
      <c r="GD59">
        <v>100</v>
      </c>
      <c r="GE59">
        <v>1.515</v>
      </c>
      <c r="GF59">
        <v>-0.041</v>
      </c>
      <c r="GG59">
        <v>0.710533810232173</v>
      </c>
      <c r="GH59">
        <v>0.00197157181927259</v>
      </c>
      <c r="GI59">
        <v>-1.54613444728524e-06</v>
      </c>
      <c r="GJ59">
        <v>6.01190112903267e-10</v>
      </c>
      <c r="GK59">
        <v>-0.100309745534137</v>
      </c>
      <c r="GL59">
        <v>-0.0164619765348121</v>
      </c>
      <c r="GM59">
        <v>0.00184798508784774</v>
      </c>
      <c r="GN59">
        <v>-1.07393615702454e-05</v>
      </c>
      <c r="GO59">
        <v>1</v>
      </c>
      <c r="GP59">
        <v>1970</v>
      </c>
      <c r="GQ59">
        <v>2</v>
      </c>
      <c r="GR59">
        <v>24</v>
      </c>
      <c r="GS59">
        <v>1254.5</v>
      </c>
      <c r="GT59">
        <v>1254.6</v>
      </c>
      <c r="GU59">
        <v>1.59302</v>
      </c>
      <c r="GV59">
        <v>2.3645</v>
      </c>
      <c r="GW59">
        <v>1.44775</v>
      </c>
      <c r="GX59">
        <v>2.31079</v>
      </c>
      <c r="GY59">
        <v>1.44409</v>
      </c>
      <c r="GZ59">
        <v>2.34741</v>
      </c>
      <c r="HA59">
        <v>33.9413</v>
      </c>
      <c r="HB59">
        <v>24.2976</v>
      </c>
      <c r="HC59">
        <v>18</v>
      </c>
      <c r="HD59">
        <v>416.452</v>
      </c>
      <c r="HE59">
        <v>446.952</v>
      </c>
      <c r="HF59">
        <v>14.7616</v>
      </c>
      <c r="HG59">
        <v>26.1514</v>
      </c>
      <c r="HH59">
        <v>30.0001</v>
      </c>
      <c r="HI59">
        <v>26.1423</v>
      </c>
      <c r="HJ59">
        <v>26.1147</v>
      </c>
      <c r="HK59">
        <v>31.9472</v>
      </c>
      <c r="HL59">
        <v>40.4407</v>
      </c>
      <c r="HM59">
        <v>4.37595</v>
      </c>
      <c r="HN59">
        <v>14.7629</v>
      </c>
      <c r="HO59">
        <v>722.668</v>
      </c>
      <c r="HP59">
        <v>10.6805</v>
      </c>
      <c r="HQ59">
        <v>95.9862</v>
      </c>
      <c r="HR59">
        <v>100.236</v>
      </c>
    </row>
    <row r="60" spans="1:226">
      <c r="A60">
        <v>44</v>
      </c>
      <c r="B60">
        <v>1680458331.5</v>
      </c>
      <c r="C60">
        <v>306.5</v>
      </c>
      <c r="D60" t="s">
        <v>446</v>
      </c>
      <c r="E60" t="s">
        <v>447</v>
      </c>
      <c r="F60">
        <v>5</v>
      </c>
      <c r="G60" t="s">
        <v>353</v>
      </c>
      <c r="H60" t="s">
        <v>354</v>
      </c>
      <c r="I60">
        <v>1680458323.67857</v>
      </c>
      <c r="J60">
        <f>(K60)/1000</f>
        <v>0</v>
      </c>
      <c r="K60">
        <f>IF(BF60, AN60, AH60)</f>
        <v>0</v>
      </c>
      <c r="L60">
        <f>IF(BF60, AI60, AG60)</f>
        <v>0</v>
      </c>
      <c r="M60">
        <f>BH60 - IF(AU60&gt;1, L60*BB60*100.0/(AW60*BV60), 0)</f>
        <v>0</v>
      </c>
      <c r="N60">
        <f>((T60-J60/2)*M60-L60)/(T60+J60/2)</f>
        <v>0</v>
      </c>
      <c r="O60">
        <f>N60*(BO60+BP60)/1000.0</f>
        <v>0</v>
      </c>
      <c r="P60">
        <f>(BH60 - IF(AU60&gt;1, L60*BB60*100.0/(AW60*BV60), 0))*(BO60+BP60)/1000.0</f>
        <v>0</v>
      </c>
      <c r="Q60">
        <f>2.0/((1/S60-1/R60)+SIGN(S60)*SQRT((1/S60-1/R60)*(1/S60-1/R60) + 4*BC60/((BC60+1)*(BC60+1))*(2*1/S60*1/R60-1/R60*1/R60)))</f>
        <v>0</v>
      </c>
      <c r="R60">
        <f>IF(LEFT(BD60,1)&lt;&gt;"0",IF(LEFT(BD60,1)="1",3.0,BE60),$D$5+$E$5*(BV60*BO60/($K$5*1000))+$F$5*(BV60*BO60/($K$5*1000))*MAX(MIN(BB60,$J$5),$I$5)*MAX(MIN(BB60,$J$5),$I$5)+$G$5*MAX(MIN(BB60,$J$5),$I$5)*(BV60*BO60/($K$5*1000))+$H$5*(BV60*BO60/($K$5*1000))*(BV60*BO60/($K$5*1000)))</f>
        <v>0</v>
      </c>
      <c r="S60">
        <f>J60*(1000-(1000*0.61365*exp(17.502*W60/(240.97+W60))/(BO60+BP60)+BJ60)/2)/(1000*0.61365*exp(17.502*W60/(240.97+W60))/(BO60+BP60)-BJ60)</f>
        <v>0</v>
      </c>
      <c r="T60">
        <f>1/((BC60+1)/(Q60/1.6)+1/(R60/1.37)) + BC60/((BC60+1)/(Q60/1.6) + BC60/(R60/1.37))</f>
        <v>0</v>
      </c>
      <c r="U60">
        <f>(AX60*BA60)</f>
        <v>0</v>
      </c>
      <c r="V60">
        <f>(BQ60+(U60+2*0.95*5.67E-8*(((BQ60+$B$7)+273)^4-(BQ60+273)^4)-44100*J60)/(1.84*29.3*R60+8*0.95*5.67E-8*(BQ60+273)^3))</f>
        <v>0</v>
      </c>
      <c r="W60">
        <f>($C$7*BR60+$D$7*BS60+$E$7*V60)</f>
        <v>0</v>
      </c>
      <c r="X60">
        <f>0.61365*exp(17.502*W60/(240.97+W60))</f>
        <v>0</v>
      </c>
      <c r="Y60">
        <f>(Z60/AA60*100)</f>
        <v>0</v>
      </c>
      <c r="Z60">
        <f>BJ60*(BO60+BP60)/1000</f>
        <v>0</v>
      </c>
      <c r="AA60">
        <f>0.61365*exp(17.502*BQ60/(240.97+BQ60))</f>
        <v>0</v>
      </c>
      <c r="AB60">
        <f>(X60-BJ60*(BO60+BP60)/1000)</f>
        <v>0</v>
      </c>
      <c r="AC60">
        <f>(-J60*44100)</f>
        <v>0</v>
      </c>
      <c r="AD60">
        <f>2*29.3*R60*0.92*(BQ60-W60)</f>
        <v>0</v>
      </c>
      <c r="AE60">
        <f>2*0.95*5.67E-8*(((BQ60+$B$7)+273)^4-(W60+273)^4)</f>
        <v>0</v>
      </c>
      <c r="AF60">
        <f>U60+AE60+AC60+AD60</f>
        <v>0</v>
      </c>
      <c r="AG60">
        <f>BN60*AU60*(BI60-BH60*(1000-AU60*BK60)/(1000-AU60*BJ60))/(100*BB60)</f>
        <v>0</v>
      </c>
      <c r="AH60">
        <f>1000*BN60*AU60*(BJ60-BK60)/(100*BB60*(1000-AU60*BJ60))</f>
        <v>0</v>
      </c>
      <c r="AI60">
        <f>(AJ60 - AK60 - BO60*1E3/(8.314*(BQ60+273.15)) * AM60/BN60 * AL60) * BN60/(100*BB60) * (1000 - BK60)/1000</f>
        <v>0</v>
      </c>
      <c r="AJ60">
        <v>716.72612470903</v>
      </c>
      <c r="AK60">
        <v>689.255793939394</v>
      </c>
      <c r="AL60">
        <v>3.42945598358572</v>
      </c>
      <c r="AM60">
        <v>67.1333394971398</v>
      </c>
      <c r="AN60">
        <f>(AP60 - AO60 + BO60*1E3/(8.314*(BQ60+273.15)) * AR60/BN60 * AQ60) * BN60/(100*BB60) * 1000/(1000 - AP60)</f>
        <v>0</v>
      </c>
      <c r="AO60">
        <v>10.7212227117505</v>
      </c>
      <c r="AP60">
        <v>12.348536969697</v>
      </c>
      <c r="AQ60">
        <v>-4.08880803688387e-07</v>
      </c>
      <c r="AR60">
        <v>128.358155406934</v>
      </c>
      <c r="AS60">
        <v>11</v>
      </c>
      <c r="AT60">
        <v>2</v>
      </c>
      <c r="AU60">
        <f>IF(AS60*$H$13&gt;=AW60,1.0,(AW60/(AW60-AS60*$H$13)))</f>
        <v>0</v>
      </c>
      <c r="AV60">
        <f>(AU60-1)*100</f>
        <v>0</v>
      </c>
      <c r="AW60">
        <f>MAX(0,($B$13+$C$13*BV60)/(1+$D$13*BV60)*BO60/(BQ60+273)*$E$13)</f>
        <v>0</v>
      </c>
      <c r="AX60">
        <f>$B$11*BW60+$C$11*BX60+$F$11*CI60*(1-CL60)</f>
        <v>0</v>
      </c>
      <c r="AY60">
        <f>AX60*AZ60</f>
        <v>0</v>
      </c>
      <c r="AZ60">
        <f>($B$11*$D$9+$C$11*$D$9+$F$11*((CV60+CN60)/MAX(CV60+CN60+CW60, 0.1)*$I$9+CW60/MAX(CV60+CN60+CW60, 0.1)*$J$9))/($B$11+$C$11+$F$11)</f>
        <v>0</v>
      </c>
      <c r="BA60">
        <f>($B$11*$K$9+$C$11*$K$9+$F$11*((CV60+CN60)/MAX(CV60+CN60+CW60, 0.1)*$P$9+CW60/MAX(CV60+CN60+CW60, 0.1)*$Q$9))/($B$11+$C$11+$F$11)</f>
        <v>0</v>
      </c>
      <c r="BB60">
        <v>2.44</v>
      </c>
      <c r="BC60">
        <v>0.5</v>
      </c>
      <c r="BD60" t="s">
        <v>355</v>
      </c>
      <c r="BE60">
        <v>2</v>
      </c>
      <c r="BF60" t="b">
        <v>1</v>
      </c>
      <c r="BG60">
        <v>1680458323.67857</v>
      </c>
      <c r="BH60">
        <v>656.13</v>
      </c>
      <c r="BI60">
        <v>692.879678571429</v>
      </c>
      <c r="BJ60">
        <v>12.3462357142857</v>
      </c>
      <c r="BK60">
        <v>10.7209321428571</v>
      </c>
      <c r="BL60">
        <v>654.622821428571</v>
      </c>
      <c r="BM60">
        <v>12.3873142857143</v>
      </c>
      <c r="BN60">
        <v>500.14775</v>
      </c>
      <c r="BO60">
        <v>89.4774678571429</v>
      </c>
      <c r="BP60">
        <v>0.0999640357142857</v>
      </c>
      <c r="BQ60">
        <v>19.5215428571429</v>
      </c>
      <c r="BR60">
        <v>19.9893</v>
      </c>
      <c r="BS60">
        <v>999.9</v>
      </c>
      <c r="BT60">
        <v>0</v>
      </c>
      <c r="BU60">
        <v>0</v>
      </c>
      <c r="BV60">
        <v>10016.5471428571</v>
      </c>
      <c r="BW60">
        <v>0</v>
      </c>
      <c r="BX60">
        <v>10.2381</v>
      </c>
      <c r="BY60">
        <v>-36.7498071428571</v>
      </c>
      <c r="BZ60">
        <v>664.332</v>
      </c>
      <c r="CA60">
        <v>700.388464285714</v>
      </c>
      <c r="CB60">
        <v>1.6253075</v>
      </c>
      <c r="CC60">
        <v>692.879678571429</v>
      </c>
      <c r="CD60">
        <v>10.7209321428571</v>
      </c>
      <c r="CE60">
        <v>1.10471035714286</v>
      </c>
      <c r="CF60">
        <v>0.959281214285714</v>
      </c>
      <c r="CG60">
        <v>8.3758225</v>
      </c>
      <c r="CH60">
        <v>6.31217321428571</v>
      </c>
      <c r="CI60">
        <v>1999.99071428571</v>
      </c>
      <c r="CJ60">
        <v>0.979995142857143</v>
      </c>
      <c r="CK60">
        <v>0.0200045857142857</v>
      </c>
      <c r="CL60">
        <v>0</v>
      </c>
      <c r="CM60">
        <v>2.58856428571429</v>
      </c>
      <c r="CN60">
        <v>0</v>
      </c>
      <c r="CO60">
        <v>4550.34071428571</v>
      </c>
      <c r="CP60">
        <v>16705.3071428571</v>
      </c>
      <c r="CQ60">
        <v>41.5155</v>
      </c>
      <c r="CR60">
        <v>43.75</v>
      </c>
      <c r="CS60">
        <v>42.75</v>
      </c>
      <c r="CT60">
        <v>41.812</v>
      </c>
      <c r="CU60">
        <v>40.6692857142857</v>
      </c>
      <c r="CV60">
        <v>1959.98071428571</v>
      </c>
      <c r="CW60">
        <v>40.01</v>
      </c>
      <c r="CX60">
        <v>0</v>
      </c>
      <c r="CY60">
        <v>1680458361.6</v>
      </c>
      <c r="CZ60">
        <v>0</v>
      </c>
      <c r="DA60">
        <v>0</v>
      </c>
      <c r="DB60" t="s">
        <v>356</v>
      </c>
      <c r="DC60">
        <v>1680383055.5</v>
      </c>
      <c r="DD60">
        <v>1680383051.5</v>
      </c>
      <c r="DE60">
        <v>0</v>
      </c>
      <c r="DF60">
        <v>-0.261</v>
      </c>
      <c r="DG60">
        <v>-0.006</v>
      </c>
      <c r="DH60">
        <v>1.377</v>
      </c>
      <c r="DI60">
        <v>0.403</v>
      </c>
      <c r="DJ60">
        <v>420</v>
      </c>
      <c r="DK60">
        <v>24</v>
      </c>
      <c r="DL60">
        <v>0.61</v>
      </c>
      <c r="DM60">
        <v>0.33</v>
      </c>
      <c r="DN60">
        <v>-36.5998725</v>
      </c>
      <c r="DO60">
        <v>-2.76583902439018</v>
      </c>
      <c r="DP60">
        <v>0.359393963490972</v>
      </c>
      <c r="DQ60">
        <v>0</v>
      </c>
      <c r="DR60">
        <v>1.6283405</v>
      </c>
      <c r="DS60">
        <v>-0.0389572232645416</v>
      </c>
      <c r="DT60">
        <v>0.0058913185917925</v>
      </c>
      <c r="DU60">
        <v>1</v>
      </c>
      <c r="DV60">
        <v>1</v>
      </c>
      <c r="DW60">
        <v>2</v>
      </c>
      <c r="DX60" t="s">
        <v>357</v>
      </c>
      <c r="DY60">
        <v>2.87141</v>
      </c>
      <c r="DZ60">
        <v>2.71023</v>
      </c>
      <c r="EA60">
        <v>0.128128</v>
      </c>
      <c r="EB60">
        <v>0.132724</v>
      </c>
      <c r="EC60">
        <v>0.0631873</v>
      </c>
      <c r="ED60">
        <v>0.0566715</v>
      </c>
      <c r="EE60">
        <v>24457.7</v>
      </c>
      <c r="EF60">
        <v>21298.3</v>
      </c>
      <c r="EG60">
        <v>25097.2</v>
      </c>
      <c r="EH60">
        <v>23911.5</v>
      </c>
      <c r="EI60">
        <v>40121</v>
      </c>
      <c r="EJ60">
        <v>37314</v>
      </c>
      <c r="EK60">
        <v>45341.7</v>
      </c>
      <c r="EL60">
        <v>42622</v>
      </c>
      <c r="EM60">
        <v>1.78055</v>
      </c>
      <c r="EN60">
        <v>1.8561</v>
      </c>
      <c r="EO60">
        <v>0.014551</v>
      </c>
      <c r="EP60">
        <v>0</v>
      </c>
      <c r="EQ60">
        <v>19.7464</v>
      </c>
      <c r="ER60">
        <v>999.9</v>
      </c>
      <c r="ES60">
        <v>35.454</v>
      </c>
      <c r="ET60">
        <v>28.812</v>
      </c>
      <c r="EU60">
        <v>15.7633</v>
      </c>
      <c r="EV60">
        <v>54.255</v>
      </c>
      <c r="EW60">
        <v>45.8854</v>
      </c>
      <c r="EX60">
        <v>1</v>
      </c>
      <c r="EY60">
        <v>-0.079784</v>
      </c>
      <c r="EZ60">
        <v>4.63551</v>
      </c>
      <c r="FA60">
        <v>20.1719</v>
      </c>
      <c r="FB60">
        <v>5.23376</v>
      </c>
      <c r="FC60">
        <v>11.992</v>
      </c>
      <c r="FD60">
        <v>4.95685</v>
      </c>
      <c r="FE60">
        <v>3.30398</v>
      </c>
      <c r="FF60">
        <v>9999</v>
      </c>
      <c r="FG60">
        <v>9999</v>
      </c>
      <c r="FH60">
        <v>999.9</v>
      </c>
      <c r="FI60">
        <v>9999</v>
      </c>
      <c r="FJ60">
        <v>1.86844</v>
      </c>
      <c r="FK60">
        <v>1.86414</v>
      </c>
      <c r="FL60">
        <v>1.87177</v>
      </c>
      <c r="FM60">
        <v>1.86249</v>
      </c>
      <c r="FN60">
        <v>1.86194</v>
      </c>
      <c r="FO60">
        <v>1.86844</v>
      </c>
      <c r="FP60">
        <v>1.85852</v>
      </c>
      <c r="FQ60">
        <v>1.86503</v>
      </c>
      <c r="FR60">
        <v>5</v>
      </c>
      <c r="FS60">
        <v>0</v>
      </c>
      <c r="FT60">
        <v>0</v>
      </c>
      <c r="FU60">
        <v>0</v>
      </c>
      <c r="FV60" t="s">
        <v>358</v>
      </c>
      <c r="FW60" t="s">
        <v>359</v>
      </c>
      <c r="FX60" t="s">
        <v>360</v>
      </c>
      <c r="FY60" t="s">
        <v>360</v>
      </c>
      <c r="FZ60" t="s">
        <v>360</v>
      </c>
      <c r="GA60" t="s">
        <v>360</v>
      </c>
      <c r="GB60">
        <v>0</v>
      </c>
      <c r="GC60">
        <v>100</v>
      </c>
      <c r="GD60">
        <v>100</v>
      </c>
      <c r="GE60">
        <v>1.526</v>
      </c>
      <c r="GF60">
        <v>-0.041</v>
      </c>
      <c r="GG60">
        <v>0.710533810232173</v>
      </c>
      <c r="GH60">
        <v>0.00197157181927259</v>
      </c>
      <c r="GI60">
        <v>-1.54613444728524e-06</v>
      </c>
      <c r="GJ60">
        <v>6.01190112903267e-10</v>
      </c>
      <c r="GK60">
        <v>-0.100309745534137</v>
      </c>
      <c r="GL60">
        <v>-0.0164619765348121</v>
      </c>
      <c r="GM60">
        <v>0.00184798508784774</v>
      </c>
      <c r="GN60">
        <v>-1.07393615702454e-05</v>
      </c>
      <c r="GO60">
        <v>1</v>
      </c>
      <c r="GP60">
        <v>1970</v>
      </c>
      <c r="GQ60">
        <v>2</v>
      </c>
      <c r="GR60">
        <v>24</v>
      </c>
      <c r="GS60">
        <v>1254.6</v>
      </c>
      <c r="GT60">
        <v>1254.7</v>
      </c>
      <c r="GU60">
        <v>1.61621</v>
      </c>
      <c r="GV60">
        <v>2.34253</v>
      </c>
      <c r="GW60">
        <v>1.44775</v>
      </c>
      <c r="GX60">
        <v>2.31079</v>
      </c>
      <c r="GY60">
        <v>1.44409</v>
      </c>
      <c r="GZ60">
        <v>2.43164</v>
      </c>
      <c r="HA60">
        <v>33.9413</v>
      </c>
      <c r="HB60">
        <v>24.3064</v>
      </c>
      <c r="HC60">
        <v>18</v>
      </c>
      <c r="HD60">
        <v>416.507</v>
      </c>
      <c r="HE60">
        <v>446.952</v>
      </c>
      <c r="HF60">
        <v>14.7674</v>
      </c>
      <c r="HG60">
        <v>26.1515</v>
      </c>
      <c r="HH60">
        <v>30.0003</v>
      </c>
      <c r="HI60">
        <v>26.1423</v>
      </c>
      <c r="HJ60">
        <v>26.1147</v>
      </c>
      <c r="HK60">
        <v>32.5154</v>
      </c>
      <c r="HL60">
        <v>40.4407</v>
      </c>
      <c r="HM60">
        <v>4.37595</v>
      </c>
      <c r="HN60">
        <v>14.7686</v>
      </c>
      <c r="HO60">
        <v>742.742</v>
      </c>
      <c r="HP60">
        <v>10.6805</v>
      </c>
      <c r="HQ60">
        <v>95.9859</v>
      </c>
      <c r="HR60">
        <v>100.235</v>
      </c>
    </row>
    <row r="61" spans="1:226">
      <c r="A61">
        <v>45</v>
      </c>
      <c r="B61">
        <v>1680458337</v>
      </c>
      <c r="C61">
        <v>312</v>
      </c>
      <c r="D61" t="s">
        <v>448</v>
      </c>
      <c r="E61" t="s">
        <v>449</v>
      </c>
      <c r="F61">
        <v>5</v>
      </c>
      <c r="G61" t="s">
        <v>353</v>
      </c>
      <c r="H61" t="s">
        <v>354</v>
      </c>
      <c r="I61">
        <v>1680458329.25</v>
      </c>
      <c r="J61">
        <f>(K61)/1000</f>
        <v>0</v>
      </c>
      <c r="K61">
        <f>IF(BF61, AN61, AH61)</f>
        <v>0</v>
      </c>
      <c r="L61">
        <f>IF(BF61, AI61, AG61)</f>
        <v>0</v>
      </c>
      <c r="M61">
        <f>BH61 - IF(AU61&gt;1, L61*BB61*100.0/(AW61*BV61), 0)</f>
        <v>0</v>
      </c>
      <c r="N61">
        <f>((T61-J61/2)*M61-L61)/(T61+J61/2)</f>
        <v>0</v>
      </c>
      <c r="O61">
        <f>N61*(BO61+BP61)/1000.0</f>
        <v>0</v>
      </c>
      <c r="P61">
        <f>(BH61 - IF(AU61&gt;1, L61*BB61*100.0/(AW61*BV61), 0))*(BO61+BP61)/1000.0</f>
        <v>0</v>
      </c>
      <c r="Q61">
        <f>2.0/((1/S61-1/R61)+SIGN(S61)*SQRT((1/S61-1/R61)*(1/S61-1/R61) + 4*BC61/((BC61+1)*(BC61+1))*(2*1/S61*1/R61-1/R61*1/R61)))</f>
        <v>0</v>
      </c>
      <c r="R61">
        <f>IF(LEFT(BD61,1)&lt;&gt;"0",IF(LEFT(BD61,1)="1",3.0,BE61),$D$5+$E$5*(BV61*BO61/($K$5*1000))+$F$5*(BV61*BO61/($K$5*1000))*MAX(MIN(BB61,$J$5),$I$5)*MAX(MIN(BB61,$J$5),$I$5)+$G$5*MAX(MIN(BB61,$J$5),$I$5)*(BV61*BO61/($K$5*1000))+$H$5*(BV61*BO61/($K$5*1000))*(BV61*BO61/($K$5*1000)))</f>
        <v>0</v>
      </c>
      <c r="S61">
        <f>J61*(1000-(1000*0.61365*exp(17.502*W61/(240.97+W61))/(BO61+BP61)+BJ61)/2)/(1000*0.61365*exp(17.502*W61/(240.97+W61))/(BO61+BP61)-BJ61)</f>
        <v>0</v>
      </c>
      <c r="T61">
        <f>1/((BC61+1)/(Q61/1.6)+1/(R61/1.37)) + BC61/((BC61+1)/(Q61/1.6) + BC61/(R61/1.37))</f>
        <v>0</v>
      </c>
      <c r="U61">
        <f>(AX61*BA61)</f>
        <v>0</v>
      </c>
      <c r="V61">
        <f>(BQ61+(U61+2*0.95*5.67E-8*(((BQ61+$B$7)+273)^4-(BQ61+273)^4)-44100*J61)/(1.84*29.3*R61+8*0.95*5.67E-8*(BQ61+273)^3))</f>
        <v>0</v>
      </c>
      <c r="W61">
        <f>($C$7*BR61+$D$7*BS61+$E$7*V61)</f>
        <v>0</v>
      </c>
      <c r="X61">
        <f>0.61365*exp(17.502*W61/(240.97+W61))</f>
        <v>0</v>
      </c>
      <c r="Y61">
        <f>(Z61/AA61*100)</f>
        <v>0</v>
      </c>
      <c r="Z61">
        <f>BJ61*(BO61+BP61)/1000</f>
        <v>0</v>
      </c>
      <c r="AA61">
        <f>0.61365*exp(17.502*BQ61/(240.97+BQ61))</f>
        <v>0</v>
      </c>
      <c r="AB61">
        <f>(X61-BJ61*(BO61+BP61)/1000)</f>
        <v>0</v>
      </c>
      <c r="AC61">
        <f>(-J61*44100)</f>
        <v>0</v>
      </c>
      <c r="AD61">
        <f>2*29.3*R61*0.92*(BQ61-W61)</f>
        <v>0</v>
      </c>
      <c r="AE61">
        <f>2*0.95*5.67E-8*(((BQ61+$B$7)+273)^4-(W61+273)^4)</f>
        <v>0</v>
      </c>
      <c r="AF61">
        <f>U61+AE61+AC61+AD61</f>
        <v>0</v>
      </c>
      <c r="AG61">
        <f>BN61*AU61*(BI61-BH61*(1000-AU61*BK61)/(1000-AU61*BJ61))/(100*BB61)</f>
        <v>0</v>
      </c>
      <c r="AH61">
        <f>1000*BN61*AU61*(BJ61-BK61)/(100*BB61*(1000-AU61*BJ61))</f>
        <v>0</v>
      </c>
      <c r="AI61">
        <f>(AJ61 - AK61 - BO61*1E3/(8.314*(BQ61+273.15)) * AM61/BN61 * AL61) * BN61/(100*BB61) * (1000 - BK61)/1000</f>
        <v>0</v>
      </c>
      <c r="AJ61">
        <v>734.339282240524</v>
      </c>
      <c r="AK61">
        <v>707.512066666666</v>
      </c>
      <c r="AL61">
        <v>3.29374608174793</v>
      </c>
      <c r="AM61">
        <v>67.1333394971398</v>
      </c>
      <c r="AN61">
        <f>(AP61 - AO61 + BO61*1E3/(8.314*(BQ61+273.15)) * AR61/BN61 * AQ61) * BN61/(100*BB61) * 1000/(1000 - AP61)</f>
        <v>0</v>
      </c>
      <c r="AO61">
        <v>10.7222995967077</v>
      </c>
      <c r="AP61">
        <v>12.3494072727273</v>
      </c>
      <c r="AQ61">
        <v>1.47492904093359e-06</v>
      </c>
      <c r="AR61">
        <v>128.358155406934</v>
      </c>
      <c r="AS61">
        <v>12</v>
      </c>
      <c r="AT61">
        <v>2</v>
      </c>
      <c r="AU61">
        <f>IF(AS61*$H$13&gt;=AW61,1.0,(AW61/(AW61-AS61*$H$13)))</f>
        <v>0</v>
      </c>
      <c r="AV61">
        <f>(AU61-1)*100</f>
        <v>0</v>
      </c>
      <c r="AW61">
        <f>MAX(0,($B$13+$C$13*BV61)/(1+$D$13*BV61)*BO61/(BQ61+273)*$E$13)</f>
        <v>0</v>
      </c>
      <c r="AX61">
        <f>$B$11*BW61+$C$11*BX61+$F$11*CI61*(1-CL61)</f>
        <v>0</v>
      </c>
      <c r="AY61">
        <f>AX61*AZ61</f>
        <v>0</v>
      </c>
      <c r="AZ61">
        <f>($B$11*$D$9+$C$11*$D$9+$F$11*((CV61+CN61)/MAX(CV61+CN61+CW61, 0.1)*$I$9+CW61/MAX(CV61+CN61+CW61, 0.1)*$J$9))/($B$11+$C$11+$F$11)</f>
        <v>0</v>
      </c>
      <c r="BA61">
        <f>($B$11*$K$9+$C$11*$K$9+$F$11*((CV61+CN61)/MAX(CV61+CN61+CW61, 0.1)*$P$9+CW61/MAX(CV61+CN61+CW61, 0.1)*$Q$9))/($B$11+$C$11+$F$11)</f>
        <v>0</v>
      </c>
      <c r="BB61">
        <v>2.44</v>
      </c>
      <c r="BC61">
        <v>0.5</v>
      </c>
      <c r="BD61" t="s">
        <v>355</v>
      </c>
      <c r="BE61">
        <v>2</v>
      </c>
      <c r="BF61" t="b">
        <v>1</v>
      </c>
      <c r="BG61">
        <v>1680458329.25</v>
      </c>
      <c r="BH61">
        <v>674.749107142857</v>
      </c>
      <c r="BI61">
        <v>711.361892857143</v>
      </c>
      <c r="BJ61">
        <v>12.3473678571429</v>
      </c>
      <c r="BK61">
        <v>10.721525</v>
      </c>
      <c r="BL61">
        <v>673.228607142857</v>
      </c>
      <c r="BM61">
        <v>12.3884107142857</v>
      </c>
      <c r="BN61">
        <v>500.137714285714</v>
      </c>
      <c r="BO61">
        <v>89.4768785714286</v>
      </c>
      <c r="BP61">
        <v>0.0999216035714286</v>
      </c>
      <c r="BQ61">
        <v>19.5239107142857</v>
      </c>
      <c r="BR61">
        <v>19.98995</v>
      </c>
      <c r="BS61">
        <v>999.9</v>
      </c>
      <c r="BT61">
        <v>0</v>
      </c>
      <c r="BU61">
        <v>0</v>
      </c>
      <c r="BV61">
        <v>10016.9078571429</v>
      </c>
      <c r="BW61">
        <v>0</v>
      </c>
      <c r="BX61">
        <v>10.2381</v>
      </c>
      <c r="BY61">
        <v>-36.6127357142857</v>
      </c>
      <c r="BZ61">
        <v>683.184714285714</v>
      </c>
      <c r="CA61">
        <v>719.071321428571</v>
      </c>
      <c r="CB61">
        <v>1.62584</v>
      </c>
      <c r="CC61">
        <v>711.361892857143</v>
      </c>
      <c r="CD61">
        <v>10.721525</v>
      </c>
      <c r="CE61">
        <v>1.10480392857143</v>
      </c>
      <c r="CF61">
        <v>0.959328214285714</v>
      </c>
      <c r="CG61">
        <v>8.3770725</v>
      </c>
      <c r="CH61">
        <v>6.31288285714286</v>
      </c>
      <c r="CI61">
        <v>2000.01535714286</v>
      </c>
      <c r="CJ61">
        <v>0.979995285714286</v>
      </c>
      <c r="CK61">
        <v>0.0200044714285714</v>
      </c>
      <c r="CL61">
        <v>0</v>
      </c>
      <c r="CM61">
        <v>2.58765357142857</v>
      </c>
      <c r="CN61">
        <v>0</v>
      </c>
      <c r="CO61">
        <v>4555.88214285714</v>
      </c>
      <c r="CP61">
        <v>16705.5107142857</v>
      </c>
      <c r="CQ61">
        <v>41.5265714285714</v>
      </c>
      <c r="CR61">
        <v>43.75</v>
      </c>
      <c r="CS61">
        <v>42.75</v>
      </c>
      <c r="CT61">
        <v>41.812</v>
      </c>
      <c r="CU61">
        <v>40.6781428571429</v>
      </c>
      <c r="CV61">
        <v>1960.005</v>
      </c>
      <c r="CW61">
        <v>40.0103571428571</v>
      </c>
      <c r="CX61">
        <v>0</v>
      </c>
      <c r="CY61">
        <v>1680458367</v>
      </c>
      <c r="CZ61">
        <v>0</v>
      </c>
      <c r="DA61">
        <v>0</v>
      </c>
      <c r="DB61" t="s">
        <v>356</v>
      </c>
      <c r="DC61">
        <v>1680383055.5</v>
      </c>
      <c r="DD61">
        <v>1680383051.5</v>
      </c>
      <c r="DE61">
        <v>0</v>
      </c>
      <c r="DF61">
        <v>-0.261</v>
      </c>
      <c r="DG61">
        <v>-0.006</v>
      </c>
      <c r="DH61">
        <v>1.377</v>
      </c>
      <c r="DI61">
        <v>0.403</v>
      </c>
      <c r="DJ61">
        <v>420</v>
      </c>
      <c r="DK61">
        <v>24</v>
      </c>
      <c r="DL61">
        <v>0.61</v>
      </c>
      <c r="DM61">
        <v>0.33</v>
      </c>
      <c r="DN61">
        <v>-36.6491275</v>
      </c>
      <c r="DO61">
        <v>0.710801876172687</v>
      </c>
      <c r="DP61">
        <v>0.315079003574897</v>
      </c>
      <c r="DQ61">
        <v>0</v>
      </c>
      <c r="DR61">
        <v>1.6253575</v>
      </c>
      <c r="DS61">
        <v>0.0113934709193205</v>
      </c>
      <c r="DT61">
        <v>0.00166179985256949</v>
      </c>
      <c r="DU61">
        <v>1</v>
      </c>
      <c r="DV61">
        <v>1</v>
      </c>
      <c r="DW61">
        <v>2</v>
      </c>
      <c r="DX61" t="s">
        <v>357</v>
      </c>
      <c r="DY61">
        <v>2.87123</v>
      </c>
      <c r="DZ61">
        <v>2.71027</v>
      </c>
      <c r="EA61">
        <v>0.130427</v>
      </c>
      <c r="EB61">
        <v>0.134999</v>
      </c>
      <c r="EC61">
        <v>0.0631927</v>
      </c>
      <c r="ED61">
        <v>0.0566758</v>
      </c>
      <c r="EE61">
        <v>24393.2</v>
      </c>
      <c r="EF61">
        <v>21242.1</v>
      </c>
      <c r="EG61">
        <v>25097.1</v>
      </c>
      <c r="EH61">
        <v>23911.1</v>
      </c>
      <c r="EI61">
        <v>40121.1</v>
      </c>
      <c r="EJ61">
        <v>37314</v>
      </c>
      <c r="EK61">
        <v>45342</v>
      </c>
      <c r="EL61">
        <v>42622.2</v>
      </c>
      <c r="EM61">
        <v>1.7802</v>
      </c>
      <c r="EN61">
        <v>1.85618</v>
      </c>
      <c r="EO61">
        <v>0.0143759</v>
      </c>
      <c r="EP61">
        <v>0</v>
      </c>
      <c r="EQ61">
        <v>19.7464</v>
      </c>
      <c r="ER61">
        <v>999.9</v>
      </c>
      <c r="ES61">
        <v>35.454</v>
      </c>
      <c r="ET61">
        <v>28.812</v>
      </c>
      <c r="EU61">
        <v>15.7636</v>
      </c>
      <c r="EV61">
        <v>54.045</v>
      </c>
      <c r="EW61">
        <v>46.3862</v>
      </c>
      <c r="EX61">
        <v>1</v>
      </c>
      <c r="EY61">
        <v>-0.0799085</v>
      </c>
      <c r="EZ61">
        <v>4.61591</v>
      </c>
      <c r="FA61">
        <v>20.1724</v>
      </c>
      <c r="FB61">
        <v>5.23421</v>
      </c>
      <c r="FC61">
        <v>11.992</v>
      </c>
      <c r="FD61">
        <v>4.95695</v>
      </c>
      <c r="FE61">
        <v>3.30395</v>
      </c>
      <c r="FF61">
        <v>9999</v>
      </c>
      <c r="FG61">
        <v>9999</v>
      </c>
      <c r="FH61">
        <v>999.9</v>
      </c>
      <c r="FI61">
        <v>9999</v>
      </c>
      <c r="FJ61">
        <v>1.86844</v>
      </c>
      <c r="FK61">
        <v>1.86413</v>
      </c>
      <c r="FL61">
        <v>1.87176</v>
      </c>
      <c r="FM61">
        <v>1.86249</v>
      </c>
      <c r="FN61">
        <v>1.86195</v>
      </c>
      <c r="FO61">
        <v>1.86844</v>
      </c>
      <c r="FP61">
        <v>1.85852</v>
      </c>
      <c r="FQ61">
        <v>1.86503</v>
      </c>
      <c r="FR61">
        <v>5</v>
      </c>
      <c r="FS61">
        <v>0</v>
      </c>
      <c r="FT61">
        <v>0</v>
      </c>
      <c r="FU61">
        <v>0</v>
      </c>
      <c r="FV61" t="s">
        <v>358</v>
      </c>
      <c r="FW61" t="s">
        <v>359</v>
      </c>
      <c r="FX61" t="s">
        <v>360</v>
      </c>
      <c r="FY61" t="s">
        <v>360</v>
      </c>
      <c r="FZ61" t="s">
        <v>360</v>
      </c>
      <c r="GA61" t="s">
        <v>360</v>
      </c>
      <c r="GB61">
        <v>0</v>
      </c>
      <c r="GC61">
        <v>100</v>
      </c>
      <c r="GD61">
        <v>100</v>
      </c>
      <c r="GE61">
        <v>1.539</v>
      </c>
      <c r="GF61">
        <v>-0.041</v>
      </c>
      <c r="GG61">
        <v>0.710533810232173</v>
      </c>
      <c r="GH61">
        <v>0.00197157181927259</v>
      </c>
      <c r="GI61">
        <v>-1.54613444728524e-06</v>
      </c>
      <c r="GJ61">
        <v>6.01190112903267e-10</v>
      </c>
      <c r="GK61">
        <v>-0.100309745534137</v>
      </c>
      <c r="GL61">
        <v>-0.0164619765348121</v>
      </c>
      <c r="GM61">
        <v>0.00184798508784774</v>
      </c>
      <c r="GN61">
        <v>-1.07393615702454e-05</v>
      </c>
      <c r="GO61">
        <v>1</v>
      </c>
      <c r="GP61">
        <v>1970</v>
      </c>
      <c r="GQ61">
        <v>2</v>
      </c>
      <c r="GR61">
        <v>24</v>
      </c>
      <c r="GS61">
        <v>1254.7</v>
      </c>
      <c r="GT61">
        <v>1254.8</v>
      </c>
      <c r="GU61">
        <v>1.64917</v>
      </c>
      <c r="GV61">
        <v>2.35107</v>
      </c>
      <c r="GW61">
        <v>1.44775</v>
      </c>
      <c r="GX61">
        <v>2.31079</v>
      </c>
      <c r="GY61">
        <v>1.44409</v>
      </c>
      <c r="GZ61">
        <v>2.36694</v>
      </c>
      <c r="HA61">
        <v>33.9413</v>
      </c>
      <c r="HB61">
        <v>24.2976</v>
      </c>
      <c r="HC61">
        <v>18</v>
      </c>
      <c r="HD61">
        <v>416.314</v>
      </c>
      <c r="HE61">
        <v>447.004</v>
      </c>
      <c r="HF61">
        <v>14.7754</v>
      </c>
      <c r="HG61">
        <v>26.1515</v>
      </c>
      <c r="HH61">
        <v>30</v>
      </c>
      <c r="HI61">
        <v>26.1423</v>
      </c>
      <c r="HJ61">
        <v>26.1155</v>
      </c>
      <c r="HK61">
        <v>33.0941</v>
      </c>
      <c r="HL61">
        <v>40.4407</v>
      </c>
      <c r="HM61">
        <v>4.00109</v>
      </c>
      <c r="HN61">
        <v>14.7788</v>
      </c>
      <c r="HO61">
        <v>756.154</v>
      </c>
      <c r="HP61">
        <v>10.6805</v>
      </c>
      <c r="HQ61">
        <v>95.9862</v>
      </c>
      <c r="HR61">
        <v>100.234</v>
      </c>
    </row>
    <row r="62" spans="1:226">
      <c r="A62">
        <v>46</v>
      </c>
      <c r="B62">
        <v>1680458342</v>
      </c>
      <c r="C62">
        <v>317</v>
      </c>
      <c r="D62" t="s">
        <v>450</v>
      </c>
      <c r="E62" t="s">
        <v>451</v>
      </c>
      <c r="F62">
        <v>5</v>
      </c>
      <c r="G62" t="s">
        <v>353</v>
      </c>
      <c r="H62" t="s">
        <v>354</v>
      </c>
      <c r="I62">
        <v>1680458334.51852</v>
      </c>
      <c r="J62">
        <f>(K62)/1000</f>
        <v>0</v>
      </c>
      <c r="K62">
        <f>IF(BF62, AN62, AH62)</f>
        <v>0</v>
      </c>
      <c r="L62">
        <f>IF(BF62, AI62, AG62)</f>
        <v>0</v>
      </c>
      <c r="M62">
        <f>BH62 - IF(AU62&gt;1, L62*BB62*100.0/(AW62*BV62), 0)</f>
        <v>0</v>
      </c>
      <c r="N62">
        <f>((T62-J62/2)*M62-L62)/(T62+J62/2)</f>
        <v>0</v>
      </c>
      <c r="O62">
        <f>N62*(BO62+BP62)/1000.0</f>
        <v>0</v>
      </c>
      <c r="P62">
        <f>(BH62 - IF(AU62&gt;1, L62*BB62*100.0/(AW62*BV62), 0))*(BO62+BP62)/1000.0</f>
        <v>0</v>
      </c>
      <c r="Q62">
        <f>2.0/((1/S62-1/R62)+SIGN(S62)*SQRT((1/S62-1/R62)*(1/S62-1/R62) + 4*BC62/((BC62+1)*(BC62+1))*(2*1/S62*1/R62-1/R62*1/R62)))</f>
        <v>0</v>
      </c>
      <c r="R62">
        <f>IF(LEFT(BD62,1)&lt;&gt;"0",IF(LEFT(BD62,1)="1",3.0,BE62),$D$5+$E$5*(BV62*BO62/($K$5*1000))+$F$5*(BV62*BO62/($K$5*1000))*MAX(MIN(BB62,$J$5),$I$5)*MAX(MIN(BB62,$J$5),$I$5)+$G$5*MAX(MIN(BB62,$J$5),$I$5)*(BV62*BO62/($K$5*1000))+$H$5*(BV62*BO62/($K$5*1000))*(BV62*BO62/($K$5*1000)))</f>
        <v>0</v>
      </c>
      <c r="S62">
        <f>J62*(1000-(1000*0.61365*exp(17.502*W62/(240.97+W62))/(BO62+BP62)+BJ62)/2)/(1000*0.61365*exp(17.502*W62/(240.97+W62))/(BO62+BP62)-BJ62)</f>
        <v>0</v>
      </c>
      <c r="T62">
        <f>1/((BC62+1)/(Q62/1.6)+1/(R62/1.37)) + BC62/((BC62+1)/(Q62/1.6) + BC62/(R62/1.37))</f>
        <v>0</v>
      </c>
      <c r="U62">
        <f>(AX62*BA62)</f>
        <v>0</v>
      </c>
      <c r="V62">
        <f>(BQ62+(U62+2*0.95*5.67E-8*(((BQ62+$B$7)+273)^4-(BQ62+273)^4)-44100*J62)/(1.84*29.3*R62+8*0.95*5.67E-8*(BQ62+273)^3))</f>
        <v>0</v>
      </c>
      <c r="W62">
        <f>($C$7*BR62+$D$7*BS62+$E$7*V62)</f>
        <v>0</v>
      </c>
      <c r="X62">
        <f>0.61365*exp(17.502*W62/(240.97+W62))</f>
        <v>0</v>
      </c>
      <c r="Y62">
        <f>(Z62/AA62*100)</f>
        <v>0</v>
      </c>
      <c r="Z62">
        <f>BJ62*(BO62+BP62)/1000</f>
        <v>0</v>
      </c>
      <c r="AA62">
        <f>0.61365*exp(17.502*BQ62/(240.97+BQ62))</f>
        <v>0</v>
      </c>
      <c r="AB62">
        <f>(X62-BJ62*(BO62+BP62)/1000)</f>
        <v>0</v>
      </c>
      <c r="AC62">
        <f>(-J62*44100)</f>
        <v>0</v>
      </c>
      <c r="AD62">
        <f>2*29.3*R62*0.92*(BQ62-W62)</f>
        <v>0</v>
      </c>
      <c r="AE62">
        <f>2*0.95*5.67E-8*(((BQ62+$B$7)+273)^4-(W62+273)^4)</f>
        <v>0</v>
      </c>
      <c r="AF62">
        <f>U62+AE62+AC62+AD62</f>
        <v>0</v>
      </c>
      <c r="AG62">
        <f>BN62*AU62*(BI62-BH62*(1000-AU62*BK62)/(1000-AU62*BJ62))/(100*BB62)</f>
        <v>0</v>
      </c>
      <c r="AH62">
        <f>1000*BN62*AU62*(BJ62-BK62)/(100*BB62*(1000-AU62*BJ62))</f>
        <v>0</v>
      </c>
      <c r="AI62">
        <f>(AJ62 - AK62 - BO62*1E3/(8.314*(BQ62+273.15)) * AM62/BN62 * AL62) * BN62/(100*BB62) * (1000 - BK62)/1000</f>
        <v>0</v>
      </c>
      <c r="AJ62">
        <v>751.312096424066</v>
      </c>
      <c r="AK62">
        <v>724.512236363636</v>
      </c>
      <c r="AL62">
        <v>3.38608830062503</v>
      </c>
      <c r="AM62">
        <v>67.1333394971398</v>
      </c>
      <c r="AN62">
        <f>(AP62 - AO62 + BO62*1E3/(8.314*(BQ62+273.15)) * AR62/BN62 * AQ62) * BN62/(100*BB62) * 1000/(1000 - AP62)</f>
        <v>0</v>
      </c>
      <c r="AO62">
        <v>10.7296968740492</v>
      </c>
      <c r="AP62">
        <v>12.3502775757576</v>
      </c>
      <c r="AQ62">
        <v>-9.26177939059318e-07</v>
      </c>
      <c r="AR62">
        <v>128.358155406934</v>
      </c>
      <c r="AS62">
        <v>12</v>
      </c>
      <c r="AT62">
        <v>2</v>
      </c>
      <c r="AU62">
        <f>IF(AS62*$H$13&gt;=AW62,1.0,(AW62/(AW62-AS62*$H$13)))</f>
        <v>0</v>
      </c>
      <c r="AV62">
        <f>(AU62-1)*100</f>
        <v>0</v>
      </c>
      <c r="AW62">
        <f>MAX(0,($B$13+$C$13*BV62)/(1+$D$13*BV62)*BO62/(BQ62+273)*$E$13)</f>
        <v>0</v>
      </c>
      <c r="AX62">
        <f>$B$11*BW62+$C$11*BX62+$F$11*CI62*(1-CL62)</f>
        <v>0</v>
      </c>
      <c r="AY62">
        <f>AX62*AZ62</f>
        <v>0</v>
      </c>
      <c r="AZ62">
        <f>($B$11*$D$9+$C$11*$D$9+$F$11*((CV62+CN62)/MAX(CV62+CN62+CW62, 0.1)*$I$9+CW62/MAX(CV62+CN62+CW62, 0.1)*$J$9))/($B$11+$C$11+$F$11)</f>
        <v>0</v>
      </c>
      <c r="BA62">
        <f>($B$11*$K$9+$C$11*$K$9+$F$11*((CV62+CN62)/MAX(CV62+CN62+CW62, 0.1)*$P$9+CW62/MAX(CV62+CN62+CW62, 0.1)*$Q$9))/($B$11+$C$11+$F$11)</f>
        <v>0</v>
      </c>
      <c r="BB62">
        <v>2.44</v>
      </c>
      <c r="BC62">
        <v>0.5</v>
      </c>
      <c r="BD62" t="s">
        <v>355</v>
      </c>
      <c r="BE62">
        <v>2</v>
      </c>
      <c r="BF62" t="b">
        <v>1</v>
      </c>
      <c r="BG62">
        <v>1680458334.51852</v>
      </c>
      <c r="BH62">
        <v>692.336333333333</v>
      </c>
      <c r="BI62">
        <v>728.853185185185</v>
      </c>
      <c r="BJ62">
        <v>12.3492074074074</v>
      </c>
      <c r="BK62">
        <v>10.7234592592593</v>
      </c>
      <c r="BL62">
        <v>690.803444444445</v>
      </c>
      <c r="BM62">
        <v>12.3902111111111</v>
      </c>
      <c r="BN62">
        <v>500.136703703704</v>
      </c>
      <c r="BO62">
        <v>89.4761444444444</v>
      </c>
      <c r="BP62">
        <v>0.0999187518518519</v>
      </c>
      <c r="BQ62">
        <v>19.5257851851852</v>
      </c>
      <c r="BR62">
        <v>19.9849703703704</v>
      </c>
      <c r="BS62">
        <v>999.9</v>
      </c>
      <c r="BT62">
        <v>0</v>
      </c>
      <c r="BU62">
        <v>0</v>
      </c>
      <c r="BV62">
        <v>10010.2581481481</v>
      </c>
      <c r="BW62">
        <v>0</v>
      </c>
      <c r="BX62">
        <v>10.2381</v>
      </c>
      <c r="BY62">
        <v>-36.5168222222222</v>
      </c>
      <c r="BZ62">
        <v>700.993148148148</v>
      </c>
      <c r="CA62">
        <v>736.753666666667</v>
      </c>
      <c r="CB62">
        <v>1.62574925925926</v>
      </c>
      <c r="CC62">
        <v>728.853185185185</v>
      </c>
      <c r="CD62">
        <v>10.7234592592593</v>
      </c>
      <c r="CE62">
        <v>1.10495888888889</v>
      </c>
      <c r="CF62">
        <v>0.95949362962963</v>
      </c>
      <c r="CG62">
        <v>8.37915444444444</v>
      </c>
      <c r="CH62">
        <v>6.31538259259259</v>
      </c>
      <c r="CI62">
        <v>2000.00888888889</v>
      </c>
      <c r="CJ62">
        <v>0.979995148148148</v>
      </c>
      <c r="CK62">
        <v>0.0200045814814815</v>
      </c>
      <c r="CL62">
        <v>0</v>
      </c>
      <c r="CM62">
        <v>2.59455555555556</v>
      </c>
      <c r="CN62">
        <v>0</v>
      </c>
      <c r="CO62">
        <v>4560.3262962963</v>
      </c>
      <c r="CP62">
        <v>16705.4555555556</v>
      </c>
      <c r="CQ62">
        <v>41.539037037037</v>
      </c>
      <c r="CR62">
        <v>43.7453333333333</v>
      </c>
      <c r="CS62">
        <v>42.75</v>
      </c>
      <c r="CT62">
        <v>41.812</v>
      </c>
      <c r="CU62">
        <v>40.6755185185185</v>
      </c>
      <c r="CV62">
        <v>1959.99851851852</v>
      </c>
      <c r="CW62">
        <v>40.0103703703704</v>
      </c>
      <c r="CX62">
        <v>0</v>
      </c>
      <c r="CY62">
        <v>1680458371.8</v>
      </c>
      <c r="CZ62">
        <v>0</v>
      </c>
      <c r="DA62">
        <v>0</v>
      </c>
      <c r="DB62" t="s">
        <v>356</v>
      </c>
      <c r="DC62">
        <v>1680383055.5</v>
      </c>
      <c r="DD62">
        <v>1680383051.5</v>
      </c>
      <c r="DE62">
        <v>0</v>
      </c>
      <c r="DF62">
        <v>-0.261</v>
      </c>
      <c r="DG62">
        <v>-0.006</v>
      </c>
      <c r="DH62">
        <v>1.377</v>
      </c>
      <c r="DI62">
        <v>0.403</v>
      </c>
      <c r="DJ62">
        <v>420</v>
      </c>
      <c r="DK62">
        <v>24</v>
      </c>
      <c r="DL62">
        <v>0.61</v>
      </c>
      <c r="DM62">
        <v>0.33</v>
      </c>
      <c r="DN62">
        <v>-36.546375</v>
      </c>
      <c r="DO62">
        <v>1.41143189493435</v>
      </c>
      <c r="DP62">
        <v>0.354264478709057</v>
      </c>
      <c r="DQ62">
        <v>0</v>
      </c>
      <c r="DR62">
        <v>1.62554525</v>
      </c>
      <c r="DS62">
        <v>-0.00269842401501477</v>
      </c>
      <c r="DT62">
        <v>0.00213330844874809</v>
      </c>
      <c r="DU62">
        <v>1</v>
      </c>
      <c r="DV62">
        <v>1</v>
      </c>
      <c r="DW62">
        <v>2</v>
      </c>
      <c r="DX62" t="s">
        <v>357</v>
      </c>
      <c r="DY62">
        <v>2.87149</v>
      </c>
      <c r="DZ62">
        <v>2.71005</v>
      </c>
      <c r="EA62">
        <v>0.132533</v>
      </c>
      <c r="EB62">
        <v>0.136956</v>
      </c>
      <c r="EC62">
        <v>0.0631932</v>
      </c>
      <c r="ED62">
        <v>0.0567167</v>
      </c>
      <c r="EE62">
        <v>24334.5</v>
      </c>
      <c r="EF62">
        <v>21194.1</v>
      </c>
      <c r="EG62">
        <v>25097.5</v>
      </c>
      <c r="EH62">
        <v>23911.2</v>
      </c>
      <c r="EI62">
        <v>40121.3</v>
      </c>
      <c r="EJ62">
        <v>37312.7</v>
      </c>
      <c r="EK62">
        <v>45342.2</v>
      </c>
      <c r="EL62">
        <v>42622.4</v>
      </c>
      <c r="EM62">
        <v>1.78027</v>
      </c>
      <c r="EN62">
        <v>1.85575</v>
      </c>
      <c r="EO62">
        <v>0.0146255</v>
      </c>
      <c r="EP62">
        <v>0</v>
      </c>
      <c r="EQ62">
        <v>19.748</v>
      </c>
      <c r="ER62">
        <v>999.9</v>
      </c>
      <c r="ES62">
        <v>35.478</v>
      </c>
      <c r="ET62">
        <v>28.832</v>
      </c>
      <c r="EU62">
        <v>15.7922</v>
      </c>
      <c r="EV62">
        <v>53.665</v>
      </c>
      <c r="EW62">
        <v>45.8654</v>
      </c>
      <c r="EX62">
        <v>1</v>
      </c>
      <c r="EY62">
        <v>-0.0799949</v>
      </c>
      <c r="EZ62">
        <v>4.61146</v>
      </c>
      <c r="FA62">
        <v>20.1724</v>
      </c>
      <c r="FB62">
        <v>5.23406</v>
      </c>
      <c r="FC62">
        <v>11.9918</v>
      </c>
      <c r="FD62">
        <v>4.95675</v>
      </c>
      <c r="FE62">
        <v>3.30393</v>
      </c>
      <c r="FF62">
        <v>9999</v>
      </c>
      <c r="FG62">
        <v>9999</v>
      </c>
      <c r="FH62">
        <v>999.9</v>
      </c>
      <c r="FI62">
        <v>9999</v>
      </c>
      <c r="FJ62">
        <v>1.86844</v>
      </c>
      <c r="FK62">
        <v>1.86413</v>
      </c>
      <c r="FL62">
        <v>1.87177</v>
      </c>
      <c r="FM62">
        <v>1.86249</v>
      </c>
      <c r="FN62">
        <v>1.86191</v>
      </c>
      <c r="FO62">
        <v>1.86844</v>
      </c>
      <c r="FP62">
        <v>1.85852</v>
      </c>
      <c r="FQ62">
        <v>1.865</v>
      </c>
      <c r="FR62">
        <v>5</v>
      </c>
      <c r="FS62">
        <v>0</v>
      </c>
      <c r="FT62">
        <v>0</v>
      </c>
      <c r="FU62">
        <v>0</v>
      </c>
      <c r="FV62" t="s">
        <v>358</v>
      </c>
      <c r="FW62" t="s">
        <v>359</v>
      </c>
      <c r="FX62" t="s">
        <v>360</v>
      </c>
      <c r="FY62" t="s">
        <v>360</v>
      </c>
      <c r="FZ62" t="s">
        <v>360</v>
      </c>
      <c r="GA62" t="s">
        <v>360</v>
      </c>
      <c r="GB62">
        <v>0</v>
      </c>
      <c r="GC62">
        <v>100</v>
      </c>
      <c r="GD62">
        <v>100</v>
      </c>
      <c r="GE62">
        <v>1.55</v>
      </c>
      <c r="GF62">
        <v>-0.041</v>
      </c>
      <c r="GG62">
        <v>0.710533810232173</v>
      </c>
      <c r="GH62">
        <v>0.00197157181927259</v>
      </c>
      <c r="GI62">
        <v>-1.54613444728524e-06</v>
      </c>
      <c r="GJ62">
        <v>6.01190112903267e-10</v>
      </c>
      <c r="GK62">
        <v>-0.100309745534137</v>
      </c>
      <c r="GL62">
        <v>-0.0164619765348121</v>
      </c>
      <c r="GM62">
        <v>0.00184798508784774</v>
      </c>
      <c r="GN62">
        <v>-1.07393615702454e-05</v>
      </c>
      <c r="GO62">
        <v>1</v>
      </c>
      <c r="GP62">
        <v>1970</v>
      </c>
      <c r="GQ62">
        <v>2</v>
      </c>
      <c r="GR62">
        <v>24</v>
      </c>
      <c r="GS62">
        <v>1254.8</v>
      </c>
      <c r="GT62">
        <v>1254.8</v>
      </c>
      <c r="GU62">
        <v>1.67603</v>
      </c>
      <c r="GV62">
        <v>2.33643</v>
      </c>
      <c r="GW62">
        <v>1.44775</v>
      </c>
      <c r="GX62">
        <v>2.31079</v>
      </c>
      <c r="GY62">
        <v>1.44409</v>
      </c>
      <c r="GZ62">
        <v>2.43286</v>
      </c>
      <c r="HA62">
        <v>33.9413</v>
      </c>
      <c r="HB62">
        <v>24.3064</v>
      </c>
      <c r="HC62">
        <v>18</v>
      </c>
      <c r="HD62">
        <v>416.362</v>
      </c>
      <c r="HE62">
        <v>446.758</v>
      </c>
      <c r="HF62">
        <v>14.7845</v>
      </c>
      <c r="HG62">
        <v>26.1515</v>
      </c>
      <c r="HH62">
        <v>30.0002</v>
      </c>
      <c r="HI62">
        <v>26.1432</v>
      </c>
      <c r="HJ62">
        <v>26.1169</v>
      </c>
      <c r="HK62">
        <v>33.7115</v>
      </c>
      <c r="HL62">
        <v>40.4407</v>
      </c>
      <c r="HM62">
        <v>4.00109</v>
      </c>
      <c r="HN62">
        <v>14.7876</v>
      </c>
      <c r="HO62">
        <v>776.279</v>
      </c>
      <c r="HP62">
        <v>10.6805</v>
      </c>
      <c r="HQ62">
        <v>95.987</v>
      </c>
      <c r="HR62">
        <v>100.235</v>
      </c>
    </row>
    <row r="63" spans="1:226">
      <c r="A63">
        <v>47</v>
      </c>
      <c r="B63">
        <v>1680458347</v>
      </c>
      <c r="C63">
        <v>322</v>
      </c>
      <c r="D63" t="s">
        <v>452</v>
      </c>
      <c r="E63" t="s">
        <v>453</v>
      </c>
      <c r="F63">
        <v>5</v>
      </c>
      <c r="G63" t="s">
        <v>353</v>
      </c>
      <c r="H63" t="s">
        <v>354</v>
      </c>
      <c r="I63">
        <v>1680458339.23214</v>
      </c>
      <c r="J63">
        <f>(K63)/1000</f>
        <v>0</v>
      </c>
      <c r="K63">
        <f>IF(BF63, AN63, AH63)</f>
        <v>0</v>
      </c>
      <c r="L63">
        <f>IF(BF63, AI63, AG63)</f>
        <v>0</v>
      </c>
      <c r="M63">
        <f>BH63 - IF(AU63&gt;1, L63*BB63*100.0/(AW63*BV63), 0)</f>
        <v>0</v>
      </c>
      <c r="N63">
        <f>((T63-J63/2)*M63-L63)/(T63+J63/2)</f>
        <v>0</v>
      </c>
      <c r="O63">
        <f>N63*(BO63+BP63)/1000.0</f>
        <v>0</v>
      </c>
      <c r="P63">
        <f>(BH63 - IF(AU63&gt;1, L63*BB63*100.0/(AW63*BV63), 0))*(BO63+BP63)/1000.0</f>
        <v>0</v>
      </c>
      <c r="Q63">
        <f>2.0/((1/S63-1/R63)+SIGN(S63)*SQRT((1/S63-1/R63)*(1/S63-1/R63) + 4*BC63/((BC63+1)*(BC63+1))*(2*1/S63*1/R63-1/R63*1/R63)))</f>
        <v>0</v>
      </c>
      <c r="R63">
        <f>IF(LEFT(BD63,1)&lt;&gt;"0",IF(LEFT(BD63,1)="1",3.0,BE63),$D$5+$E$5*(BV63*BO63/($K$5*1000))+$F$5*(BV63*BO63/($K$5*1000))*MAX(MIN(BB63,$J$5),$I$5)*MAX(MIN(BB63,$J$5),$I$5)+$G$5*MAX(MIN(BB63,$J$5),$I$5)*(BV63*BO63/($K$5*1000))+$H$5*(BV63*BO63/($K$5*1000))*(BV63*BO63/($K$5*1000)))</f>
        <v>0</v>
      </c>
      <c r="S63">
        <f>J63*(1000-(1000*0.61365*exp(17.502*W63/(240.97+W63))/(BO63+BP63)+BJ63)/2)/(1000*0.61365*exp(17.502*W63/(240.97+W63))/(BO63+BP63)-BJ63)</f>
        <v>0</v>
      </c>
      <c r="T63">
        <f>1/((BC63+1)/(Q63/1.6)+1/(R63/1.37)) + BC63/((BC63+1)/(Q63/1.6) + BC63/(R63/1.37))</f>
        <v>0</v>
      </c>
      <c r="U63">
        <f>(AX63*BA63)</f>
        <v>0</v>
      </c>
      <c r="V63">
        <f>(BQ63+(U63+2*0.95*5.67E-8*(((BQ63+$B$7)+273)^4-(BQ63+273)^4)-44100*J63)/(1.84*29.3*R63+8*0.95*5.67E-8*(BQ63+273)^3))</f>
        <v>0</v>
      </c>
      <c r="W63">
        <f>($C$7*BR63+$D$7*BS63+$E$7*V63)</f>
        <v>0</v>
      </c>
      <c r="X63">
        <f>0.61365*exp(17.502*W63/(240.97+W63))</f>
        <v>0</v>
      </c>
      <c r="Y63">
        <f>(Z63/AA63*100)</f>
        <v>0</v>
      </c>
      <c r="Z63">
        <f>BJ63*(BO63+BP63)/1000</f>
        <v>0</v>
      </c>
      <c r="AA63">
        <f>0.61365*exp(17.502*BQ63/(240.97+BQ63))</f>
        <v>0</v>
      </c>
      <c r="AB63">
        <f>(X63-BJ63*(BO63+BP63)/1000)</f>
        <v>0</v>
      </c>
      <c r="AC63">
        <f>(-J63*44100)</f>
        <v>0</v>
      </c>
      <c r="AD63">
        <f>2*29.3*R63*0.92*(BQ63-W63)</f>
        <v>0</v>
      </c>
      <c r="AE63">
        <f>2*0.95*5.67E-8*(((BQ63+$B$7)+273)^4-(W63+273)^4)</f>
        <v>0</v>
      </c>
      <c r="AF63">
        <f>U63+AE63+AC63+AD63</f>
        <v>0</v>
      </c>
      <c r="AG63">
        <f>BN63*AU63*(BI63-BH63*(1000-AU63*BK63)/(1000-AU63*BJ63))/(100*BB63)</f>
        <v>0</v>
      </c>
      <c r="AH63">
        <f>1000*BN63*AU63*(BJ63-BK63)/(100*BB63*(1000-AU63*BJ63))</f>
        <v>0</v>
      </c>
      <c r="AI63">
        <f>(AJ63 - AK63 - BO63*1E3/(8.314*(BQ63+273.15)) * AM63/BN63 * AL63) * BN63/(100*BB63) * (1000 - BK63)/1000</f>
        <v>0</v>
      </c>
      <c r="AJ63">
        <v>767.845620829222</v>
      </c>
      <c r="AK63">
        <v>741.23516969697</v>
      </c>
      <c r="AL63">
        <v>3.36398359101886</v>
      </c>
      <c r="AM63">
        <v>67.1333394971398</v>
      </c>
      <c r="AN63">
        <f>(AP63 - AO63 + BO63*1E3/(8.314*(BQ63+273.15)) * AR63/BN63 * AQ63) * BN63/(100*BB63) * 1000/(1000 - AP63)</f>
        <v>0</v>
      </c>
      <c r="AO63">
        <v>10.734779740692</v>
      </c>
      <c r="AP63">
        <v>12.3539424242424</v>
      </c>
      <c r="AQ63">
        <v>2.04786931122313e-06</v>
      </c>
      <c r="AR63">
        <v>128.358155406934</v>
      </c>
      <c r="AS63">
        <v>12</v>
      </c>
      <c r="AT63">
        <v>2</v>
      </c>
      <c r="AU63">
        <f>IF(AS63*$H$13&gt;=AW63,1.0,(AW63/(AW63-AS63*$H$13)))</f>
        <v>0</v>
      </c>
      <c r="AV63">
        <f>(AU63-1)*100</f>
        <v>0</v>
      </c>
      <c r="AW63">
        <f>MAX(0,($B$13+$C$13*BV63)/(1+$D$13*BV63)*BO63/(BQ63+273)*$E$13)</f>
        <v>0</v>
      </c>
      <c r="AX63">
        <f>$B$11*BW63+$C$11*BX63+$F$11*CI63*(1-CL63)</f>
        <v>0</v>
      </c>
      <c r="AY63">
        <f>AX63*AZ63</f>
        <v>0</v>
      </c>
      <c r="AZ63">
        <f>($B$11*$D$9+$C$11*$D$9+$F$11*((CV63+CN63)/MAX(CV63+CN63+CW63, 0.1)*$I$9+CW63/MAX(CV63+CN63+CW63, 0.1)*$J$9))/($B$11+$C$11+$F$11)</f>
        <v>0</v>
      </c>
      <c r="BA63">
        <f>($B$11*$K$9+$C$11*$K$9+$F$11*((CV63+CN63)/MAX(CV63+CN63+CW63, 0.1)*$P$9+CW63/MAX(CV63+CN63+CW63, 0.1)*$Q$9))/($B$11+$C$11+$F$11)</f>
        <v>0</v>
      </c>
      <c r="BB63">
        <v>2.44</v>
      </c>
      <c r="BC63">
        <v>0.5</v>
      </c>
      <c r="BD63" t="s">
        <v>355</v>
      </c>
      <c r="BE63">
        <v>2</v>
      </c>
      <c r="BF63" t="b">
        <v>1</v>
      </c>
      <c r="BG63">
        <v>1680458339.23214</v>
      </c>
      <c r="BH63">
        <v>707.979821428571</v>
      </c>
      <c r="BI63">
        <v>744.292142857143</v>
      </c>
      <c r="BJ63">
        <v>12.3500285714286</v>
      </c>
      <c r="BK63">
        <v>10.7274821428571</v>
      </c>
      <c r="BL63">
        <v>706.436071428571</v>
      </c>
      <c r="BM63">
        <v>12.3910178571429</v>
      </c>
      <c r="BN63">
        <v>500.134964285714</v>
      </c>
      <c r="BO63">
        <v>89.4763071428572</v>
      </c>
      <c r="BP63">
        <v>0.0999730357142857</v>
      </c>
      <c r="BQ63">
        <v>19.5306535714286</v>
      </c>
      <c r="BR63">
        <v>19.9874964285714</v>
      </c>
      <c r="BS63">
        <v>999.9</v>
      </c>
      <c r="BT63">
        <v>0</v>
      </c>
      <c r="BU63">
        <v>0</v>
      </c>
      <c r="BV63">
        <v>9994.62214285714</v>
      </c>
      <c r="BW63">
        <v>0</v>
      </c>
      <c r="BX63">
        <v>10.2381</v>
      </c>
      <c r="BY63">
        <v>-36.31235</v>
      </c>
      <c r="BZ63">
        <v>716.83275</v>
      </c>
      <c r="CA63">
        <v>752.363142857143</v>
      </c>
      <c r="CB63">
        <v>1.62254571428571</v>
      </c>
      <c r="CC63">
        <v>744.292142857143</v>
      </c>
      <c r="CD63">
        <v>10.7274821428571</v>
      </c>
      <c r="CE63">
        <v>1.10503535714286</v>
      </c>
      <c r="CF63">
        <v>0.959855535714286</v>
      </c>
      <c r="CG63">
        <v>8.38016357142857</v>
      </c>
      <c r="CH63">
        <v>6.32085035714286</v>
      </c>
      <c r="CI63">
        <v>2000.00928571429</v>
      </c>
      <c r="CJ63">
        <v>0.979995142857143</v>
      </c>
      <c r="CK63">
        <v>0.0200045857142857</v>
      </c>
      <c r="CL63">
        <v>0</v>
      </c>
      <c r="CM63">
        <v>2.60544642857143</v>
      </c>
      <c r="CN63">
        <v>0</v>
      </c>
      <c r="CO63">
        <v>4563.80178571429</v>
      </c>
      <c r="CP63">
        <v>16705.4607142857</v>
      </c>
      <c r="CQ63">
        <v>41.5420714285714</v>
      </c>
      <c r="CR63">
        <v>43.7455</v>
      </c>
      <c r="CS63">
        <v>42.75</v>
      </c>
      <c r="CT63">
        <v>41.812</v>
      </c>
      <c r="CU63">
        <v>40.6670714285714</v>
      </c>
      <c r="CV63">
        <v>1959.99892857143</v>
      </c>
      <c r="CW63">
        <v>40.0103571428571</v>
      </c>
      <c r="CX63">
        <v>0</v>
      </c>
      <c r="CY63">
        <v>1680458377.2</v>
      </c>
      <c r="CZ63">
        <v>0</v>
      </c>
      <c r="DA63">
        <v>0</v>
      </c>
      <c r="DB63" t="s">
        <v>356</v>
      </c>
      <c r="DC63">
        <v>1680383055.5</v>
      </c>
      <c r="DD63">
        <v>1680383051.5</v>
      </c>
      <c r="DE63">
        <v>0</v>
      </c>
      <c r="DF63">
        <v>-0.261</v>
      </c>
      <c r="DG63">
        <v>-0.006</v>
      </c>
      <c r="DH63">
        <v>1.377</v>
      </c>
      <c r="DI63">
        <v>0.403</v>
      </c>
      <c r="DJ63">
        <v>420</v>
      </c>
      <c r="DK63">
        <v>24</v>
      </c>
      <c r="DL63">
        <v>0.61</v>
      </c>
      <c r="DM63">
        <v>0.33</v>
      </c>
      <c r="DN63">
        <v>-36.4932825</v>
      </c>
      <c r="DO63">
        <v>2.76004615384615</v>
      </c>
      <c r="DP63">
        <v>0.373428711997015</v>
      </c>
      <c r="DQ63">
        <v>0</v>
      </c>
      <c r="DR63">
        <v>1.62415425</v>
      </c>
      <c r="DS63">
        <v>-0.0342176735459663</v>
      </c>
      <c r="DT63">
        <v>0.00405492409762502</v>
      </c>
      <c r="DU63">
        <v>1</v>
      </c>
      <c r="DV63">
        <v>1</v>
      </c>
      <c r="DW63">
        <v>2</v>
      </c>
      <c r="DX63" t="s">
        <v>357</v>
      </c>
      <c r="DY63">
        <v>2.87155</v>
      </c>
      <c r="DZ63">
        <v>2.71006</v>
      </c>
      <c r="EA63">
        <v>0.134589</v>
      </c>
      <c r="EB63">
        <v>0.139021</v>
      </c>
      <c r="EC63">
        <v>0.0632072</v>
      </c>
      <c r="ED63">
        <v>0.0567284</v>
      </c>
      <c r="EE63">
        <v>24276.6</v>
      </c>
      <c r="EF63">
        <v>21143.5</v>
      </c>
      <c r="EG63">
        <v>25097.2</v>
      </c>
      <c r="EH63">
        <v>23911.3</v>
      </c>
      <c r="EI63">
        <v>40120.4</v>
      </c>
      <c r="EJ63">
        <v>37312.5</v>
      </c>
      <c r="EK63">
        <v>45341.8</v>
      </c>
      <c r="EL63">
        <v>42622.7</v>
      </c>
      <c r="EM63">
        <v>1.78048</v>
      </c>
      <c r="EN63">
        <v>1.856</v>
      </c>
      <c r="EO63">
        <v>0.0138059</v>
      </c>
      <c r="EP63">
        <v>0</v>
      </c>
      <c r="EQ63">
        <v>19.75</v>
      </c>
      <c r="ER63">
        <v>999.9</v>
      </c>
      <c r="ES63">
        <v>35.478</v>
      </c>
      <c r="ET63">
        <v>28.832</v>
      </c>
      <c r="EU63">
        <v>15.7918</v>
      </c>
      <c r="EV63">
        <v>54.785</v>
      </c>
      <c r="EW63">
        <v>45.4647</v>
      </c>
      <c r="EX63">
        <v>1</v>
      </c>
      <c r="EY63">
        <v>-0.0801397</v>
      </c>
      <c r="EZ63">
        <v>4.59011</v>
      </c>
      <c r="FA63">
        <v>20.173</v>
      </c>
      <c r="FB63">
        <v>5.23406</v>
      </c>
      <c r="FC63">
        <v>11.9918</v>
      </c>
      <c r="FD63">
        <v>4.9569</v>
      </c>
      <c r="FE63">
        <v>3.30395</v>
      </c>
      <c r="FF63">
        <v>9999</v>
      </c>
      <c r="FG63">
        <v>9999</v>
      </c>
      <c r="FH63">
        <v>999.9</v>
      </c>
      <c r="FI63">
        <v>9999</v>
      </c>
      <c r="FJ63">
        <v>1.86844</v>
      </c>
      <c r="FK63">
        <v>1.8641</v>
      </c>
      <c r="FL63">
        <v>1.87178</v>
      </c>
      <c r="FM63">
        <v>1.86249</v>
      </c>
      <c r="FN63">
        <v>1.86192</v>
      </c>
      <c r="FO63">
        <v>1.86844</v>
      </c>
      <c r="FP63">
        <v>1.85852</v>
      </c>
      <c r="FQ63">
        <v>1.86498</v>
      </c>
      <c r="FR63">
        <v>5</v>
      </c>
      <c r="FS63">
        <v>0</v>
      </c>
      <c r="FT63">
        <v>0</v>
      </c>
      <c r="FU63">
        <v>0</v>
      </c>
      <c r="FV63" t="s">
        <v>358</v>
      </c>
      <c r="FW63" t="s">
        <v>359</v>
      </c>
      <c r="FX63" t="s">
        <v>360</v>
      </c>
      <c r="FY63" t="s">
        <v>360</v>
      </c>
      <c r="FZ63" t="s">
        <v>360</v>
      </c>
      <c r="GA63" t="s">
        <v>360</v>
      </c>
      <c r="GB63">
        <v>0</v>
      </c>
      <c r="GC63">
        <v>100</v>
      </c>
      <c r="GD63">
        <v>100</v>
      </c>
      <c r="GE63">
        <v>1.561</v>
      </c>
      <c r="GF63">
        <v>-0.0409</v>
      </c>
      <c r="GG63">
        <v>0.710533810232173</v>
      </c>
      <c r="GH63">
        <v>0.00197157181927259</v>
      </c>
      <c r="GI63">
        <v>-1.54613444728524e-06</v>
      </c>
      <c r="GJ63">
        <v>6.01190112903267e-10</v>
      </c>
      <c r="GK63">
        <v>-0.100309745534137</v>
      </c>
      <c r="GL63">
        <v>-0.0164619765348121</v>
      </c>
      <c r="GM63">
        <v>0.00184798508784774</v>
      </c>
      <c r="GN63">
        <v>-1.07393615702454e-05</v>
      </c>
      <c r="GO63">
        <v>1</v>
      </c>
      <c r="GP63">
        <v>1970</v>
      </c>
      <c r="GQ63">
        <v>2</v>
      </c>
      <c r="GR63">
        <v>24</v>
      </c>
      <c r="GS63">
        <v>1254.9</v>
      </c>
      <c r="GT63">
        <v>1254.9</v>
      </c>
      <c r="GU63">
        <v>1.70776</v>
      </c>
      <c r="GV63">
        <v>2.35107</v>
      </c>
      <c r="GW63">
        <v>1.44775</v>
      </c>
      <c r="GX63">
        <v>2.31079</v>
      </c>
      <c r="GY63">
        <v>1.44409</v>
      </c>
      <c r="GZ63">
        <v>2.39624</v>
      </c>
      <c r="HA63">
        <v>33.9413</v>
      </c>
      <c r="HB63">
        <v>24.3064</v>
      </c>
      <c r="HC63">
        <v>18</v>
      </c>
      <c r="HD63">
        <v>416.481</v>
      </c>
      <c r="HE63">
        <v>446.91</v>
      </c>
      <c r="HF63">
        <v>14.7945</v>
      </c>
      <c r="HG63">
        <v>26.1515</v>
      </c>
      <c r="HH63">
        <v>30</v>
      </c>
      <c r="HI63">
        <v>26.1445</v>
      </c>
      <c r="HJ63">
        <v>26.1169</v>
      </c>
      <c r="HK63">
        <v>34.2579</v>
      </c>
      <c r="HL63">
        <v>40.4407</v>
      </c>
      <c r="HM63">
        <v>4.00109</v>
      </c>
      <c r="HN63">
        <v>14.7988</v>
      </c>
      <c r="HO63">
        <v>789.824</v>
      </c>
      <c r="HP63">
        <v>10.6805</v>
      </c>
      <c r="HQ63">
        <v>95.9861</v>
      </c>
      <c r="HR63">
        <v>100.235</v>
      </c>
    </row>
    <row r="64" spans="1:226">
      <c r="A64">
        <v>48</v>
      </c>
      <c r="B64">
        <v>1680458352</v>
      </c>
      <c r="C64">
        <v>327</v>
      </c>
      <c r="D64" t="s">
        <v>454</v>
      </c>
      <c r="E64" t="s">
        <v>455</v>
      </c>
      <c r="F64">
        <v>5</v>
      </c>
      <c r="G64" t="s">
        <v>353</v>
      </c>
      <c r="H64" t="s">
        <v>354</v>
      </c>
      <c r="I64">
        <v>1680458344.5</v>
      </c>
      <c r="J64">
        <f>(K64)/1000</f>
        <v>0</v>
      </c>
      <c r="K64">
        <f>IF(BF64, AN64, AH64)</f>
        <v>0</v>
      </c>
      <c r="L64">
        <f>IF(BF64, AI64, AG64)</f>
        <v>0</v>
      </c>
      <c r="M64">
        <f>BH64 - IF(AU64&gt;1, L64*BB64*100.0/(AW64*BV64), 0)</f>
        <v>0</v>
      </c>
      <c r="N64">
        <f>((T64-J64/2)*M64-L64)/(T64+J64/2)</f>
        <v>0</v>
      </c>
      <c r="O64">
        <f>N64*(BO64+BP64)/1000.0</f>
        <v>0</v>
      </c>
      <c r="P64">
        <f>(BH64 - IF(AU64&gt;1, L64*BB64*100.0/(AW64*BV64), 0))*(BO64+BP64)/1000.0</f>
        <v>0</v>
      </c>
      <c r="Q64">
        <f>2.0/((1/S64-1/R64)+SIGN(S64)*SQRT((1/S64-1/R64)*(1/S64-1/R64) + 4*BC64/((BC64+1)*(BC64+1))*(2*1/S64*1/R64-1/R64*1/R64)))</f>
        <v>0</v>
      </c>
      <c r="R64">
        <f>IF(LEFT(BD64,1)&lt;&gt;"0",IF(LEFT(BD64,1)="1",3.0,BE64),$D$5+$E$5*(BV64*BO64/($K$5*1000))+$F$5*(BV64*BO64/($K$5*1000))*MAX(MIN(BB64,$J$5),$I$5)*MAX(MIN(BB64,$J$5),$I$5)+$G$5*MAX(MIN(BB64,$J$5),$I$5)*(BV64*BO64/($K$5*1000))+$H$5*(BV64*BO64/($K$5*1000))*(BV64*BO64/($K$5*1000)))</f>
        <v>0</v>
      </c>
      <c r="S64">
        <f>J64*(1000-(1000*0.61365*exp(17.502*W64/(240.97+W64))/(BO64+BP64)+BJ64)/2)/(1000*0.61365*exp(17.502*W64/(240.97+W64))/(BO64+BP64)-BJ64)</f>
        <v>0</v>
      </c>
      <c r="T64">
        <f>1/((BC64+1)/(Q64/1.6)+1/(R64/1.37)) + BC64/((BC64+1)/(Q64/1.6) + BC64/(R64/1.37))</f>
        <v>0</v>
      </c>
      <c r="U64">
        <f>(AX64*BA64)</f>
        <v>0</v>
      </c>
      <c r="V64">
        <f>(BQ64+(U64+2*0.95*5.67E-8*(((BQ64+$B$7)+273)^4-(BQ64+273)^4)-44100*J64)/(1.84*29.3*R64+8*0.95*5.67E-8*(BQ64+273)^3))</f>
        <v>0</v>
      </c>
      <c r="W64">
        <f>($C$7*BR64+$D$7*BS64+$E$7*V64)</f>
        <v>0</v>
      </c>
      <c r="X64">
        <f>0.61365*exp(17.502*W64/(240.97+W64))</f>
        <v>0</v>
      </c>
      <c r="Y64">
        <f>(Z64/AA64*100)</f>
        <v>0</v>
      </c>
      <c r="Z64">
        <f>BJ64*(BO64+BP64)/1000</f>
        <v>0</v>
      </c>
      <c r="AA64">
        <f>0.61365*exp(17.502*BQ64/(240.97+BQ64))</f>
        <v>0</v>
      </c>
      <c r="AB64">
        <f>(X64-BJ64*(BO64+BP64)/1000)</f>
        <v>0</v>
      </c>
      <c r="AC64">
        <f>(-J64*44100)</f>
        <v>0</v>
      </c>
      <c r="AD64">
        <f>2*29.3*R64*0.92*(BQ64-W64)</f>
        <v>0</v>
      </c>
      <c r="AE64">
        <f>2*0.95*5.67E-8*(((BQ64+$B$7)+273)^4-(W64+273)^4)</f>
        <v>0</v>
      </c>
      <c r="AF64">
        <f>U64+AE64+AC64+AD64</f>
        <v>0</v>
      </c>
      <c r="AG64">
        <f>BN64*AU64*(BI64-BH64*(1000-AU64*BK64)/(1000-AU64*BJ64))/(100*BB64)</f>
        <v>0</v>
      </c>
      <c r="AH64">
        <f>1000*BN64*AU64*(BJ64-BK64)/(100*BB64*(1000-AU64*BJ64))</f>
        <v>0</v>
      </c>
      <c r="AI64">
        <f>(AJ64 - AK64 - BO64*1E3/(8.314*(BQ64+273.15)) * AM64/BN64 * AL64) * BN64/(100*BB64) * (1000 - BK64)/1000</f>
        <v>0</v>
      </c>
      <c r="AJ64">
        <v>785.086688698067</v>
      </c>
      <c r="AK64">
        <v>758.095351515152</v>
      </c>
      <c r="AL64">
        <v>3.38212537834194</v>
      </c>
      <c r="AM64">
        <v>67.1333394971398</v>
      </c>
      <c r="AN64">
        <f>(AP64 - AO64 + BO64*1E3/(8.314*(BQ64+273.15)) * AR64/BN64 * AQ64) * BN64/(100*BB64) * 1000/(1000 - AP64)</f>
        <v>0</v>
      </c>
      <c r="AO64">
        <v>10.734806386654</v>
      </c>
      <c r="AP64">
        <v>12.3580793939394</v>
      </c>
      <c r="AQ64">
        <v>2.82469891817728e-07</v>
      </c>
      <c r="AR64">
        <v>128.358155406934</v>
      </c>
      <c r="AS64">
        <v>11</v>
      </c>
      <c r="AT64">
        <v>2</v>
      </c>
      <c r="AU64">
        <f>IF(AS64*$H$13&gt;=AW64,1.0,(AW64/(AW64-AS64*$H$13)))</f>
        <v>0</v>
      </c>
      <c r="AV64">
        <f>(AU64-1)*100</f>
        <v>0</v>
      </c>
      <c r="AW64">
        <f>MAX(0,($B$13+$C$13*BV64)/(1+$D$13*BV64)*BO64/(BQ64+273)*$E$13)</f>
        <v>0</v>
      </c>
      <c r="AX64">
        <f>$B$11*BW64+$C$11*BX64+$F$11*CI64*(1-CL64)</f>
        <v>0</v>
      </c>
      <c r="AY64">
        <f>AX64*AZ64</f>
        <v>0</v>
      </c>
      <c r="AZ64">
        <f>($B$11*$D$9+$C$11*$D$9+$F$11*((CV64+CN64)/MAX(CV64+CN64+CW64, 0.1)*$I$9+CW64/MAX(CV64+CN64+CW64, 0.1)*$J$9))/($B$11+$C$11+$F$11)</f>
        <v>0</v>
      </c>
      <c r="BA64">
        <f>($B$11*$K$9+$C$11*$K$9+$F$11*((CV64+CN64)/MAX(CV64+CN64+CW64, 0.1)*$P$9+CW64/MAX(CV64+CN64+CW64, 0.1)*$Q$9))/($B$11+$C$11+$F$11)</f>
        <v>0</v>
      </c>
      <c r="BB64">
        <v>2.44</v>
      </c>
      <c r="BC64">
        <v>0.5</v>
      </c>
      <c r="BD64" t="s">
        <v>355</v>
      </c>
      <c r="BE64">
        <v>2</v>
      </c>
      <c r="BF64" t="b">
        <v>1</v>
      </c>
      <c r="BG64">
        <v>1680458344.5</v>
      </c>
      <c r="BH64">
        <v>725.45337037037</v>
      </c>
      <c r="BI64">
        <v>761.832518518518</v>
      </c>
      <c r="BJ64">
        <v>12.3532148148148</v>
      </c>
      <c r="BK64">
        <v>10.732062962963</v>
      </c>
      <c r="BL64">
        <v>723.897851851852</v>
      </c>
      <c r="BM64">
        <v>12.3941333333333</v>
      </c>
      <c r="BN64">
        <v>500.140592592593</v>
      </c>
      <c r="BO64">
        <v>89.4764925925926</v>
      </c>
      <c r="BP64">
        <v>0.0999168888888889</v>
      </c>
      <c r="BQ64">
        <v>19.5305814814815</v>
      </c>
      <c r="BR64">
        <v>19.9795</v>
      </c>
      <c r="BS64">
        <v>999.9</v>
      </c>
      <c r="BT64">
        <v>0</v>
      </c>
      <c r="BU64">
        <v>0</v>
      </c>
      <c r="BV64">
        <v>9988.31074074074</v>
      </c>
      <c r="BW64">
        <v>0</v>
      </c>
      <c r="BX64">
        <v>10.2381</v>
      </c>
      <c r="BY64">
        <v>-36.3791592592593</v>
      </c>
      <c r="BZ64">
        <v>734.527222222222</v>
      </c>
      <c r="CA64">
        <v>770.097296296296</v>
      </c>
      <c r="CB64">
        <v>1.62114666666667</v>
      </c>
      <c r="CC64">
        <v>761.832518518518</v>
      </c>
      <c r="CD64">
        <v>10.732062962963</v>
      </c>
      <c r="CE64">
        <v>1.10532259259259</v>
      </c>
      <c r="CF64">
        <v>0.960267592592593</v>
      </c>
      <c r="CG64">
        <v>8.38399259259259</v>
      </c>
      <c r="CH64">
        <v>6.3270737037037</v>
      </c>
      <c r="CI64">
        <v>1999.99592592593</v>
      </c>
      <c r="CJ64">
        <v>0.979995</v>
      </c>
      <c r="CK64">
        <v>0.0200047</v>
      </c>
      <c r="CL64">
        <v>0</v>
      </c>
      <c r="CM64">
        <v>2.60973333333333</v>
      </c>
      <c r="CN64">
        <v>0</v>
      </c>
      <c r="CO64">
        <v>4567.22703703704</v>
      </c>
      <c r="CP64">
        <v>16705.3481481482</v>
      </c>
      <c r="CQ64">
        <v>41.5459259259259</v>
      </c>
      <c r="CR64">
        <v>43.7453333333333</v>
      </c>
      <c r="CS64">
        <v>42.75</v>
      </c>
      <c r="CT64">
        <v>41.812</v>
      </c>
      <c r="CU64">
        <v>40.6709259259259</v>
      </c>
      <c r="CV64">
        <v>1959.98555555556</v>
      </c>
      <c r="CW64">
        <v>40.0103703703704</v>
      </c>
      <c r="CX64">
        <v>0</v>
      </c>
      <c r="CY64">
        <v>1680458382</v>
      </c>
      <c r="CZ64">
        <v>0</v>
      </c>
      <c r="DA64">
        <v>0</v>
      </c>
      <c r="DB64" t="s">
        <v>356</v>
      </c>
      <c r="DC64">
        <v>1680383055.5</v>
      </c>
      <c r="DD64">
        <v>1680383051.5</v>
      </c>
      <c r="DE64">
        <v>0</v>
      </c>
      <c r="DF64">
        <v>-0.261</v>
      </c>
      <c r="DG64">
        <v>-0.006</v>
      </c>
      <c r="DH64">
        <v>1.377</v>
      </c>
      <c r="DI64">
        <v>0.403</v>
      </c>
      <c r="DJ64">
        <v>420</v>
      </c>
      <c r="DK64">
        <v>24</v>
      </c>
      <c r="DL64">
        <v>0.61</v>
      </c>
      <c r="DM64">
        <v>0.33</v>
      </c>
      <c r="DN64">
        <v>-36.3934425</v>
      </c>
      <c r="DO64">
        <v>-0.578331332082506</v>
      </c>
      <c r="DP64">
        <v>0.256342397866116</v>
      </c>
      <c r="DQ64">
        <v>0</v>
      </c>
      <c r="DR64">
        <v>1.622559</v>
      </c>
      <c r="DS64">
        <v>-0.0284109568480328</v>
      </c>
      <c r="DT64">
        <v>0.00391498965515876</v>
      </c>
      <c r="DU64">
        <v>1</v>
      </c>
      <c r="DV64">
        <v>1</v>
      </c>
      <c r="DW64">
        <v>2</v>
      </c>
      <c r="DX64" t="s">
        <v>357</v>
      </c>
      <c r="DY64">
        <v>2.87115</v>
      </c>
      <c r="DZ64">
        <v>2.71021</v>
      </c>
      <c r="EA64">
        <v>0.136638</v>
      </c>
      <c r="EB64">
        <v>0.140984</v>
      </c>
      <c r="EC64">
        <v>0.063221</v>
      </c>
      <c r="ED64">
        <v>0.0567259</v>
      </c>
      <c r="EE64">
        <v>24218.6</v>
      </c>
      <c r="EF64">
        <v>21095.4</v>
      </c>
      <c r="EG64">
        <v>25096.7</v>
      </c>
      <c r="EH64">
        <v>23911.3</v>
      </c>
      <c r="EI64">
        <v>40119.4</v>
      </c>
      <c r="EJ64">
        <v>37312.5</v>
      </c>
      <c r="EK64">
        <v>45341.2</v>
      </c>
      <c r="EL64">
        <v>42622.5</v>
      </c>
      <c r="EM64">
        <v>1.7803</v>
      </c>
      <c r="EN64">
        <v>1.85635</v>
      </c>
      <c r="EO64">
        <v>0.0128821</v>
      </c>
      <c r="EP64">
        <v>0</v>
      </c>
      <c r="EQ64">
        <v>19.7521</v>
      </c>
      <c r="ER64">
        <v>999.9</v>
      </c>
      <c r="ES64">
        <v>35.478</v>
      </c>
      <c r="ET64">
        <v>28.812</v>
      </c>
      <c r="EU64">
        <v>15.7732</v>
      </c>
      <c r="EV64">
        <v>53.625</v>
      </c>
      <c r="EW64">
        <v>45.7091</v>
      </c>
      <c r="EX64">
        <v>1</v>
      </c>
      <c r="EY64">
        <v>-0.0798628</v>
      </c>
      <c r="EZ64">
        <v>4.58993</v>
      </c>
      <c r="FA64">
        <v>20.1728</v>
      </c>
      <c r="FB64">
        <v>5.23346</v>
      </c>
      <c r="FC64">
        <v>11.992</v>
      </c>
      <c r="FD64">
        <v>4.95665</v>
      </c>
      <c r="FE64">
        <v>3.3039</v>
      </c>
      <c r="FF64">
        <v>9999</v>
      </c>
      <c r="FG64">
        <v>9999</v>
      </c>
      <c r="FH64">
        <v>999.9</v>
      </c>
      <c r="FI64">
        <v>9999</v>
      </c>
      <c r="FJ64">
        <v>1.86844</v>
      </c>
      <c r="FK64">
        <v>1.86412</v>
      </c>
      <c r="FL64">
        <v>1.87176</v>
      </c>
      <c r="FM64">
        <v>1.86249</v>
      </c>
      <c r="FN64">
        <v>1.86196</v>
      </c>
      <c r="FO64">
        <v>1.86844</v>
      </c>
      <c r="FP64">
        <v>1.85852</v>
      </c>
      <c r="FQ64">
        <v>1.86501</v>
      </c>
      <c r="FR64">
        <v>5</v>
      </c>
      <c r="FS64">
        <v>0</v>
      </c>
      <c r="FT64">
        <v>0</v>
      </c>
      <c r="FU64">
        <v>0</v>
      </c>
      <c r="FV64" t="s">
        <v>358</v>
      </c>
      <c r="FW64" t="s">
        <v>359</v>
      </c>
      <c r="FX64" t="s">
        <v>360</v>
      </c>
      <c r="FY64" t="s">
        <v>360</v>
      </c>
      <c r="FZ64" t="s">
        <v>360</v>
      </c>
      <c r="GA64" t="s">
        <v>360</v>
      </c>
      <c r="GB64">
        <v>0</v>
      </c>
      <c r="GC64">
        <v>100</v>
      </c>
      <c r="GD64">
        <v>100</v>
      </c>
      <c r="GE64">
        <v>1.573</v>
      </c>
      <c r="GF64">
        <v>-0.0408</v>
      </c>
      <c r="GG64">
        <v>0.710533810232173</v>
      </c>
      <c r="GH64">
        <v>0.00197157181927259</v>
      </c>
      <c r="GI64">
        <v>-1.54613444728524e-06</v>
      </c>
      <c r="GJ64">
        <v>6.01190112903267e-10</v>
      </c>
      <c r="GK64">
        <v>-0.100309745534137</v>
      </c>
      <c r="GL64">
        <v>-0.0164619765348121</v>
      </c>
      <c r="GM64">
        <v>0.00184798508784774</v>
      </c>
      <c r="GN64">
        <v>-1.07393615702454e-05</v>
      </c>
      <c r="GO64">
        <v>1</v>
      </c>
      <c r="GP64">
        <v>1970</v>
      </c>
      <c r="GQ64">
        <v>2</v>
      </c>
      <c r="GR64">
        <v>24</v>
      </c>
      <c r="GS64">
        <v>1254.9</v>
      </c>
      <c r="GT64">
        <v>1255</v>
      </c>
      <c r="GU64">
        <v>1.73584</v>
      </c>
      <c r="GV64">
        <v>2.3584</v>
      </c>
      <c r="GW64">
        <v>1.44775</v>
      </c>
      <c r="GX64">
        <v>2.31079</v>
      </c>
      <c r="GY64">
        <v>1.44409</v>
      </c>
      <c r="GZ64">
        <v>2.30835</v>
      </c>
      <c r="HA64">
        <v>33.9413</v>
      </c>
      <c r="HB64">
        <v>24.2976</v>
      </c>
      <c r="HC64">
        <v>18</v>
      </c>
      <c r="HD64">
        <v>416.385</v>
      </c>
      <c r="HE64">
        <v>447.122</v>
      </c>
      <c r="HF64">
        <v>14.8048</v>
      </c>
      <c r="HG64">
        <v>26.1515</v>
      </c>
      <c r="HH64">
        <v>30.0001</v>
      </c>
      <c r="HI64">
        <v>26.1445</v>
      </c>
      <c r="HJ64">
        <v>26.1169</v>
      </c>
      <c r="HK64">
        <v>34.883</v>
      </c>
      <c r="HL64">
        <v>40.4407</v>
      </c>
      <c r="HM64">
        <v>4.00109</v>
      </c>
      <c r="HN64">
        <v>14.8078</v>
      </c>
      <c r="HO64">
        <v>810.162</v>
      </c>
      <c r="HP64">
        <v>10.6805</v>
      </c>
      <c r="HQ64">
        <v>95.9846</v>
      </c>
      <c r="HR64">
        <v>100.235</v>
      </c>
    </row>
    <row r="65" spans="1:226">
      <c r="A65">
        <v>49</v>
      </c>
      <c r="B65">
        <v>1680458357</v>
      </c>
      <c r="C65">
        <v>332</v>
      </c>
      <c r="D65" t="s">
        <v>456</v>
      </c>
      <c r="E65" t="s">
        <v>457</v>
      </c>
      <c r="F65">
        <v>5</v>
      </c>
      <c r="G65" t="s">
        <v>353</v>
      </c>
      <c r="H65" t="s">
        <v>354</v>
      </c>
      <c r="I65">
        <v>1680458349.21429</v>
      </c>
      <c r="J65">
        <f>(K65)/1000</f>
        <v>0</v>
      </c>
      <c r="K65">
        <f>IF(BF65, AN65, AH65)</f>
        <v>0</v>
      </c>
      <c r="L65">
        <f>IF(BF65, AI65, AG65)</f>
        <v>0</v>
      </c>
      <c r="M65">
        <f>BH65 - IF(AU65&gt;1, L65*BB65*100.0/(AW65*BV65), 0)</f>
        <v>0</v>
      </c>
      <c r="N65">
        <f>((T65-J65/2)*M65-L65)/(T65+J65/2)</f>
        <v>0</v>
      </c>
      <c r="O65">
        <f>N65*(BO65+BP65)/1000.0</f>
        <v>0</v>
      </c>
      <c r="P65">
        <f>(BH65 - IF(AU65&gt;1, L65*BB65*100.0/(AW65*BV65), 0))*(BO65+BP65)/1000.0</f>
        <v>0</v>
      </c>
      <c r="Q65">
        <f>2.0/((1/S65-1/R65)+SIGN(S65)*SQRT((1/S65-1/R65)*(1/S65-1/R65) + 4*BC65/((BC65+1)*(BC65+1))*(2*1/S65*1/R65-1/R65*1/R65)))</f>
        <v>0</v>
      </c>
      <c r="R65">
        <f>IF(LEFT(BD65,1)&lt;&gt;"0",IF(LEFT(BD65,1)="1",3.0,BE65),$D$5+$E$5*(BV65*BO65/($K$5*1000))+$F$5*(BV65*BO65/($K$5*1000))*MAX(MIN(BB65,$J$5),$I$5)*MAX(MIN(BB65,$J$5),$I$5)+$G$5*MAX(MIN(BB65,$J$5),$I$5)*(BV65*BO65/($K$5*1000))+$H$5*(BV65*BO65/($K$5*1000))*(BV65*BO65/($K$5*1000)))</f>
        <v>0</v>
      </c>
      <c r="S65">
        <f>J65*(1000-(1000*0.61365*exp(17.502*W65/(240.97+W65))/(BO65+BP65)+BJ65)/2)/(1000*0.61365*exp(17.502*W65/(240.97+W65))/(BO65+BP65)-BJ65)</f>
        <v>0</v>
      </c>
      <c r="T65">
        <f>1/((BC65+1)/(Q65/1.6)+1/(R65/1.37)) + BC65/((BC65+1)/(Q65/1.6) + BC65/(R65/1.37))</f>
        <v>0</v>
      </c>
      <c r="U65">
        <f>(AX65*BA65)</f>
        <v>0</v>
      </c>
      <c r="V65">
        <f>(BQ65+(U65+2*0.95*5.67E-8*(((BQ65+$B$7)+273)^4-(BQ65+273)^4)-44100*J65)/(1.84*29.3*R65+8*0.95*5.67E-8*(BQ65+273)^3))</f>
        <v>0</v>
      </c>
      <c r="W65">
        <f>($C$7*BR65+$D$7*BS65+$E$7*V65)</f>
        <v>0</v>
      </c>
      <c r="X65">
        <f>0.61365*exp(17.502*W65/(240.97+W65))</f>
        <v>0</v>
      </c>
      <c r="Y65">
        <f>(Z65/AA65*100)</f>
        <v>0</v>
      </c>
      <c r="Z65">
        <f>BJ65*(BO65+BP65)/1000</f>
        <v>0</v>
      </c>
      <c r="AA65">
        <f>0.61365*exp(17.502*BQ65/(240.97+BQ65))</f>
        <v>0</v>
      </c>
      <c r="AB65">
        <f>(X65-BJ65*(BO65+BP65)/1000)</f>
        <v>0</v>
      </c>
      <c r="AC65">
        <f>(-J65*44100)</f>
        <v>0</v>
      </c>
      <c r="AD65">
        <f>2*29.3*R65*0.92*(BQ65-W65)</f>
        <v>0</v>
      </c>
      <c r="AE65">
        <f>2*0.95*5.67E-8*(((BQ65+$B$7)+273)^4-(W65+273)^4)</f>
        <v>0</v>
      </c>
      <c r="AF65">
        <f>U65+AE65+AC65+AD65</f>
        <v>0</v>
      </c>
      <c r="AG65">
        <f>BN65*AU65*(BI65-BH65*(1000-AU65*BK65)/(1000-AU65*BJ65))/(100*BB65)</f>
        <v>0</v>
      </c>
      <c r="AH65">
        <f>1000*BN65*AU65*(BJ65-BK65)/(100*BB65*(1000-AU65*BJ65))</f>
        <v>0</v>
      </c>
      <c r="AI65">
        <f>(AJ65 - AK65 - BO65*1E3/(8.314*(BQ65+273.15)) * AM65/BN65 * AL65) * BN65/(100*BB65) * (1000 - BK65)/1000</f>
        <v>0</v>
      </c>
      <c r="AJ65">
        <v>802.021438735686</v>
      </c>
      <c r="AK65">
        <v>774.934018181818</v>
      </c>
      <c r="AL65">
        <v>3.36668076756463</v>
      </c>
      <c r="AM65">
        <v>67.1333394971398</v>
      </c>
      <c r="AN65">
        <f>(AP65 - AO65 + BO65*1E3/(8.314*(BQ65+273.15)) * AR65/BN65 * AQ65) * BN65/(100*BB65) * 1000/(1000 - AP65)</f>
        <v>0</v>
      </c>
      <c r="AO65">
        <v>10.7357695357606</v>
      </c>
      <c r="AP65">
        <v>12.3581260606061</v>
      </c>
      <c r="AQ65">
        <v>-6.63098955091353e-08</v>
      </c>
      <c r="AR65">
        <v>128.358155406934</v>
      </c>
      <c r="AS65">
        <v>11</v>
      </c>
      <c r="AT65">
        <v>2</v>
      </c>
      <c r="AU65">
        <f>IF(AS65*$H$13&gt;=AW65,1.0,(AW65/(AW65-AS65*$H$13)))</f>
        <v>0</v>
      </c>
      <c r="AV65">
        <f>(AU65-1)*100</f>
        <v>0</v>
      </c>
      <c r="AW65">
        <f>MAX(0,($B$13+$C$13*BV65)/(1+$D$13*BV65)*BO65/(BQ65+273)*$E$13)</f>
        <v>0</v>
      </c>
      <c r="AX65">
        <f>$B$11*BW65+$C$11*BX65+$F$11*CI65*(1-CL65)</f>
        <v>0</v>
      </c>
      <c r="AY65">
        <f>AX65*AZ65</f>
        <v>0</v>
      </c>
      <c r="AZ65">
        <f>($B$11*$D$9+$C$11*$D$9+$F$11*((CV65+CN65)/MAX(CV65+CN65+CW65, 0.1)*$I$9+CW65/MAX(CV65+CN65+CW65, 0.1)*$J$9))/($B$11+$C$11+$F$11)</f>
        <v>0</v>
      </c>
      <c r="BA65">
        <f>($B$11*$K$9+$C$11*$K$9+$F$11*((CV65+CN65)/MAX(CV65+CN65+CW65, 0.1)*$P$9+CW65/MAX(CV65+CN65+CW65, 0.1)*$Q$9))/($B$11+$C$11+$F$11)</f>
        <v>0</v>
      </c>
      <c r="BB65">
        <v>2.44</v>
      </c>
      <c r="BC65">
        <v>0.5</v>
      </c>
      <c r="BD65" t="s">
        <v>355</v>
      </c>
      <c r="BE65">
        <v>2</v>
      </c>
      <c r="BF65" t="b">
        <v>1</v>
      </c>
      <c r="BG65">
        <v>1680458349.21429</v>
      </c>
      <c r="BH65">
        <v>741.098107142857</v>
      </c>
      <c r="BI65">
        <v>777.636285714286</v>
      </c>
      <c r="BJ65">
        <v>12.3553714285714</v>
      </c>
      <c r="BK65">
        <v>10.73475</v>
      </c>
      <c r="BL65">
        <v>739.532107142857</v>
      </c>
      <c r="BM65">
        <v>12.3962357142857</v>
      </c>
      <c r="BN65">
        <v>500.142035714286</v>
      </c>
      <c r="BO65">
        <v>89.4772678571428</v>
      </c>
      <c r="BP65">
        <v>0.100054221428571</v>
      </c>
      <c r="BQ65">
        <v>19.5377285714286</v>
      </c>
      <c r="BR65">
        <v>19.9800035714286</v>
      </c>
      <c r="BS65">
        <v>999.9</v>
      </c>
      <c r="BT65">
        <v>0</v>
      </c>
      <c r="BU65">
        <v>0</v>
      </c>
      <c r="BV65">
        <v>9977.99357142857</v>
      </c>
      <c r="BW65">
        <v>0</v>
      </c>
      <c r="BX65">
        <v>10.2381</v>
      </c>
      <c r="BY65">
        <v>-36.5381607142857</v>
      </c>
      <c r="BZ65">
        <v>750.369285714286</v>
      </c>
      <c r="CA65">
        <v>786.074607142857</v>
      </c>
      <c r="CB65">
        <v>1.62062071428571</v>
      </c>
      <c r="CC65">
        <v>777.636285714286</v>
      </c>
      <c r="CD65">
        <v>10.73475</v>
      </c>
      <c r="CE65">
        <v>1.10552535714286</v>
      </c>
      <c r="CF65">
        <v>0.960516071428571</v>
      </c>
      <c r="CG65">
        <v>8.38669642857143</v>
      </c>
      <c r="CH65">
        <v>6.33082714285714</v>
      </c>
      <c r="CI65">
        <v>1999.99357142857</v>
      </c>
      <c r="CJ65">
        <v>0.979995</v>
      </c>
      <c r="CK65">
        <v>0.0200047</v>
      </c>
      <c r="CL65">
        <v>0</v>
      </c>
      <c r="CM65">
        <v>2.62178928571429</v>
      </c>
      <c r="CN65">
        <v>0</v>
      </c>
      <c r="CO65">
        <v>4569.65714285714</v>
      </c>
      <c r="CP65">
        <v>16705.3392857143</v>
      </c>
      <c r="CQ65">
        <v>41.5376428571428</v>
      </c>
      <c r="CR65">
        <v>43.75</v>
      </c>
      <c r="CS65">
        <v>42.75</v>
      </c>
      <c r="CT65">
        <v>41.812</v>
      </c>
      <c r="CU65">
        <v>40.6781428571429</v>
      </c>
      <c r="CV65">
        <v>1959.98321428571</v>
      </c>
      <c r="CW65">
        <v>40.0103571428571</v>
      </c>
      <c r="CX65">
        <v>0</v>
      </c>
      <c r="CY65">
        <v>1680458386.8</v>
      </c>
      <c r="CZ65">
        <v>0</v>
      </c>
      <c r="DA65">
        <v>0</v>
      </c>
      <c r="DB65" t="s">
        <v>356</v>
      </c>
      <c r="DC65">
        <v>1680383055.5</v>
      </c>
      <c r="DD65">
        <v>1680383051.5</v>
      </c>
      <c r="DE65">
        <v>0</v>
      </c>
      <c r="DF65">
        <v>-0.261</v>
      </c>
      <c r="DG65">
        <v>-0.006</v>
      </c>
      <c r="DH65">
        <v>1.377</v>
      </c>
      <c r="DI65">
        <v>0.403</v>
      </c>
      <c r="DJ65">
        <v>420</v>
      </c>
      <c r="DK65">
        <v>24</v>
      </c>
      <c r="DL65">
        <v>0.61</v>
      </c>
      <c r="DM65">
        <v>0.33</v>
      </c>
      <c r="DN65">
        <v>-36.470765</v>
      </c>
      <c r="DO65">
        <v>-1.05052457786105</v>
      </c>
      <c r="DP65">
        <v>0.278078065972489</v>
      </c>
      <c r="DQ65">
        <v>0</v>
      </c>
      <c r="DR65">
        <v>1.6217705</v>
      </c>
      <c r="DS65">
        <v>-0.00674634146341514</v>
      </c>
      <c r="DT65">
        <v>0.00338334889569494</v>
      </c>
      <c r="DU65">
        <v>1</v>
      </c>
      <c r="DV65">
        <v>1</v>
      </c>
      <c r="DW65">
        <v>2</v>
      </c>
      <c r="DX65" t="s">
        <v>357</v>
      </c>
      <c r="DY65">
        <v>2.87149</v>
      </c>
      <c r="DZ65">
        <v>2.71002</v>
      </c>
      <c r="EA65">
        <v>0.138673</v>
      </c>
      <c r="EB65">
        <v>0.143034</v>
      </c>
      <c r="EC65">
        <v>0.0632229</v>
      </c>
      <c r="ED65">
        <v>0.0567323</v>
      </c>
      <c r="EE65">
        <v>24161.6</v>
      </c>
      <c r="EF65">
        <v>21045.5</v>
      </c>
      <c r="EG65">
        <v>25096.7</v>
      </c>
      <c r="EH65">
        <v>23911.8</v>
      </c>
      <c r="EI65">
        <v>40119.4</v>
      </c>
      <c r="EJ65">
        <v>37312.7</v>
      </c>
      <c r="EK65">
        <v>45341.3</v>
      </c>
      <c r="EL65">
        <v>42623.1</v>
      </c>
      <c r="EM65">
        <v>1.78055</v>
      </c>
      <c r="EN65">
        <v>1.85613</v>
      </c>
      <c r="EO65">
        <v>0.0146143</v>
      </c>
      <c r="EP65">
        <v>0</v>
      </c>
      <c r="EQ65">
        <v>19.7546</v>
      </c>
      <c r="ER65">
        <v>999.9</v>
      </c>
      <c r="ES65">
        <v>35.478</v>
      </c>
      <c r="ET65">
        <v>28.832</v>
      </c>
      <c r="EU65">
        <v>15.7915</v>
      </c>
      <c r="EV65">
        <v>54.355</v>
      </c>
      <c r="EW65">
        <v>46.238</v>
      </c>
      <c r="EX65">
        <v>1</v>
      </c>
      <c r="EY65">
        <v>-0.0803176</v>
      </c>
      <c r="EZ65">
        <v>4.51271</v>
      </c>
      <c r="FA65">
        <v>20.175</v>
      </c>
      <c r="FB65">
        <v>5.23451</v>
      </c>
      <c r="FC65">
        <v>11.992</v>
      </c>
      <c r="FD65">
        <v>4.9568</v>
      </c>
      <c r="FE65">
        <v>3.3039</v>
      </c>
      <c r="FF65">
        <v>9999</v>
      </c>
      <c r="FG65">
        <v>9999</v>
      </c>
      <c r="FH65">
        <v>999.9</v>
      </c>
      <c r="FI65">
        <v>9999</v>
      </c>
      <c r="FJ65">
        <v>1.86844</v>
      </c>
      <c r="FK65">
        <v>1.8641</v>
      </c>
      <c r="FL65">
        <v>1.87176</v>
      </c>
      <c r="FM65">
        <v>1.86249</v>
      </c>
      <c r="FN65">
        <v>1.86191</v>
      </c>
      <c r="FO65">
        <v>1.86844</v>
      </c>
      <c r="FP65">
        <v>1.85852</v>
      </c>
      <c r="FQ65">
        <v>1.86498</v>
      </c>
      <c r="FR65">
        <v>5</v>
      </c>
      <c r="FS65">
        <v>0</v>
      </c>
      <c r="FT65">
        <v>0</v>
      </c>
      <c r="FU65">
        <v>0</v>
      </c>
      <c r="FV65" t="s">
        <v>358</v>
      </c>
      <c r="FW65" t="s">
        <v>359</v>
      </c>
      <c r="FX65" t="s">
        <v>360</v>
      </c>
      <c r="FY65" t="s">
        <v>360</v>
      </c>
      <c r="FZ65" t="s">
        <v>360</v>
      </c>
      <c r="GA65" t="s">
        <v>360</v>
      </c>
      <c r="GB65">
        <v>0</v>
      </c>
      <c r="GC65">
        <v>100</v>
      </c>
      <c r="GD65">
        <v>100</v>
      </c>
      <c r="GE65">
        <v>1.584</v>
      </c>
      <c r="GF65">
        <v>-0.0408</v>
      </c>
      <c r="GG65">
        <v>0.710533810232173</v>
      </c>
      <c r="GH65">
        <v>0.00197157181927259</v>
      </c>
      <c r="GI65">
        <v>-1.54613444728524e-06</v>
      </c>
      <c r="GJ65">
        <v>6.01190112903267e-10</v>
      </c>
      <c r="GK65">
        <v>-0.100309745534137</v>
      </c>
      <c r="GL65">
        <v>-0.0164619765348121</v>
      </c>
      <c r="GM65">
        <v>0.00184798508784774</v>
      </c>
      <c r="GN65">
        <v>-1.07393615702454e-05</v>
      </c>
      <c r="GO65">
        <v>1</v>
      </c>
      <c r="GP65">
        <v>1970</v>
      </c>
      <c r="GQ65">
        <v>2</v>
      </c>
      <c r="GR65">
        <v>24</v>
      </c>
      <c r="GS65">
        <v>1255</v>
      </c>
      <c r="GT65">
        <v>1255.1</v>
      </c>
      <c r="GU65">
        <v>1.76636</v>
      </c>
      <c r="GV65">
        <v>2.3645</v>
      </c>
      <c r="GW65">
        <v>1.44775</v>
      </c>
      <c r="GX65">
        <v>2.31079</v>
      </c>
      <c r="GY65">
        <v>1.44409</v>
      </c>
      <c r="GZ65">
        <v>2.25098</v>
      </c>
      <c r="HA65">
        <v>33.9413</v>
      </c>
      <c r="HB65">
        <v>24.2976</v>
      </c>
      <c r="HC65">
        <v>18</v>
      </c>
      <c r="HD65">
        <v>416.523</v>
      </c>
      <c r="HE65">
        <v>446.985</v>
      </c>
      <c r="HF65">
        <v>14.8201</v>
      </c>
      <c r="HG65">
        <v>26.1515</v>
      </c>
      <c r="HH65">
        <v>30</v>
      </c>
      <c r="HI65">
        <v>26.1445</v>
      </c>
      <c r="HJ65">
        <v>26.1169</v>
      </c>
      <c r="HK65">
        <v>35.4305</v>
      </c>
      <c r="HL65">
        <v>40.4407</v>
      </c>
      <c r="HM65">
        <v>4.00109</v>
      </c>
      <c r="HN65">
        <v>14.8326</v>
      </c>
      <c r="HO65">
        <v>823.6</v>
      </c>
      <c r="HP65">
        <v>10.6805</v>
      </c>
      <c r="HQ65">
        <v>95.9848</v>
      </c>
      <c r="HR65">
        <v>100.237</v>
      </c>
    </row>
    <row r="66" spans="1:226">
      <c r="A66">
        <v>50</v>
      </c>
      <c r="B66">
        <v>1680458362</v>
      </c>
      <c r="C66">
        <v>337</v>
      </c>
      <c r="D66" t="s">
        <v>458</v>
      </c>
      <c r="E66" t="s">
        <v>459</v>
      </c>
      <c r="F66">
        <v>5</v>
      </c>
      <c r="G66" t="s">
        <v>353</v>
      </c>
      <c r="H66" t="s">
        <v>354</v>
      </c>
      <c r="I66">
        <v>1680458354.5</v>
      </c>
      <c r="J66">
        <f>(K66)/1000</f>
        <v>0</v>
      </c>
      <c r="K66">
        <f>IF(BF66, AN66, AH66)</f>
        <v>0</v>
      </c>
      <c r="L66">
        <f>IF(BF66, AI66, AG66)</f>
        <v>0</v>
      </c>
      <c r="M66">
        <f>BH66 - IF(AU66&gt;1, L66*BB66*100.0/(AW66*BV66), 0)</f>
        <v>0</v>
      </c>
      <c r="N66">
        <f>((T66-J66/2)*M66-L66)/(T66+J66/2)</f>
        <v>0</v>
      </c>
      <c r="O66">
        <f>N66*(BO66+BP66)/1000.0</f>
        <v>0</v>
      </c>
      <c r="P66">
        <f>(BH66 - IF(AU66&gt;1, L66*BB66*100.0/(AW66*BV66), 0))*(BO66+BP66)/1000.0</f>
        <v>0</v>
      </c>
      <c r="Q66">
        <f>2.0/((1/S66-1/R66)+SIGN(S66)*SQRT((1/S66-1/R66)*(1/S66-1/R66) + 4*BC66/((BC66+1)*(BC66+1))*(2*1/S66*1/R66-1/R66*1/R66)))</f>
        <v>0</v>
      </c>
      <c r="R66">
        <f>IF(LEFT(BD66,1)&lt;&gt;"0",IF(LEFT(BD66,1)="1",3.0,BE66),$D$5+$E$5*(BV66*BO66/($K$5*1000))+$F$5*(BV66*BO66/($K$5*1000))*MAX(MIN(BB66,$J$5),$I$5)*MAX(MIN(BB66,$J$5),$I$5)+$G$5*MAX(MIN(BB66,$J$5),$I$5)*(BV66*BO66/($K$5*1000))+$H$5*(BV66*BO66/($K$5*1000))*(BV66*BO66/($K$5*1000)))</f>
        <v>0</v>
      </c>
      <c r="S66">
        <f>J66*(1000-(1000*0.61365*exp(17.502*W66/(240.97+W66))/(BO66+BP66)+BJ66)/2)/(1000*0.61365*exp(17.502*W66/(240.97+W66))/(BO66+BP66)-BJ66)</f>
        <v>0</v>
      </c>
      <c r="T66">
        <f>1/((BC66+1)/(Q66/1.6)+1/(R66/1.37)) + BC66/((BC66+1)/(Q66/1.6) + BC66/(R66/1.37))</f>
        <v>0</v>
      </c>
      <c r="U66">
        <f>(AX66*BA66)</f>
        <v>0</v>
      </c>
      <c r="V66">
        <f>(BQ66+(U66+2*0.95*5.67E-8*(((BQ66+$B$7)+273)^4-(BQ66+273)^4)-44100*J66)/(1.84*29.3*R66+8*0.95*5.67E-8*(BQ66+273)^3))</f>
        <v>0</v>
      </c>
      <c r="W66">
        <f>($C$7*BR66+$D$7*BS66+$E$7*V66)</f>
        <v>0</v>
      </c>
      <c r="X66">
        <f>0.61365*exp(17.502*W66/(240.97+W66))</f>
        <v>0</v>
      </c>
      <c r="Y66">
        <f>(Z66/AA66*100)</f>
        <v>0</v>
      </c>
      <c r="Z66">
        <f>BJ66*(BO66+BP66)/1000</f>
        <v>0</v>
      </c>
      <c r="AA66">
        <f>0.61365*exp(17.502*BQ66/(240.97+BQ66))</f>
        <v>0</v>
      </c>
      <c r="AB66">
        <f>(X66-BJ66*(BO66+BP66)/1000)</f>
        <v>0</v>
      </c>
      <c r="AC66">
        <f>(-J66*44100)</f>
        <v>0</v>
      </c>
      <c r="AD66">
        <f>2*29.3*R66*0.92*(BQ66-W66)</f>
        <v>0</v>
      </c>
      <c r="AE66">
        <f>2*0.95*5.67E-8*(((BQ66+$B$7)+273)^4-(W66+273)^4)</f>
        <v>0</v>
      </c>
      <c r="AF66">
        <f>U66+AE66+AC66+AD66</f>
        <v>0</v>
      </c>
      <c r="AG66">
        <f>BN66*AU66*(BI66-BH66*(1000-AU66*BK66)/(1000-AU66*BJ66))/(100*BB66)</f>
        <v>0</v>
      </c>
      <c r="AH66">
        <f>1000*BN66*AU66*(BJ66-BK66)/(100*BB66*(1000-AU66*BJ66))</f>
        <v>0</v>
      </c>
      <c r="AI66">
        <f>(AJ66 - AK66 - BO66*1E3/(8.314*(BQ66+273.15)) * AM66/BN66 * AL66) * BN66/(100*BB66) * (1000 - BK66)/1000</f>
        <v>0</v>
      </c>
      <c r="AJ66">
        <v>819.217734919642</v>
      </c>
      <c r="AK66">
        <v>792.178745454545</v>
      </c>
      <c r="AL66">
        <v>3.43996432101232</v>
      </c>
      <c r="AM66">
        <v>67.1333394971398</v>
      </c>
      <c r="AN66">
        <f>(AP66 - AO66 + BO66*1E3/(8.314*(BQ66+273.15)) * AR66/BN66 * AQ66) * BN66/(100*BB66) * 1000/(1000 - AP66)</f>
        <v>0</v>
      </c>
      <c r="AO66">
        <v>10.736418273238</v>
      </c>
      <c r="AP66">
        <v>12.3597236363636</v>
      </c>
      <c r="AQ66">
        <v>1.48511457558462e-06</v>
      </c>
      <c r="AR66">
        <v>128.358155406934</v>
      </c>
      <c r="AS66">
        <v>12</v>
      </c>
      <c r="AT66">
        <v>2</v>
      </c>
      <c r="AU66">
        <f>IF(AS66*$H$13&gt;=AW66,1.0,(AW66/(AW66-AS66*$H$13)))</f>
        <v>0</v>
      </c>
      <c r="AV66">
        <f>(AU66-1)*100</f>
        <v>0</v>
      </c>
      <c r="AW66">
        <f>MAX(0,($B$13+$C$13*BV66)/(1+$D$13*BV66)*BO66/(BQ66+273)*$E$13)</f>
        <v>0</v>
      </c>
      <c r="AX66">
        <f>$B$11*BW66+$C$11*BX66+$F$11*CI66*(1-CL66)</f>
        <v>0</v>
      </c>
      <c r="AY66">
        <f>AX66*AZ66</f>
        <v>0</v>
      </c>
      <c r="AZ66">
        <f>($B$11*$D$9+$C$11*$D$9+$F$11*((CV66+CN66)/MAX(CV66+CN66+CW66, 0.1)*$I$9+CW66/MAX(CV66+CN66+CW66, 0.1)*$J$9))/($B$11+$C$11+$F$11)</f>
        <v>0</v>
      </c>
      <c r="BA66">
        <f>($B$11*$K$9+$C$11*$K$9+$F$11*((CV66+CN66)/MAX(CV66+CN66+CW66, 0.1)*$P$9+CW66/MAX(CV66+CN66+CW66, 0.1)*$Q$9))/($B$11+$C$11+$F$11)</f>
        <v>0</v>
      </c>
      <c r="BB66">
        <v>2.44</v>
      </c>
      <c r="BC66">
        <v>0.5</v>
      </c>
      <c r="BD66" t="s">
        <v>355</v>
      </c>
      <c r="BE66">
        <v>2</v>
      </c>
      <c r="BF66" t="b">
        <v>1</v>
      </c>
      <c r="BG66">
        <v>1680458354.5</v>
      </c>
      <c r="BH66">
        <v>758.768222222222</v>
      </c>
      <c r="BI66">
        <v>795.484074074074</v>
      </c>
      <c r="BJ66">
        <v>12.3577666666667</v>
      </c>
      <c r="BK66">
        <v>10.7356</v>
      </c>
      <c r="BL66">
        <v>757.190407407407</v>
      </c>
      <c r="BM66">
        <v>12.3985666666667</v>
      </c>
      <c r="BN66">
        <v>500.134</v>
      </c>
      <c r="BO66">
        <v>89.4775333333333</v>
      </c>
      <c r="BP66">
        <v>0.0999626851851852</v>
      </c>
      <c r="BQ66">
        <v>19.5415074074074</v>
      </c>
      <c r="BR66">
        <v>19.9825481481481</v>
      </c>
      <c r="BS66">
        <v>999.9</v>
      </c>
      <c r="BT66">
        <v>0</v>
      </c>
      <c r="BU66">
        <v>0</v>
      </c>
      <c r="BV66">
        <v>9985.35</v>
      </c>
      <c r="BW66">
        <v>0</v>
      </c>
      <c r="BX66">
        <v>10.2381</v>
      </c>
      <c r="BY66">
        <v>-36.7158888888889</v>
      </c>
      <c r="BZ66">
        <v>768.262259259259</v>
      </c>
      <c r="CA66">
        <v>804.116777777778</v>
      </c>
      <c r="CB66">
        <v>1.62217222222222</v>
      </c>
      <c r="CC66">
        <v>795.484074074074</v>
      </c>
      <c r="CD66">
        <v>10.7356</v>
      </c>
      <c r="CE66">
        <v>1.10574333333333</v>
      </c>
      <c r="CF66">
        <v>0.960595111111111</v>
      </c>
      <c r="CG66">
        <v>8.38960740740741</v>
      </c>
      <c r="CH66">
        <v>6.33202</v>
      </c>
      <c r="CI66">
        <v>1999.99</v>
      </c>
      <c r="CJ66">
        <v>0.979995</v>
      </c>
      <c r="CK66">
        <v>0.0200047</v>
      </c>
      <c r="CL66">
        <v>0</v>
      </c>
      <c r="CM66">
        <v>2.60500740740741</v>
      </c>
      <c r="CN66">
        <v>0</v>
      </c>
      <c r="CO66">
        <v>4571.81333333333</v>
      </c>
      <c r="CP66">
        <v>16705.3185185185</v>
      </c>
      <c r="CQ66">
        <v>41.539037037037</v>
      </c>
      <c r="CR66">
        <v>43.75</v>
      </c>
      <c r="CS66">
        <v>42.75</v>
      </c>
      <c r="CT66">
        <v>41.812</v>
      </c>
      <c r="CU66">
        <v>40.687</v>
      </c>
      <c r="CV66">
        <v>1959.97962962963</v>
      </c>
      <c r="CW66">
        <v>40.0103703703704</v>
      </c>
      <c r="CX66">
        <v>0</v>
      </c>
      <c r="CY66">
        <v>1680458392.2</v>
      </c>
      <c r="CZ66">
        <v>0</v>
      </c>
      <c r="DA66">
        <v>0</v>
      </c>
      <c r="DB66" t="s">
        <v>356</v>
      </c>
      <c r="DC66">
        <v>1680383055.5</v>
      </c>
      <c r="DD66">
        <v>1680383051.5</v>
      </c>
      <c r="DE66">
        <v>0</v>
      </c>
      <c r="DF66">
        <v>-0.261</v>
      </c>
      <c r="DG66">
        <v>-0.006</v>
      </c>
      <c r="DH66">
        <v>1.377</v>
      </c>
      <c r="DI66">
        <v>0.403</v>
      </c>
      <c r="DJ66">
        <v>420</v>
      </c>
      <c r="DK66">
        <v>24</v>
      </c>
      <c r="DL66">
        <v>0.61</v>
      </c>
      <c r="DM66">
        <v>0.33</v>
      </c>
      <c r="DN66">
        <v>-36.6009575</v>
      </c>
      <c r="DO66">
        <v>-2.07062026266407</v>
      </c>
      <c r="DP66">
        <v>0.285974455054556</v>
      </c>
      <c r="DQ66">
        <v>0</v>
      </c>
      <c r="DR66">
        <v>1.62088</v>
      </c>
      <c r="DS66">
        <v>0.0173880675422106</v>
      </c>
      <c r="DT66">
        <v>0.00230488936827781</v>
      </c>
      <c r="DU66">
        <v>1</v>
      </c>
      <c r="DV66">
        <v>1</v>
      </c>
      <c r="DW66">
        <v>2</v>
      </c>
      <c r="DX66" t="s">
        <v>357</v>
      </c>
      <c r="DY66">
        <v>2.87137</v>
      </c>
      <c r="DZ66">
        <v>2.71013</v>
      </c>
      <c r="EA66">
        <v>0.140708</v>
      </c>
      <c r="EB66">
        <v>0.144935</v>
      </c>
      <c r="EC66">
        <v>0.063232</v>
      </c>
      <c r="ED66">
        <v>0.05673</v>
      </c>
      <c r="EE66">
        <v>24104.4</v>
      </c>
      <c r="EF66">
        <v>20998.5</v>
      </c>
      <c r="EG66">
        <v>25096.6</v>
      </c>
      <c r="EH66">
        <v>23911.5</v>
      </c>
      <c r="EI66">
        <v>40118.6</v>
      </c>
      <c r="EJ66">
        <v>37312.8</v>
      </c>
      <c r="EK66">
        <v>45340.8</v>
      </c>
      <c r="EL66">
        <v>42622.9</v>
      </c>
      <c r="EM66">
        <v>1.78025</v>
      </c>
      <c r="EN66">
        <v>1.85613</v>
      </c>
      <c r="EO66">
        <v>0.0149533</v>
      </c>
      <c r="EP66">
        <v>0</v>
      </c>
      <c r="EQ66">
        <v>19.7564</v>
      </c>
      <c r="ER66">
        <v>999.9</v>
      </c>
      <c r="ES66">
        <v>35.454</v>
      </c>
      <c r="ET66">
        <v>28.832</v>
      </c>
      <c r="EU66">
        <v>15.7819</v>
      </c>
      <c r="EV66">
        <v>53.705</v>
      </c>
      <c r="EW66">
        <v>46.2099</v>
      </c>
      <c r="EX66">
        <v>1</v>
      </c>
      <c r="EY66">
        <v>-0.0802287</v>
      </c>
      <c r="EZ66">
        <v>4.53957</v>
      </c>
      <c r="FA66">
        <v>20.1742</v>
      </c>
      <c r="FB66">
        <v>5.23376</v>
      </c>
      <c r="FC66">
        <v>11.992</v>
      </c>
      <c r="FD66">
        <v>4.9568</v>
      </c>
      <c r="FE66">
        <v>3.30395</v>
      </c>
      <c r="FF66">
        <v>9999</v>
      </c>
      <c r="FG66">
        <v>9999</v>
      </c>
      <c r="FH66">
        <v>999.9</v>
      </c>
      <c r="FI66">
        <v>9999</v>
      </c>
      <c r="FJ66">
        <v>1.86844</v>
      </c>
      <c r="FK66">
        <v>1.8641</v>
      </c>
      <c r="FL66">
        <v>1.87176</v>
      </c>
      <c r="FM66">
        <v>1.86249</v>
      </c>
      <c r="FN66">
        <v>1.86189</v>
      </c>
      <c r="FO66">
        <v>1.86844</v>
      </c>
      <c r="FP66">
        <v>1.85852</v>
      </c>
      <c r="FQ66">
        <v>1.86499</v>
      </c>
      <c r="FR66">
        <v>5</v>
      </c>
      <c r="FS66">
        <v>0</v>
      </c>
      <c r="FT66">
        <v>0</v>
      </c>
      <c r="FU66">
        <v>0</v>
      </c>
      <c r="FV66" t="s">
        <v>358</v>
      </c>
      <c r="FW66" t="s">
        <v>359</v>
      </c>
      <c r="FX66" t="s">
        <v>360</v>
      </c>
      <c r="FY66" t="s">
        <v>360</v>
      </c>
      <c r="FZ66" t="s">
        <v>360</v>
      </c>
      <c r="GA66" t="s">
        <v>360</v>
      </c>
      <c r="GB66">
        <v>0</v>
      </c>
      <c r="GC66">
        <v>100</v>
      </c>
      <c r="GD66">
        <v>100</v>
      </c>
      <c r="GE66">
        <v>1.595</v>
      </c>
      <c r="GF66">
        <v>-0.0407</v>
      </c>
      <c r="GG66">
        <v>0.710533810232173</v>
      </c>
      <c r="GH66">
        <v>0.00197157181927259</v>
      </c>
      <c r="GI66">
        <v>-1.54613444728524e-06</v>
      </c>
      <c r="GJ66">
        <v>6.01190112903267e-10</v>
      </c>
      <c r="GK66">
        <v>-0.100309745534137</v>
      </c>
      <c r="GL66">
        <v>-0.0164619765348121</v>
      </c>
      <c r="GM66">
        <v>0.00184798508784774</v>
      </c>
      <c r="GN66">
        <v>-1.07393615702454e-05</v>
      </c>
      <c r="GO66">
        <v>1</v>
      </c>
      <c r="GP66">
        <v>1970</v>
      </c>
      <c r="GQ66">
        <v>2</v>
      </c>
      <c r="GR66">
        <v>24</v>
      </c>
      <c r="GS66">
        <v>1255.1</v>
      </c>
      <c r="GT66">
        <v>1255.2</v>
      </c>
      <c r="GU66">
        <v>1.79199</v>
      </c>
      <c r="GV66">
        <v>2.34253</v>
      </c>
      <c r="GW66">
        <v>1.44775</v>
      </c>
      <c r="GX66">
        <v>2.31079</v>
      </c>
      <c r="GY66">
        <v>1.44409</v>
      </c>
      <c r="GZ66">
        <v>2.38159</v>
      </c>
      <c r="HA66">
        <v>33.9413</v>
      </c>
      <c r="HB66">
        <v>24.2976</v>
      </c>
      <c r="HC66">
        <v>18</v>
      </c>
      <c r="HD66">
        <v>416.357</v>
      </c>
      <c r="HE66">
        <v>446.985</v>
      </c>
      <c r="HF66">
        <v>14.8384</v>
      </c>
      <c r="HG66">
        <v>26.152</v>
      </c>
      <c r="HH66">
        <v>30.0001</v>
      </c>
      <c r="HI66">
        <v>26.1445</v>
      </c>
      <c r="HJ66">
        <v>26.1169</v>
      </c>
      <c r="HK66">
        <v>36.0366</v>
      </c>
      <c r="HL66">
        <v>40.4407</v>
      </c>
      <c r="HM66">
        <v>3.62732</v>
      </c>
      <c r="HN66">
        <v>14.8408</v>
      </c>
      <c r="HO66">
        <v>843.819</v>
      </c>
      <c r="HP66">
        <v>10.6805</v>
      </c>
      <c r="HQ66">
        <v>95.9839</v>
      </c>
      <c r="HR66">
        <v>100.236</v>
      </c>
    </row>
    <row r="67" spans="1:226">
      <c r="A67">
        <v>51</v>
      </c>
      <c r="B67">
        <v>1680458367</v>
      </c>
      <c r="C67">
        <v>342</v>
      </c>
      <c r="D67" t="s">
        <v>460</v>
      </c>
      <c r="E67" t="s">
        <v>461</v>
      </c>
      <c r="F67">
        <v>5</v>
      </c>
      <c r="G67" t="s">
        <v>353</v>
      </c>
      <c r="H67" t="s">
        <v>354</v>
      </c>
      <c r="I67">
        <v>1680458359.21429</v>
      </c>
      <c r="J67">
        <f>(K67)/1000</f>
        <v>0</v>
      </c>
      <c r="K67">
        <f>IF(BF67, AN67, AH67)</f>
        <v>0</v>
      </c>
      <c r="L67">
        <f>IF(BF67, AI67, AG67)</f>
        <v>0</v>
      </c>
      <c r="M67">
        <f>BH67 - IF(AU67&gt;1, L67*BB67*100.0/(AW67*BV67), 0)</f>
        <v>0</v>
      </c>
      <c r="N67">
        <f>((T67-J67/2)*M67-L67)/(T67+J67/2)</f>
        <v>0</v>
      </c>
      <c r="O67">
        <f>N67*(BO67+BP67)/1000.0</f>
        <v>0</v>
      </c>
      <c r="P67">
        <f>(BH67 - IF(AU67&gt;1, L67*BB67*100.0/(AW67*BV67), 0))*(BO67+BP67)/1000.0</f>
        <v>0</v>
      </c>
      <c r="Q67">
        <f>2.0/((1/S67-1/R67)+SIGN(S67)*SQRT((1/S67-1/R67)*(1/S67-1/R67) + 4*BC67/((BC67+1)*(BC67+1))*(2*1/S67*1/R67-1/R67*1/R67)))</f>
        <v>0</v>
      </c>
      <c r="R67">
        <f>IF(LEFT(BD67,1)&lt;&gt;"0",IF(LEFT(BD67,1)="1",3.0,BE67),$D$5+$E$5*(BV67*BO67/($K$5*1000))+$F$5*(BV67*BO67/($K$5*1000))*MAX(MIN(BB67,$J$5),$I$5)*MAX(MIN(BB67,$J$5),$I$5)+$G$5*MAX(MIN(BB67,$J$5),$I$5)*(BV67*BO67/($K$5*1000))+$H$5*(BV67*BO67/($K$5*1000))*(BV67*BO67/($K$5*1000)))</f>
        <v>0</v>
      </c>
      <c r="S67">
        <f>J67*(1000-(1000*0.61365*exp(17.502*W67/(240.97+W67))/(BO67+BP67)+BJ67)/2)/(1000*0.61365*exp(17.502*W67/(240.97+W67))/(BO67+BP67)-BJ67)</f>
        <v>0</v>
      </c>
      <c r="T67">
        <f>1/((BC67+1)/(Q67/1.6)+1/(R67/1.37)) + BC67/((BC67+1)/(Q67/1.6) + BC67/(R67/1.37))</f>
        <v>0</v>
      </c>
      <c r="U67">
        <f>(AX67*BA67)</f>
        <v>0</v>
      </c>
      <c r="V67">
        <f>(BQ67+(U67+2*0.95*5.67E-8*(((BQ67+$B$7)+273)^4-(BQ67+273)^4)-44100*J67)/(1.84*29.3*R67+8*0.95*5.67E-8*(BQ67+273)^3))</f>
        <v>0</v>
      </c>
      <c r="W67">
        <f>($C$7*BR67+$D$7*BS67+$E$7*V67)</f>
        <v>0</v>
      </c>
      <c r="X67">
        <f>0.61365*exp(17.502*W67/(240.97+W67))</f>
        <v>0</v>
      </c>
      <c r="Y67">
        <f>(Z67/AA67*100)</f>
        <v>0</v>
      </c>
      <c r="Z67">
        <f>BJ67*(BO67+BP67)/1000</f>
        <v>0</v>
      </c>
      <c r="AA67">
        <f>0.61365*exp(17.502*BQ67/(240.97+BQ67))</f>
        <v>0</v>
      </c>
      <c r="AB67">
        <f>(X67-BJ67*(BO67+BP67)/1000)</f>
        <v>0</v>
      </c>
      <c r="AC67">
        <f>(-J67*44100)</f>
        <v>0</v>
      </c>
      <c r="AD67">
        <f>2*29.3*R67*0.92*(BQ67-W67)</f>
        <v>0</v>
      </c>
      <c r="AE67">
        <f>2*0.95*5.67E-8*(((BQ67+$B$7)+273)^4-(W67+273)^4)</f>
        <v>0</v>
      </c>
      <c r="AF67">
        <f>U67+AE67+AC67+AD67</f>
        <v>0</v>
      </c>
      <c r="AG67">
        <f>BN67*AU67*(BI67-BH67*(1000-AU67*BK67)/(1000-AU67*BJ67))/(100*BB67)</f>
        <v>0</v>
      </c>
      <c r="AH67">
        <f>1000*BN67*AU67*(BJ67-BK67)/(100*BB67*(1000-AU67*BJ67))</f>
        <v>0</v>
      </c>
      <c r="AI67">
        <f>(AJ67 - AK67 - BO67*1E3/(8.314*(BQ67+273.15)) * AM67/BN67 * AL67) * BN67/(100*BB67) * (1000 - BK67)/1000</f>
        <v>0</v>
      </c>
      <c r="AJ67">
        <v>835.551839631183</v>
      </c>
      <c r="AK67">
        <v>808.914581818181</v>
      </c>
      <c r="AL67">
        <v>3.33751445828563</v>
      </c>
      <c r="AM67">
        <v>67.1333394971398</v>
      </c>
      <c r="AN67">
        <f>(AP67 - AO67 + BO67*1E3/(8.314*(BQ67+273.15)) * AR67/BN67 * AQ67) * BN67/(100*BB67) * 1000/(1000 - AP67)</f>
        <v>0</v>
      </c>
      <c r="AO67">
        <v>10.7114297732737</v>
      </c>
      <c r="AP67">
        <v>12.3594824242424</v>
      </c>
      <c r="AQ67">
        <v>-2.43135135093045e-06</v>
      </c>
      <c r="AR67">
        <v>128.358155406934</v>
      </c>
      <c r="AS67">
        <v>12</v>
      </c>
      <c r="AT67">
        <v>2</v>
      </c>
      <c r="AU67">
        <f>IF(AS67*$H$13&gt;=AW67,1.0,(AW67/(AW67-AS67*$H$13)))</f>
        <v>0</v>
      </c>
      <c r="AV67">
        <f>(AU67-1)*100</f>
        <v>0</v>
      </c>
      <c r="AW67">
        <f>MAX(0,($B$13+$C$13*BV67)/(1+$D$13*BV67)*BO67/(BQ67+273)*$E$13)</f>
        <v>0</v>
      </c>
      <c r="AX67">
        <f>$B$11*BW67+$C$11*BX67+$F$11*CI67*(1-CL67)</f>
        <v>0</v>
      </c>
      <c r="AY67">
        <f>AX67*AZ67</f>
        <v>0</v>
      </c>
      <c r="AZ67">
        <f>($B$11*$D$9+$C$11*$D$9+$F$11*((CV67+CN67)/MAX(CV67+CN67+CW67, 0.1)*$I$9+CW67/MAX(CV67+CN67+CW67, 0.1)*$J$9))/($B$11+$C$11+$F$11)</f>
        <v>0</v>
      </c>
      <c r="BA67">
        <f>($B$11*$K$9+$C$11*$K$9+$F$11*((CV67+CN67)/MAX(CV67+CN67+CW67, 0.1)*$P$9+CW67/MAX(CV67+CN67+CW67, 0.1)*$Q$9))/($B$11+$C$11+$F$11)</f>
        <v>0</v>
      </c>
      <c r="BB67">
        <v>2.44</v>
      </c>
      <c r="BC67">
        <v>0.5</v>
      </c>
      <c r="BD67" t="s">
        <v>355</v>
      </c>
      <c r="BE67">
        <v>2</v>
      </c>
      <c r="BF67" t="b">
        <v>1</v>
      </c>
      <c r="BG67">
        <v>1680458359.21429</v>
      </c>
      <c r="BH67">
        <v>774.573178571429</v>
      </c>
      <c r="BI67">
        <v>811.239321428571</v>
      </c>
      <c r="BJ67">
        <v>12.3593428571429</v>
      </c>
      <c r="BK67">
        <v>10.7307071428571</v>
      </c>
      <c r="BL67">
        <v>772.984928571428</v>
      </c>
      <c r="BM67">
        <v>12.4001035714286</v>
      </c>
      <c r="BN67">
        <v>500.136535714286</v>
      </c>
      <c r="BO67">
        <v>89.4776642857143</v>
      </c>
      <c r="BP67">
        <v>0.100138278571429</v>
      </c>
      <c r="BQ67">
        <v>19.5480071428571</v>
      </c>
      <c r="BR67">
        <v>19.9955</v>
      </c>
      <c r="BS67">
        <v>999.9</v>
      </c>
      <c r="BT67">
        <v>0</v>
      </c>
      <c r="BU67">
        <v>0</v>
      </c>
      <c r="BV67">
        <v>9967.72535714286</v>
      </c>
      <c r="BW67">
        <v>0</v>
      </c>
      <c r="BX67">
        <v>10.2381</v>
      </c>
      <c r="BY67">
        <v>-36.6661678571429</v>
      </c>
      <c r="BZ67">
        <v>784.266285714286</v>
      </c>
      <c r="CA67">
        <v>820.038821428571</v>
      </c>
      <c r="CB67">
        <v>1.62864214285714</v>
      </c>
      <c r="CC67">
        <v>811.239321428571</v>
      </c>
      <c r="CD67">
        <v>10.7307071428571</v>
      </c>
      <c r="CE67">
        <v>1.10588607142857</v>
      </c>
      <c r="CF67">
        <v>0.960158642857143</v>
      </c>
      <c r="CG67">
        <v>8.39151214285714</v>
      </c>
      <c r="CH67">
        <v>6.32542714285714</v>
      </c>
      <c r="CI67">
        <v>2000.01</v>
      </c>
      <c r="CJ67">
        <v>0.979995142857143</v>
      </c>
      <c r="CK67">
        <v>0.0200045857142857</v>
      </c>
      <c r="CL67">
        <v>0</v>
      </c>
      <c r="CM67">
        <v>2.58016071428571</v>
      </c>
      <c r="CN67">
        <v>0</v>
      </c>
      <c r="CO67">
        <v>4573.00571428571</v>
      </c>
      <c r="CP67">
        <v>16705.4785714286</v>
      </c>
      <c r="CQ67">
        <v>41.5442857142857</v>
      </c>
      <c r="CR67">
        <v>43.75</v>
      </c>
      <c r="CS67">
        <v>42.75</v>
      </c>
      <c r="CT67">
        <v>41.812</v>
      </c>
      <c r="CU67">
        <v>40.687</v>
      </c>
      <c r="CV67">
        <v>1959.99928571429</v>
      </c>
      <c r="CW67">
        <v>40.0107142857143</v>
      </c>
      <c r="CX67">
        <v>0</v>
      </c>
      <c r="CY67">
        <v>1680458397</v>
      </c>
      <c r="CZ67">
        <v>0</v>
      </c>
      <c r="DA67">
        <v>0</v>
      </c>
      <c r="DB67" t="s">
        <v>356</v>
      </c>
      <c r="DC67">
        <v>1680383055.5</v>
      </c>
      <c r="DD67">
        <v>1680383051.5</v>
      </c>
      <c r="DE67">
        <v>0</v>
      </c>
      <c r="DF67">
        <v>-0.261</v>
      </c>
      <c r="DG67">
        <v>-0.006</v>
      </c>
      <c r="DH67">
        <v>1.377</v>
      </c>
      <c r="DI67">
        <v>0.403</v>
      </c>
      <c r="DJ67">
        <v>420</v>
      </c>
      <c r="DK67">
        <v>24</v>
      </c>
      <c r="DL67">
        <v>0.61</v>
      </c>
      <c r="DM67">
        <v>0.33</v>
      </c>
      <c r="DN67">
        <v>-36.6314775</v>
      </c>
      <c r="DO67">
        <v>0.350254784240165</v>
      </c>
      <c r="DP67">
        <v>0.251933611778481</v>
      </c>
      <c r="DQ67">
        <v>0</v>
      </c>
      <c r="DR67">
        <v>1.624935</v>
      </c>
      <c r="DS67">
        <v>0.0517456660412716</v>
      </c>
      <c r="DT67">
        <v>0.00735978124674912</v>
      </c>
      <c r="DU67">
        <v>1</v>
      </c>
      <c r="DV67">
        <v>1</v>
      </c>
      <c r="DW67">
        <v>2</v>
      </c>
      <c r="DX67" t="s">
        <v>357</v>
      </c>
      <c r="DY67">
        <v>2.8715</v>
      </c>
      <c r="DZ67">
        <v>2.70948</v>
      </c>
      <c r="EA67">
        <v>0.142678</v>
      </c>
      <c r="EB67">
        <v>0.146921</v>
      </c>
      <c r="EC67">
        <v>0.0632235</v>
      </c>
      <c r="ED67">
        <v>0.0566074</v>
      </c>
      <c r="EE67">
        <v>24049.2</v>
      </c>
      <c r="EF67">
        <v>20949.9</v>
      </c>
      <c r="EG67">
        <v>25096.7</v>
      </c>
      <c r="EH67">
        <v>23911.6</v>
      </c>
      <c r="EI67">
        <v>40119.1</v>
      </c>
      <c r="EJ67">
        <v>37318.1</v>
      </c>
      <c r="EK67">
        <v>45340.9</v>
      </c>
      <c r="EL67">
        <v>42623.5</v>
      </c>
      <c r="EM67">
        <v>1.78052</v>
      </c>
      <c r="EN67">
        <v>1.85623</v>
      </c>
      <c r="EO67">
        <v>0.0161603</v>
      </c>
      <c r="EP67">
        <v>0</v>
      </c>
      <c r="EQ67">
        <v>19.7584</v>
      </c>
      <c r="ER67">
        <v>999.9</v>
      </c>
      <c r="ES67">
        <v>35.454</v>
      </c>
      <c r="ET67">
        <v>28.832</v>
      </c>
      <c r="EU67">
        <v>15.7802</v>
      </c>
      <c r="EV67">
        <v>55.545</v>
      </c>
      <c r="EW67">
        <v>45.633</v>
      </c>
      <c r="EX67">
        <v>1</v>
      </c>
      <c r="EY67">
        <v>-0.0788237</v>
      </c>
      <c r="EZ67">
        <v>5.08372</v>
      </c>
      <c r="FA67">
        <v>20.1584</v>
      </c>
      <c r="FB67">
        <v>5.23406</v>
      </c>
      <c r="FC67">
        <v>11.992</v>
      </c>
      <c r="FD67">
        <v>4.95655</v>
      </c>
      <c r="FE67">
        <v>3.30395</v>
      </c>
      <c r="FF67">
        <v>9999</v>
      </c>
      <c r="FG67">
        <v>9999</v>
      </c>
      <c r="FH67">
        <v>999.9</v>
      </c>
      <c r="FI67">
        <v>9999</v>
      </c>
      <c r="FJ67">
        <v>1.86843</v>
      </c>
      <c r="FK67">
        <v>1.86409</v>
      </c>
      <c r="FL67">
        <v>1.87175</v>
      </c>
      <c r="FM67">
        <v>1.86249</v>
      </c>
      <c r="FN67">
        <v>1.8619</v>
      </c>
      <c r="FO67">
        <v>1.86844</v>
      </c>
      <c r="FP67">
        <v>1.85851</v>
      </c>
      <c r="FQ67">
        <v>1.86496</v>
      </c>
      <c r="FR67">
        <v>5</v>
      </c>
      <c r="FS67">
        <v>0</v>
      </c>
      <c r="FT67">
        <v>0</v>
      </c>
      <c r="FU67">
        <v>0</v>
      </c>
      <c r="FV67" t="s">
        <v>358</v>
      </c>
      <c r="FW67" t="s">
        <v>359</v>
      </c>
      <c r="FX67" t="s">
        <v>360</v>
      </c>
      <c r="FY67" t="s">
        <v>360</v>
      </c>
      <c r="FZ67" t="s">
        <v>360</v>
      </c>
      <c r="GA67" t="s">
        <v>360</v>
      </c>
      <c r="GB67">
        <v>0</v>
      </c>
      <c r="GC67">
        <v>100</v>
      </c>
      <c r="GD67">
        <v>100</v>
      </c>
      <c r="GE67">
        <v>1.605</v>
      </c>
      <c r="GF67">
        <v>-0.0408</v>
      </c>
      <c r="GG67">
        <v>0.710533810232173</v>
      </c>
      <c r="GH67">
        <v>0.00197157181927259</v>
      </c>
      <c r="GI67">
        <v>-1.54613444728524e-06</v>
      </c>
      <c r="GJ67">
        <v>6.01190112903267e-10</v>
      </c>
      <c r="GK67">
        <v>-0.100309745534137</v>
      </c>
      <c r="GL67">
        <v>-0.0164619765348121</v>
      </c>
      <c r="GM67">
        <v>0.00184798508784774</v>
      </c>
      <c r="GN67">
        <v>-1.07393615702454e-05</v>
      </c>
      <c r="GO67">
        <v>1</v>
      </c>
      <c r="GP67">
        <v>1970</v>
      </c>
      <c r="GQ67">
        <v>2</v>
      </c>
      <c r="GR67">
        <v>24</v>
      </c>
      <c r="GS67">
        <v>1255.2</v>
      </c>
      <c r="GT67">
        <v>1255.3</v>
      </c>
      <c r="GU67">
        <v>1.82495</v>
      </c>
      <c r="GV67">
        <v>2.33521</v>
      </c>
      <c r="GW67">
        <v>1.44775</v>
      </c>
      <c r="GX67">
        <v>2.31079</v>
      </c>
      <c r="GY67">
        <v>1.44409</v>
      </c>
      <c r="GZ67">
        <v>2.43164</v>
      </c>
      <c r="HA67">
        <v>33.9413</v>
      </c>
      <c r="HB67">
        <v>24.2976</v>
      </c>
      <c r="HC67">
        <v>18</v>
      </c>
      <c r="HD67">
        <v>416.509</v>
      </c>
      <c r="HE67">
        <v>447.046</v>
      </c>
      <c r="HF67">
        <v>14.8082</v>
      </c>
      <c r="HG67">
        <v>26.1531</v>
      </c>
      <c r="HH67">
        <v>30.001</v>
      </c>
      <c r="HI67">
        <v>26.1445</v>
      </c>
      <c r="HJ67">
        <v>26.1169</v>
      </c>
      <c r="HK67">
        <v>36.5902</v>
      </c>
      <c r="HL67">
        <v>40.4407</v>
      </c>
      <c r="HM67">
        <v>3.62732</v>
      </c>
      <c r="HN67">
        <v>14.7319</v>
      </c>
      <c r="HO67">
        <v>857.316</v>
      </c>
      <c r="HP67">
        <v>10.6805</v>
      </c>
      <c r="HQ67">
        <v>95.9842</v>
      </c>
      <c r="HR67">
        <v>100.237</v>
      </c>
    </row>
    <row r="68" spans="1:226">
      <c r="A68">
        <v>52</v>
      </c>
      <c r="B68">
        <v>1680458372</v>
      </c>
      <c r="C68">
        <v>347</v>
      </c>
      <c r="D68" t="s">
        <v>462</v>
      </c>
      <c r="E68" t="s">
        <v>463</v>
      </c>
      <c r="F68">
        <v>5</v>
      </c>
      <c r="G68" t="s">
        <v>353</v>
      </c>
      <c r="H68" t="s">
        <v>354</v>
      </c>
      <c r="I68">
        <v>1680458364.5</v>
      </c>
      <c r="J68">
        <f>(K68)/1000</f>
        <v>0</v>
      </c>
      <c r="K68">
        <f>IF(BF68, AN68, AH68)</f>
        <v>0</v>
      </c>
      <c r="L68">
        <f>IF(BF68, AI68, AG68)</f>
        <v>0</v>
      </c>
      <c r="M68">
        <f>BH68 - IF(AU68&gt;1, L68*BB68*100.0/(AW68*BV68), 0)</f>
        <v>0</v>
      </c>
      <c r="N68">
        <f>((T68-J68/2)*M68-L68)/(T68+J68/2)</f>
        <v>0</v>
      </c>
      <c r="O68">
        <f>N68*(BO68+BP68)/1000.0</f>
        <v>0</v>
      </c>
      <c r="P68">
        <f>(BH68 - IF(AU68&gt;1, L68*BB68*100.0/(AW68*BV68), 0))*(BO68+BP68)/1000.0</f>
        <v>0</v>
      </c>
      <c r="Q68">
        <f>2.0/((1/S68-1/R68)+SIGN(S68)*SQRT((1/S68-1/R68)*(1/S68-1/R68) + 4*BC68/((BC68+1)*(BC68+1))*(2*1/S68*1/R68-1/R68*1/R68)))</f>
        <v>0</v>
      </c>
      <c r="R68">
        <f>IF(LEFT(BD68,1)&lt;&gt;"0",IF(LEFT(BD68,1)="1",3.0,BE68),$D$5+$E$5*(BV68*BO68/($K$5*1000))+$F$5*(BV68*BO68/($K$5*1000))*MAX(MIN(BB68,$J$5),$I$5)*MAX(MIN(BB68,$J$5),$I$5)+$G$5*MAX(MIN(BB68,$J$5),$I$5)*(BV68*BO68/($K$5*1000))+$H$5*(BV68*BO68/($K$5*1000))*(BV68*BO68/($K$5*1000)))</f>
        <v>0</v>
      </c>
      <c r="S68">
        <f>J68*(1000-(1000*0.61365*exp(17.502*W68/(240.97+W68))/(BO68+BP68)+BJ68)/2)/(1000*0.61365*exp(17.502*W68/(240.97+W68))/(BO68+BP68)-BJ68)</f>
        <v>0</v>
      </c>
      <c r="T68">
        <f>1/((BC68+1)/(Q68/1.6)+1/(R68/1.37)) + BC68/((BC68+1)/(Q68/1.6) + BC68/(R68/1.37))</f>
        <v>0</v>
      </c>
      <c r="U68">
        <f>(AX68*BA68)</f>
        <v>0</v>
      </c>
      <c r="V68">
        <f>(BQ68+(U68+2*0.95*5.67E-8*(((BQ68+$B$7)+273)^4-(BQ68+273)^4)-44100*J68)/(1.84*29.3*R68+8*0.95*5.67E-8*(BQ68+273)^3))</f>
        <v>0</v>
      </c>
      <c r="W68">
        <f>($C$7*BR68+$D$7*BS68+$E$7*V68)</f>
        <v>0</v>
      </c>
      <c r="X68">
        <f>0.61365*exp(17.502*W68/(240.97+W68))</f>
        <v>0</v>
      </c>
      <c r="Y68">
        <f>(Z68/AA68*100)</f>
        <v>0</v>
      </c>
      <c r="Z68">
        <f>BJ68*(BO68+BP68)/1000</f>
        <v>0</v>
      </c>
      <c r="AA68">
        <f>0.61365*exp(17.502*BQ68/(240.97+BQ68))</f>
        <v>0</v>
      </c>
      <c r="AB68">
        <f>(X68-BJ68*(BO68+BP68)/1000)</f>
        <v>0</v>
      </c>
      <c r="AC68">
        <f>(-J68*44100)</f>
        <v>0</v>
      </c>
      <c r="AD68">
        <f>2*29.3*R68*0.92*(BQ68-W68)</f>
        <v>0</v>
      </c>
      <c r="AE68">
        <f>2*0.95*5.67E-8*(((BQ68+$B$7)+273)^4-(W68+273)^4)</f>
        <v>0</v>
      </c>
      <c r="AF68">
        <f>U68+AE68+AC68+AD68</f>
        <v>0</v>
      </c>
      <c r="AG68">
        <f>BN68*AU68*(BI68-BH68*(1000-AU68*BK68)/(1000-AU68*BJ68))/(100*BB68)</f>
        <v>0</v>
      </c>
      <c r="AH68">
        <f>1000*BN68*AU68*(BJ68-BK68)/(100*BB68*(1000-AU68*BJ68))</f>
        <v>0</v>
      </c>
      <c r="AI68">
        <f>(AJ68 - AK68 - BO68*1E3/(8.314*(BQ68+273.15)) * AM68/BN68 * AL68) * BN68/(100*BB68) * (1000 - BK68)/1000</f>
        <v>0</v>
      </c>
      <c r="AJ68">
        <v>853.257159455925</v>
      </c>
      <c r="AK68">
        <v>826.018545454546</v>
      </c>
      <c r="AL68">
        <v>3.40703141345942</v>
      </c>
      <c r="AM68">
        <v>67.1333394971398</v>
      </c>
      <c r="AN68">
        <f>(AP68 - AO68 + BO68*1E3/(8.314*(BQ68+273.15)) * AR68/BN68 * AQ68) * BN68/(100*BB68) * 1000/(1000 - AP68)</f>
        <v>0</v>
      </c>
      <c r="AO68">
        <v>10.7021697303216</v>
      </c>
      <c r="AP68">
        <v>12.3463551515151</v>
      </c>
      <c r="AQ68">
        <v>-3.4689586593904e-06</v>
      </c>
      <c r="AR68">
        <v>128.358155406934</v>
      </c>
      <c r="AS68">
        <v>12</v>
      </c>
      <c r="AT68">
        <v>2</v>
      </c>
      <c r="AU68">
        <f>IF(AS68*$H$13&gt;=AW68,1.0,(AW68/(AW68-AS68*$H$13)))</f>
        <v>0</v>
      </c>
      <c r="AV68">
        <f>(AU68-1)*100</f>
        <v>0</v>
      </c>
      <c r="AW68">
        <f>MAX(0,($B$13+$C$13*BV68)/(1+$D$13*BV68)*BO68/(BQ68+273)*$E$13)</f>
        <v>0</v>
      </c>
      <c r="AX68">
        <f>$B$11*BW68+$C$11*BX68+$F$11*CI68*(1-CL68)</f>
        <v>0</v>
      </c>
      <c r="AY68">
        <f>AX68*AZ68</f>
        <v>0</v>
      </c>
      <c r="AZ68">
        <f>($B$11*$D$9+$C$11*$D$9+$F$11*((CV68+CN68)/MAX(CV68+CN68+CW68, 0.1)*$I$9+CW68/MAX(CV68+CN68+CW68, 0.1)*$J$9))/($B$11+$C$11+$F$11)</f>
        <v>0</v>
      </c>
      <c r="BA68">
        <f>($B$11*$K$9+$C$11*$K$9+$F$11*((CV68+CN68)/MAX(CV68+CN68+CW68, 0.1)*$P$9+CW68/MAX(CV68+CN68+CW68, 0.1)*$Q$9))/($B$11+$C$11+$F$11)</f>
        <v>0</v>
      </c>
      <c r="BB68">
        <v>2.44</v>
      </c>
      <c r="BC68">
        <v>0.5</v>
      </c>
      <c r="BD68" t="s">
        <v>355</v>
      </c>
      <c r="BE68">
        <v>2</v>
      </c>
      <c r="BF68" t="b">
        <v>1</v>
      </c>
      <c r="BG68">
        <v>1680458364.5</v>
      </c>
      <c r="BH68">
        <v>792.336333333334</v>
      </c>
      <c r="BI68">
        <v>829.073296296296</v>
      </c>
      <c r="BJ68">
        <v>12.3571925925926</v>
      </c>
      <c r="BK68">
        <v>10.7198037037037</v>
      </c>
      <c r="BL68">
        <v>790.736481481482</v>
      </c>
      <c r="BM68">
        <v>12.3980037037037</v>
      </c>
      <c r="BN68">
        <v>500.138037037037</v>
      </c>
      <c r="BO68">
        <v>89.4777111111111</v>
      </c>
      <c r="BP68">
        <v>0.100044392592593</v>
      </c>
      <c r="BQ68">
        <v>19.550237037037</v>
      </c>
      <c r="BR68">
        <v>20.0095037037037</v>
      </c>
      <c r="BS68">
        <v>999.9</v>
      </c>
      <c r="BT68">
        <v>0</v>
      </c>
      <c r="BU68">
        <v>0</v>
      </c>
      <c r="BV68">
        <v>9941.71222222222</v>
      </c>
      <c r="BW68">
        <v>0</v>
      </c>
      <c r="BX68">
        <v>10.2381</v>
      </c>
      <c r="BY68">
        <v>-36.7369185185185</v>
      </c>
      <c r="BZ68">
        <v>802.249962962963</v>
      </c>
      <c r="CA68">
        <v>838.056851851852</v>
      </c>
      <c r="CB68">
        <v>1.63739185185185</v>
      </c>
      <c r="CC68">
        <v>829.073296296296</v>
      </c>
      <c r="CD68">
        <v>10.7198037037037</v>
      </c>
      <c r="CE68">
        <v>1.10569481481481</v>
      </c>
      <c r="CF68">
        <v>0.959183777777778</v>
      </c>
      <c r="CG68">
        <v>8.38895333333333</v>
      </c>
      <c r="CH68">
        <v>6.31068962962963</v>
      </c>
      <c r="CI68">
        <v>1999.99222222222</v>
      </c>
      <c r="CJ68">
        <v>0.979995148148148</v>
      </c>
      <c r="CK68">
        <v>0.0200045814814815</v>
      </c>
      <c r="CL68">
        <v>0</v>
      </c>
      <c r="CM68">
        <v>2.55657777777778</v>
      </c>
      <c r="CN68">
        <v>0</v>
      </c>
      <c r="CO68">
        <v>4573.79962962963</v>
      </c>
      <c r="CP68">
        <v>16705.3222222222</v>
      </c>
      <c r="CQ68">
        <v>41.5482222222222</v>
      </c>
      <c r="CR68">
        <v>43.75</v>
      </c>
      <c r="CS68">
        <v>42.75</v>
      </c>
      <c r="CT68">
        <v>41.812</v>
      </c>
      <c r="CU68">
        <v>40.687</v>
      </c>
      <c r="CV68">
        <v>1959.98185185185</v>
      </c>
      <c r="CW68">
        <v>40.0103703703704</v>
      </c>
      <c r="CX68">
        <v>0</v>
      </c>
      <c r="CY68">
        <v>1680458402.4</v>
      </c>
      <c r="CZ68">
        <v>0</v>
      </c>
      <c r="DA68">
        <v>0</v>
      </c>
      <c r="DB68" t="s">
        <v>356</v>
      </c>
      <c r="DC68">
        <v>1680383055.5</v>
      </c>
      <c r="DD68">
        <v>1680383051.5</v>
      </c>
      <c r="DE68">
        <v>0</v>
      </c>
      <c r="DF68">
        <v>-0.261</v>
      </c>
      <c r="DG68">
        <v>-0.006</v>
      </c>
      <c r="DH68">
        <v>1.377</v>
      </c>
      <c r="DI68">
        <v>0.403</v>
      </c>
      <c r="DJ68">
        <v>420</v>
      </c>
      <c r="DK68">
        <v>24</v>
      </c>
      <c r="DL68">
        <v>0.61</v>
      </c>
      <c r="DM68">
        <v>0.33</v>
      </c>
      <c r="DN68">
        <v>-36.745905</v>
      </c>
      <c r="DO68">
        <v>-0.525413133208126</v>
      </c>
      <c r="DP68">
        <v>0.277643859962723</v>
      </c>
      <c r="DQ68">
        <v>0</v>
      </c>
      <c r="DR68">
        <v>1.63339525</v>
      </c>
      <c r="DS68">
        <v>0.113813470919322</v>
      </c>
      <c r="DT68">
        <v>0.0126091129718747</v>
      </c>
      <c r="DU68">
        <v>0</v>
      </c>
      <c r="DV68">
        <v>0</v>
      </c>
      <c r="DW68">
        <v>2</v>
      </c>
      <c r="DX68" t="s">
        <v>383</v>
      </c>
      <c r="DY68">
        <v>2.8713</v>
      </c>
      <c r="DZ68">
        <v>2.70986</v>
      </c>
      <c r="EA68">
        <v>0.144662</v>
      </c>
      <c r="EB68">
        <v>0.148838</v>
      </c>
      <c r="EC68">
        <v>0.0631752</v>
      </c>
      <c r="ED68">
        <v>0.056591</v>
      </c>
      <c r="EE68">
        <v>23993.1</v>
      </c>
      <c r="EF68">
        <v>20902.5</v>
      </c>
      <c r="EG68">
        <v>25096.1</v>
      </c>
      <c r="EH68">
        <v>23911.2</v>
      </c>
      <c r="EI68">
        <v>40120.7</v>
      </c>
      <c r="EJ68">
        <v>37318.2</v>
      </c>
      <c r="EK68">
        <v>45340.3</v>
      </c>
      <c r="EL68">
        <v>42622.7</v>
      </c>
      <c r="EM68">
        <v>1.78027</v>
      </c>
      <c r="EN68">
        <v>1.85627</v>
      </c>
      <c r="EO68">
        <v>0.0145137</v>
      </c>
      <c r="EP68">
        <v>0</v>
      </c>
      <c r="EQ68">
        <v>19.7599</v>
      </c>
      <c r="ER68">
        <v>999.9</v>
      </c>
      <c r="ES68">
        <v>35.429</v>
      </c>
      <c r="ET68">
        <v>28.832</v>
      </c>
      <c r="EU68">
        <v>15.7697</v>
      </c>
      <c r="EV68">
        <v>56.035</v>
      </c>
      <c r="EW68">
        <v>45.5449</v>
      </c>
      <c r="EX68">
        <v>1</v>
      </c>
      <c r="EY68">
        <v>-0.0779751</v>
      </c>
      <c r="EZ68">
        <v>4.97179</v>
      </c>
      <c r="FA68">
        <v>20.1618</v>
      </c>
      <c r="FB68">
        <v>5.23436</v>
      </c>
      <c r="FC68">
        <v>11.992</v>
      </c>
      <c r="FD68">
        <v>4.9568</v>
      </c>
      <c r="FE68">
        <v>3.30395</v>
      </c>
      <c r="FF68">
        <v>9999</v>
      </c>
      <c r="FG68">
        <v>9999</v>
      </c>
      <c r="FH68">
        <v>999.9</v>
      </c>
      <c r="FI68">
        <v>9999</v>
      </c>
      <c r="FJ68">
        <v>1.86844</v>
      </c>
      <c r="FK68">
        <v>1.86415</v>
      </c>
      <c r="FL68">
        <v>1.87179</v>
      </c>
      <c r="FM68">
        <v>1.86249</v>
      </c>
      <c r="FN68">
        <v>1.86192</v>
      </c>
      <c r="FO68">
        <v>1.86844</v>
      </c>
      <c r="FP68">
        <v>1.85852</v>
      </c>
      <c r="FQ68">
        <v>1.86503</v>
      </c>
      <c r="FR68">
        <v>5</v>
      </c>
      <c r="FS68">
        <v>0</v>
      </c>
      <c r="FT68">
        <v>0</v>
      </c>
      <c r="FU68">
        <v>0</v>
      </c>
      <c r="FV68" t="s">
        <v>358</v>
      </c>
      <c r="FW68" t="s">
        <v>359</v>
      </c>
      <c r="FX68" t="s">
        <v>360</v>
      </c>
      <c r="FY68" t="s">
        <v>360</v>
      </c>
      <c r="FZ68" t="s">
        <v>360</v>
      </c>
      <c r="GA68" t="s">
        <v>360</v>
      </c>
      <c r="GB68">
        <v>0</v>
      </c>
      <c r="GC68">
        <v>100</v>
      </c>
      <c r="GD68">
        <v>100</v>
      </c>
      <c r="GE68">
        <v>1.616</v>
      </c>
      <c r="GF68">
        <v>-0.0411</v>
      </c>
      <c r="GG68">
        <v>0.710533810232173</v>
      </c>
      <c r="GH68">
        <v>0.00197157181927259</v>
      </c>
      <c r="GI68">
        <v>-1.54613444728524e-06</v>
      </c>
      <c r="GJ68">
        <v>6.01190112903267e-10</v>
      </c>
      <c r="GK68">
        <v>-0.100309745534137</v>
      </c>
      <c r="GL68">
        <v>-0.0164619765348121</v>
      </c>
      <c r="GM68">
        <v>0.00184798508784774</v>
      </c>
      <c r="GN68">
        <v>-1.07393615702454e-05</v>
      </c>
      <c r="GO68">
        <v>1</v>
      </c>
      <c r="GP68">
        <v>1970</v>
      </c>
      <c r="GQ68">
        <v>2</v>
      </c>
      <c r="GR68">
        <v>24</v>
      </c>
      <c r="GS68">
        <v>1255.3</v>
      </c>
      <c r="GT68">
        <v>1255.3</v>
      </c>
      <c r="GU68">
        <v>1.85059</v>
      </c>
      <c r="GV68">
        <v>2.34741</v>
      </c>
      <c r="GW68">
        <v>1.44775</v>
      </c>
      <c r="GX68">
        <v>2.31079</v>
      </c>
      <c r="GY68">
        <v>1.44409</v>
      </c>
      <c r="GZ68">
        <v>2.38647</v>
      </c>
      <c r="HA68">
        <v>33.9413</v>
      </c>
      <c r="HB68">
        <v>24.2976</v>
      </c>
      <c r="HC68">
        <v>18</v>
      </c>
      <c r="HD68">
        <v>416.371</v>
      </c>
      <c r="HE68">
        <v>447.076</v>
      </c>
      <c r="HF68">
        <v>14.7326</v>
      </c>
      <c r="HG68">
        <v>26.1537</v>
      </c>
      <c r="HH68">
        <v>30.0007</v>
      </c>
      <c r="HI68">
        <v>26.1445</v>
      </c>
      <c r="HJ68">
        <v>26.1169</v>
      </c>
      <c r="HK68">
        <v>37.1857</v>
      </c>
      <c r="HL68">
        <v>40.4407</v>
      </c>
      <c r="HM68">
        <v>3.62732</v>
      </c>
      <c r="HN68">
        <v>14.7169</v>
      </c>
      <c r="HO68">
        <v>877.427</v>
      </c>
      <c r="HP68">
        <v>10.6805</v>
      </c>
      <c r="HQ68">
        <v>95.9825</v>
      </c>
      <c r="HR68">
        <v>100.235</v>
      </c>
    </row>
    <row r="69" spans="1:226">
      <c r="A69">
        <v>53</v>
      </c>
      <c r="B69">
        <v>1680458377</v>
      </c>
      <c r="C69">
        <v>352</v>
      </c>
      <c r="D69" t="s">
        <v>464</v>
      </c>
      <c r="E69" t="s">
        <v>465</v>
      </c>
      <c r="F69">
        <v>5</v>
      </c>
      <c r="G69" t="s">
        <v>353</v>
      </c>
      <c r="H69" t="s">
        <v>354</v>
      </c>
      <c r="I69">
        <v>1680458369.21429</v>
      </c>
      <c r="J69">
        <f>(K69)/1000</f>
        <v>0</v>
      </c>
      <c r="K69">
        <f>IF(BF69, AN69, AH69)</f>
        <v>0</v>
      </c>
      <c r="L69">
        <f>IF(BF69, AI69, AG69)</f>
        <v>0</v>
      </c>
      <c r="M69">
        <f>BH69 - IF(AU69&gt;1, L69*BB69*100.0/(AW69*BV69), 0)</f>
        <v>0</v>
      </c>
      <c r="N69">
        <f>((T69-J69/2)*M69-L69)/(T69+J69/2)</f>
        <v>0</v>
      </c>
      <c r="O69">
        <f>N69*(BO69+BP69)/1000.0</f>
        <v>0</v>
      </c>
      <c r="P69">
        <f>(BH69 - IF(AU69&gt;1, L69*BB69*100.0/(AW69*BV69), 0))*(BO69+BP69)/1000.0</f>
        <v>0</v>
      </c>
      <c r="Q69">
        <f>2.0/((1/S69-1/R69)+SIGN(S69)*SQRT((1/S69-1/R69)*(1/S69-1/R69) + 4*BC69/((BC69+1)*(BC69+1))*(2*1/S69*1/R69-1/R69*1/R69)))</f>
        <v>0</v>
      </c>
      <c r="R69">
        <f>IF(LEFT(BD69,1)&lt;&gt;"0",IF(LEFT(BD69,1)="1",3.0,BE69),$D$5+$E$5*(BV69*BO69/($K$5*1000))+$F$5*(BV69*BO69/($K$5*1000))*MAX(MIN(BB69,$J$5),$I$5)*MAX(MIN(BB69,$J$5),$I$5)+$G$5*MAX(MIN(BB69,$J$5),$I$5)*(BV69*BO69/($K$5*1000))+$H$5*(BV69*BO69/($K$5*1000))*(BV69*BO69/($K$5*1000)))</f>
        <v>0</v>
      </c>
      <c r="S69">
        <f>J69*(1000-(1000*0.61365*exp(17.502*W69/(240.97+W69))/(BO69+BP69)+BJ69)/2)/(1000*0.61365*exp(17.502*W69/(240.97+W69))/(BO69+BP69)-BJ69)</f>
        <v>0</v>
      </c>
      <c r="T69">
        <f>1/((BC69+1)/(Q69/1.6)+1/(R69/1.37)) + BC69/((BC69+1)/(Q69/1.6) + BC69/(R69/1.37))</f>
        <v>0</v>
      </c>
      <c r="U69">
        <f>(AX69*BA69)</f>
        <v>0</v>
      </c>
      <c r="V69">
        <f>(BQ69+(U69+2*0.95*5.67E-8*(((BQ69+$B$7)+273)^4-(BQ69+273)^4)-44100*J69)/(1.84*29.3*R69+8*0.95*5.67E-8*(BQ69+273)^3))</f>
        <v>0</v>
      </c>
      <c r="W69">
        <f>($C$7*BR69+$D$7*BS69+$E$7*V69)</f>
        <v>0</v>
      </c>
      <c r="X69">
        <f>0.61365*exp(17.502*W69/(240.97+W69))</f>
        <v>0</v>
      </c>
      <c r="Y69">
        <f>(Z69/AA69*100)</f>
        <v>0</v>
      </c>
      <c r="Z69">
        <f>BJ69*(BO69+BP69)/1000</f>
        <v>0</v>
      </c>
      <c r="AA69">
        <f>0.61365*exp(17.502*BQ69/(240.97+BQ69))</f>
        <v>0</v>
      </c>
      <c r="AB69">
        <f>(X69-BJ69*(BO69+BP69)/1000)</f>
        <v>0</v>
      </c>
      <c r="AC69">
        <f>(-J69*44100)</f>
        <v>0</v>
      </c>
      <c r="AD69">
        <f>2*29.3*R69*0.92*(BQ69-W69)</f>
        <v>0</v>
      </c>
      <c r="AE69">
        <f>2*0.95*5.67E-8*(((BQ69+$B$7)+273)^4-(W69+273)^4)</f>
        <v>0</v>
      </c>
      <c r="AF69">
        <f>U69+AE69+AC69+AD69</f>
        <v>0</v>
      </c>
      <c r="AG69">
        <f>BN69*AU69*(BI69-BH69*(1000-AU69*BK69)/(1000-AU69*BJ69))/(100*BB69)</f>
        <v>0</v>
      </c>
      <c r="AH69">
        <f>1000*BN69*AU69*(BJ69-BK69)/(100*BB69*(1000-AU69*BJ69))</f>
        <v>0</v>
      </c>
      <c r="AI69">
        <f>(AJ69 - AK69 - BO69*1E3/(8.314*(BQ69+273.15)) * AM69/BN69 * AL69) * BN69/(100*BB69) * (1000 - BK69)/1000</f>
        <v>0</v>
      </c>
      <c r="AJ69">
        <v>869.860440387954</v>
      </c>
      <c r="AK69">
        <v>843.071557575757</v>
      </c>
      <c r="AL69">
        <v>3.41546375169679</v>
      </c>
      <c r="AM69">
        <v>67.1333394971398</v>
      </c>
      <c r="AN69">
        <f>(AP69 - AO69 + BO69*1E3/(8.314*(BQ69+273.15)) * AR69/BN69 * AQ69) * BN69/(100*BB69) * 1000/(1000 - AP69)</f>
        <v>0</v>
      </c>
      <c r="AO69">
        <v>10.7023793438697</v>
      </c>
      <c r="AP69">
        <v>12.3347145454545</v>
      </c>
      <c r="AQ69">
        <v>-2.60865870315836e-06</v>
      </c>
      <c r="AR69">
        <v>128.358155406934</v>
      </c>
      <c r="AS69">
        <v>11</v>
      </c>
      <c r="AT69">
        <v>2</v>
      </c>
      <c r="AU69">
        <f>IF(AS69*$H$13&gt;=AW69,1.0,(AW69/(AW69-AS69*$H$13)))</f>
        <v>0</v>
      </c>
      <c r="AV69">
        <f>(AU69-1)*100</f>
        <v>0</v>
      </c>
      <c r="AW69">
        <f>MAX(0,($B$13+$C$13*BV69)/(1+$D$13*BV69)*BO69/(BQ69+273)*$E$13)</f>
        <v>0</v>
      </c>
      <c r="AX69">
        <f>$B$11*BW69+$C$11*BX69+$F$11*CI69*(1-CL69)</f>
        <v>0</v>
      </c>
      <c r="AY69">
        <f>AX69*AZ69</f>
        <v>0</v>
      </c>
      <c r="AZ69">
        <f>($B$11*$D$9+$C$11*$D$9+$F$11*((CV69+CN69)/MAX(CV69+CN69+CW69, 0.1)*$I$9+CW69/MAX(CV69+CN69+CW69, 0.1)*$J$9))/($B$11+$C$11+$F$11)</f>
        <v>0</v>
      </c>
      <c r="BA69">
        <f>($B$11*$K$9+$C$11*$K$9+$F$11*((CV69+CN69)/MAX(CV69+CN69+CW69, 0.1)*$P$9+CW69/MAX(CV69+CN69+CW69, 0.1)*$Q$9))/($B$11+$C$11+$F$11)</f>
        <v>0</v>
      </c>
      <c r="BB69">
        <v>2.44</v>
      </c>
      <c r="BC69">
        <v>0.5</v>
      </c>
      <c r="BD69" t="s">
        <v>355</v>
      </c>
      <c r="BE69">
        <v>2</v>
      </c>
      <c r="BF69" t="b">
        <v>1</v>
      </c>
      <c r="BG69">
        <v>1680458369.21429</v>
      </c>
      <c r="BH69">
        <v>808.15975</v>
      </c>
      <c r="BI69">
        <v>844.883678571429</v>
      </c>
      <c r="BJ69">
        <v>12.3510535714286</v>
      </c>
      <c r="BK69">
        <v>10.7092678571429</v>
      </c>
      <c r="BL69">
        <v>806.549642857143</v>
      </c>
      <c r="BM69">
        <v>12.3920107142857</v>
      </c>
      <c r="BN69">
        <v>500.131821428571</v>
      </c>
      <c r="BO69">
        <v>89.4780285714286</v>
      </c>
      <c r="BP69">
        <v>0.100071753571429</v>
      </c>
      <c r="BQ69">
        <v>19.5491357142857</v>
      </c>
      <c r="BR69">
        <v>20.0088428571429</v>
      </c>
      <c r="BS69">
        <v>999.9</v>
      </c>
      <c r="BT69">
        <v>0</v>
      </c>
      <c r="BU69">
        <v>0</v>
      </c>
      <c r="BV69">
        <v>9943.79428571429</v>
      </c>
      <c r="BW69">
        <v>0</v>
      </c>
      <c r="BX69">
        <v>10.2381</v>
      </c>
      <c r="BY69">
        <v>-36.7238428571429</v>
      </c>
      <c r="BZ69">
        <v>818.266214285714</v>
      </c>
      <c r="CA69">
        <v>854.0295</v>
      </c>
      <c r="CB69">
        <v>1.64179357142857</v>
      </c>
      <c r="CC69">
        <v>844.883678571429</v>
      </c>
      <c r="CD69">
        <v>10.7092678571429</v>
      </c>
      <c r="CE69">
        <v>1.10514857142857</v>
      </c>
      <c r="CF69">
        <v>0.95824375</v>
      </c>
      <c r="CG69">
        <v>8.3816725</v>
      </c>
      <c r="CH69">
        <v>6.29647857142857</v>
      </c>
      <c r="CI69">
        <v>1999.98964285714</v>
      </c>
      <c r="CJ69">
        <v>0.979995142857143</v>
      </c>
      <c r="CK69">
        <v>0.0200045857142857</v>
      </c>
      <c r="CL69">
        <v>0</v>
      </c>
      <c r="CM69">
        <v>2.59264642857143</v>
      </c>
      <c r="CN69">
        <v>0</v>
      </c>
      <c r="CO69">
        <v>4573.70714285714</v>
      </c>
      <c r="CP69">
        <v>16705.2892857143</v>
      </c>
      <c r="CQ69">
        <v>41.5531428571428</v>
      </c>
      <c r="CR69">
        <v>43.75</v>
      </c>
      <c r="CS69">
        <v>42.75</v>
      </c>
      <c r="CT69">
        <v>41.812</v>
      </c>
      <c r="CU69">
        <v>40.6825714285714</v>
      </c>
      <c r="CV69">
        <v>1959.97928571429</v>
      </c>
      <c r="CW69">
        <v>40.0103571428571</v>
      </c>
      <c r="CX69">
        <v>0</v>
      </c>
      <c r="CY69">
        <v>1680458407.2</v>
      </c>
      <c r="CZ69">
        <v>0</v>
      </c>
      <c r="DA69">
        <v>0</v>
      </c>
      <c r="DB69" t="s">
        <v>356</v>
      </c>
      <c r="DC69">
        <v>1680383055.5</v>
      </c>
      <c r="DD69">
        <v>1680383051.5</v>
      </c>
      <c r="DE69">
        <v>0</v>
      </c>
      <c r="DF69">
        <v>-0.261</v>
      </c>
      <c r="DG69">
        <v>-0.006</v>
      </c>
      <c r="DH69">
        <v>1.377</v>
      </c>
      <c r="DI69">
        <v>0.403</v>
      </c>
      <c r="DJ69">
        <v>420</v>
      </c>
      <c r="DK69">
        <v>24</v>
      </c>
      <c r="DL69">
        <v>0.61</v>
      </c>
      <c r="DM69">
        <v>0.33</v>
      </c>
      <c r="DN69">
        <v>-36.7518375</v>
      </c>
      <c r="DO69">
        <v>-0.096048405253251</v>
      </c>
      <c r="DP69">
        <v>0.253630118171621</v>
      </c>
      <c r="DQ69">
        <v>1</v>
      </c>
      <c r="DR69">
        <v>1.63666075</v>
      </c>
      <c r="DS69">
        <v>0.0832337335834891</v>
      </c>
      <c r="DT69">
        <v>0.0115963904702067</v>
      </c>
      <c r="DU69">
        <v>1</v>
      </c>
      <c r="DV69">
        <v>2</v>
      </c>
      <c r="DW69">
        <v>2</v>
      </c>
      <c r="DX69" t="s">
        <v>466</v>
      </c>
      <c r="DY69">
        <v>2.87145</v>
      </c>
      <c r="DZ69">
        <v>2.71003</v>
      </c>
      <c r="EA69">
        <v>0.146623</v>
      </c>
      <c r="EB69">
        <v>0.150774</v>
      </c>
      <c r="EC69">
        <v>0.0631365</v>
      </c>
      <c r="ED69">
        <v>0.0565999</v>
      </c>
      <c r="EE69">
        <v>23938.2</v>
      </c>
      <c r="EF69">
        <v>20855.2</v>
      </c>
      <c r="EG69">
        <v>25096.3</v>
      </c>
      <c r="EH69">
        <v>23911.5</v>
      </c>
      <c r="EI69">
        <v>40122.4</v>
      </c>
      <c r="EJ69">
        <v>37318.2</v>
      </c>
      <c r="EK69">
        <v>45340.3</v>
      </c>
      <c r="EL69">
        <v>42623.2</v>
      </c>
      <c r="EM69">
        <v>1.78062</v>
      </c>
      <c r="EN69">
        <v>1.85625</v>
      </c>
      <c r="EO69">
        <v>0.0145324</v>
      </c>
      <c r="EP69">
        <v>0</v>
      </c>
      <c r="EQ69">
        <v>19.7614</v>
      </c>
      <c r="ER69">
        <v>999.9</v>
      </c>
      <c r="ES69">
        <v>35.374</v>
      </c>
      <c r="ET69">
        <v>28.842</v>
      </c>
      <c r="EU69">
        <v>15.7553</v>
      </c>
      <c r="EV69">
        <v>55.955</v>
      </c>
      <c r="EW69">
        <v>45.9495</v>
      </c>
      <c r="EX69">
        <v>1</v>
      </c>
      <c r="EY69">
        <v>-0.078407</v>
      </c>
      <c r="EZ69">
        <v>4.89576</v>
      </c>
      <c r="FA69">
        <v>20.1641</v>
      </c>
      <c r="FB69">
        <v>5.23526</v>
      </c>
      <c r="FC69">
        <v>11.992</v>
      </c>
      <c r="FD69">
        <v>4.9568</v>
      </c>
      <c r="FE69">
        <v>3.304</v>
      </c>
      <c r="FF69">
        <v>9999</v>
      </c>
      <c r="FG69">
        <v>9999</v>
      </c>
      <c r="FH69">
        <v>999.9</v>
      </c>
      <c r="FI69">
        <v>9999</v>
      </c>
      <c r="FJ69">
        <v>1.86844</v>
      </c>
      <c r="FK69">
        <v>1.86413</v>
      </c>
      <c r="FL69">
        <v>1.8718</v>
      </c>
      <c r="FM69">
        <v>1.86249</v>
      </c>
      <c r="FN69">
        <v>1.86194</v>
      </c>
      <c r="FO69">
        <v>1.86844</v>
      </c>
      <c r="FP69">
        <v>1.85852</v>
      </c>
      <c r="FQ69">
        <v>1.86501</v>
      </c>
      <c r="FR69">
        <v>5</v>
      </c>
      <c r="FS69">
        <v>0</v>
      </c>
      <c r="FT69">
        <v>0</v>
      </c>
      <c r="FU69">
        <v>0</v>
      </c>
      <c r="FV69" t="s">
        <v>358</v>
      </c>
      <c r="FW69" t="s">
        <v>359</v>
      </c>
      <c r="FX69" t="s">
        <v>360</v>
      </c>
      <c r="FY69" t="s">
        <v>360</v>
      </c>
      <c r="FZ69" t="s">
        <v>360</v>
      </c>
      <c r="GA69" t="s">
        <v>360</v>
      </c>
      <c r="GB69">
        <v>0</v>
      </c>
      <c r="GC69">
        <v>100</v>
      </c>
      <c r="GD69">
        <v>100</v>
      </c>
      <c r="GE69">
        <v>1.627</v>
      </c>
      <c r="GF69">
        <v>-0.0413</v>
      </c>
      <c r="GG69">
        <v>0.710533810232173</v>
      </c>
      <c r="GH69">
        <v>0.00197157181927259</v>
      </c>
      <c r="GI69">
        <v>-1.54613444728524e-06</v>
      </c>
      <c r="GJ69">
        <v>6.01190112903267e-10</v>
      </c>
      <c r="GK69">
        <v>-0.100309745534137</v>
      </c>
      <c r="GL69">
        <v>-0.0164619765348121</v>
      </c>
      <c r="GM69">
        <v>0.00184798508784774</v>
      </c>
      <c r="GN69">
        <v>-1.07393615702454e-05</v>
      </c>
      <c r="GO69">
        <v>1</v>
      </c>
      <c r="GP69">
        <v>1970</v>
      </c>
      <c r="GQ69">
        <v>2</v>
      </c>
      <c r="GR69">
        <v>24</v>
      </c>
      <c r="GS69">
        <v>1255.4</v>
      </c>
      <c r="GT69">
        <v>1255.4</v>
      </c>
      <c r="GU69">
        <v>1.88232</v>
      </c>
      <c r="GV69">
        <v>2.35962</v>
      </c>
      <c r="GW69">
        <v>1.44897</v>
      </c>
      <c r="GX69">
        <v>2.31079</v>
      </c>
      <c r="GY69">
        <v>1.44409</v>
      </c>
      <c r="GZ69">
        <v>2.31567</v>
      </c>
      <c r="HA69">
        <v>33.9413</v>
      </c>
      <c r="HB69">
        <v>24.2976</v>
      </c>
      <c r="HC69">
        <v>18</v>
      </c>
      <c r="HD69">
        <v>416.564</v>
      </c>
      <c r="HE69">
        <v>447.061</v>
      </c>
      <c r="HF69">
        <v>14.7028</v>
      </c>
      <c r="HG69">
        <v>26.1537</v>
      </c>
      <c r="HH69">
        <v>30.0001</v>
      </c>
      <c r="HI69">
        <v>26.1445</v>
      </c>
      <c r="HJ69">
        <v>26.1169</v>
      </c>
      <c r="HK69">
        <v>37.7297</v>
      </c>
      <c r="HL69">
        <v>40.4407</v>
      </c>
      <c r="HM69">
        <v>3.62732</v>
      </c>
      <c r="HN69">
        <v>14.706</v>
      </c>
      <c r="HO69">
        <v>890.885</v>
      </c>
      <c r="HP69">
        <v>10.6805</v>
      </c>
      <c r="HQ69">
        <v>95.9828</v>
      </c>
      <c r="HR69">
        <v>100.236</v>
      </c>
    </row>
    <row r="70" spans="1:226">
      <c r="A70">
        <v>54</v>
      </c>
      <c r="B70">
        <v>1680458382</v>
      </c>
      <c r="C70">
        <v>357</v>
      </c>
      <c r="D70" t="s">
        <v>467</v>
      </c>
      <c r="E70" t="s">
        <v>468</v>
      </c>
      <c r="F70">
        <v>5</v>
      </c>
      <c r="G70" t="s">
        <v>353</v>
      </c>
      <c r="H70" t="s">
        <v>354</v>
      </c>
      <c r="I70">
        <v>1680458374.5</v>
      </c>
      <c r="J70">
        <f>(K70)/1000</f>
        <v>0</v>
      </c>
      <c r="K70">
        <f>IF(BF70, AN70, AH70)</f>
        <v>0</v>
      </c>
      <c r="L70">
        <f>IF(BF70, AI70, AG70)</f>
        <v>0</v>
      </c>
      <c r="M70">
        <f>BH70 - IF(AU70&gt;1, L70*BB70*100.0/(AW70*BV70), 0)</f>
        <v>0</v>
      </c>
      <c r="N70">
        <f>((T70-J70/2)*M70-L70)/(T70+J70/2)</f>
        <v>0</v>
      </c>
      <c r="O70">
        <f>N70*(BO70+BP70)/1000.0</f>
        <v>0</v>
      </c>
      <c r="P70">
        <f>(BH70 - IF(AU70&gt;1, L70*BB70*100.0/(AW70*BV70), 0))*(BO70+BP70)/1000.0</f>
        <v>0</v>
      </c>
      <c r="Q70">
        <f>2.0/((1/S70-1/R70)+SIGN(S70)*SQRT((1/S70-1/R70)*(1/S70-1/R70) + 4*BC70/((BC70+1)*(BC70+1))*(2*1/S70*1/R70-1/R70*1/R70)))</f>
        <v>0</v>
      </c>
      <c r="R70">
        <f>IF(LEFT(BD70,1)&lt;&gt;"0",IF(LEFT(BD70,1)="1",3.0,BE70),$D$5+$E$5*(BV70*BO70/($K$5*1000))+$F$5*(BV70*BO70/($K$5*1000))*MAX(MIN(BB70,$J$5),$I$5)*MAX(MIN(BB70,$J$5),$I$5)+$G$5*MAX(MIN(BB70,$J$5),$I$5)*(BV70*BO70/($K$5*1000))+$H$5*(BV70*BO70/($K$5*1000))*(BV70*BO70/($K$5*1000)))</f>
        <v>0</v>
      </c>
      <c r="S70">
        <f>J70*(1000-(1000*0.61365*exp(17.502*W70/(240.97+W70))/(BO70+BP70)+BJ70)/2)/(1000*0.61365*exp(17.502*W70/(240.97+W70))/(BO70+BP70)-BJ70)</f>
        <v>0</v>
      </c>
      <c r="T70">
        <f>1/((BC70+1)/(Q70/1.6)+1/(R70/1.37)) + BC70/((BC70+1)/(Q70/1.6) + BC70/(R70/1.37))</f>
        <v>0</v>
      </c>
      <c r="U70">
        <f>(AX70*BA70)</f>
        <v>0</v>
      </c>
      <c r="V70">
        <f>(BQ70+(U70+2*0.95*5.67E-8*(((BQ70+$B$7)+273)^4-(BQ70+273)^4)-44100*J70)/(1.84*29.3*R70+8*0.95*5.67E-8*(BQ70+273)^3))</f>
        <v>0</v>
      </c>
      <c r="W70">
        <f>($C$7*BR70+$D$7*BS70+$E$7*V70)</f>
        <v>0</v>
      </c>
      <c r="X70">
        <f>0.61365*exp(17.502*W70/(240.97+W70))</f>
        <v>0</v>
      </c>
      <c r="Y70">
        <f>(Z70/AA70*100)</f>
        <v>0</v>
      </c>
      <c r="Z70">
        <f>BJ70*(BO70+BP70)/1000</f>
        <v>0</v>
      </c>
      <c r="AA70">
        <f>0.61365*exp(17.502*BQ70/(240.97+BQ70))</f>
        <v>0</v>
      </c>
      <c r="AB70">
        <f>(X70-BJ70*(BO70+BP70)/1000)</f>
        <v>0</v>
      </c>
      <c r="AC70">
        <f>(-J70*44100)</f>
        <v>0</v>
      </c>
      <c r="AD70">
        <f>2*29.3*R70*0.92*(BQ70-W70)</f>
        <v>0</v>
      </c>
      <c r="AE70">
        <f>2*0.95*5.67E-8*(((BQ70+$B$7)+273)^4-(W70+273)^4)</f>
        <v>0</v>
      </c>
      <c r="AF70">
        <f>U70+AE70+AC70+AD70</f>
        <v>0</v>
      </c>
      <c r="AG70">
        <f>BN70*AU70*(BI70-BH70*(1000-AU70*BK70)/(1000-AU70*BJ70))/(100*BB70)</f>
        <v>0</v>
      </c>
      <c r="AH70">
        <f>1000*BN70*AU70*(BJ70-BK70)/(100*BB70*(1000-AU70*BJ70))</f>
        <v>0</v>
      </c>
      <c r="AI70">
        <f>(AJ70 - AK70 - BO70*1E3/(8.314*(BQ70+273.15)) * AM70/BN70 * AL70) * BN70/(100*BB70) * (1000 - BK70)/1000</f>
        <v>0</v>
      </c>
      <c r="AJ70">
        <v>887.396523171764</v>
      </c>
      <c r="AK70">
        <v>860.242333333333</v>
      </c>
      <c r="AL70">
        <v>3.43654075273127</v>
      </c>
      <c r="AM70">
        <v>67.1333394971398</v>
      </c>
      <c r="AN70">
        <f>(AP70 - AO70 + BO70*1E3/(8.314*(BQ70+273.15)) * AR70/BN70 * AQ70) * BN70/(100*BB70) * 1000/(1000 - AP70)</f>
        <v>0</v>
      </c>
      <c r="AO70">
        <v>10.7016370925959</v>
      </c>
      <c r="AP70">
        <v>12.3331072727273</v>
      </c>
      <c r="AQ70">
        <v>2.43285554801597e-07</v>
      </c>
      <c r="AR70">
        <v>128.358155406934</v>
      </c>
      <c r="AS70">
        <v>12</v>
      </c>
      <c r="AT70">
        <v>2</v>
      </c>
      <c r="AU70">
        <f>IF(AS70*$H$13&gt;=AW70,1.0,(AW70/(AW70-AS70*$H$13)))</f>
        <v>0</v>
      </c>
      <c r="AV70">
        <f>(AU70-1)*100</f>
        <v>0</v>
      </c>
      <c r="AW70">
        <f>MAX(0,($B$13+$C$13*BV70)/(1+$D$13*BV70)*BO70/(BQ70+273)*$E$13)</f>
        <v>0</v>
      </c>
      <c r="AX70">
        <f>$B$11*BW70+$C$11*BX70+$F$11*CI70*(1-CL70)</f>
        <v>0</v>
      </c>
      <c r="AY70">
        <f>AX70*AZ70</f>
        <v>0</v>
      </c>
      <c r="AZ70">
        <f>($B$11*$D$9+$C$11*$D$9+$F$11*((CV70+CN70)/MAX(CV70+CN70+CW70, 0.1)*$I$9+CW70/MAX(CV70+CN70+CW70, 0.1)*$J$9))/($B$11+$C$11+$F$11)</f>
        <v>0</v>
      </c>
      <c r="BA70">
        <f>($B$11*$K$9+$C$11*$K$9+$F$11*((CV70+CN70)/MAX(CV70+CN70+CW70, 0.1)*$P$9+CW70/MAX(CV70+CN70+CW70, 0.1)*$Q$9))/($B$11+$C$11+$F$11)</f>
        <v>0</v>
      </c>
      <c r="BB70">
        <v>2.44</v>
      </c>
      <c r="BC70">
        <v>0.5</v>
      </c>
      <c r="BD70" t="s">
        <v>355</v>
      </c>
      <c r="BE70">
        <v>2</v>
      </c>
      <c r="BF70" t="b">
        <v>1</v>
      </c>
      <c r="BG70">
        <v>1680458374.5</v>
      </c>
      <c r="BH70">
        <v>825.951185185185</v>
      </c>
      <c r="BI70">
        <v>862.895185185185</v>
      </c>
      <c r="BJ70">
        <v>12.3410740740741</v>
      </c>
      <c r="BK70">
        <v>10.7022740740741</v>
      </c>
      <c r="BL70">
        <v>824.329407407408</v>
      </c>
      <c r="BM70">
        <v>12.3822666666667</v>
      </c>
      <c r="BN70">
        <v>500.114777777778</v>
      </c>
      <c r="BO70">
        <v>89.4791185185185</v>
      </c>
      <c r="BP70">
        <v>0.0998594851851852</v>
      </c>
      <c r="BQ70">
        <v>19.5494481481481</v>
      </c>
      <c r="BR70">
        <v>20.0067148148148</v>
      </c>
      <c r="BS70">
        <v>999.9</v>
      </c>
      <c r="BT70">
        <v>0</v>
      </c>
      <c r="BU70">
        <v>0</v>
      </c>
      <c r="BV70">
        <v>9977.08740740741</v>
      </c>
      <c r="BW70">
        <v>0</v>
      </c>
      <c r="BX70">
        <v>10.2381</v>
      </c>
      <c r="BY70">
        <v>-36.9439333333333</v>
      </c>
      <c r="BZ70">
        <v>836.271703703704</v>
      </c>
      <c r="CA70">
        <v>872.230037037037</v>
      </c>
      <c r="CB70">
        <v>1.63881</v>
      </c>
      <c r="CC70">
        <v>862.895185185185</v>
      </c>
      <c r="CD70">
        <v>10.7022740740741</v>
      </c>
      <c r="CE70">
        <v>1.10426851851852</v>
      </c>
      <c r="CF70">
        <v>0.95762937037037</v>
      </c>
      <c r="CG70">
        <v>8.36993518518518</v>
      </c>
      <c r="CH70">
        <v>6.28718703703704</v>
      </c>
      <c r="CI70">
        <v>1999.97703703704</v>
      </c>
      <c r="CJ70">
        <v>0.979995148148148</v>
      </c>
      <c r="CK70">
        <v>0.0200045814814815</v>
      </c>
      <c r="CL70">
        <v>0</v>
      </c>
      <c r="CM70">
        <v>2.62267407407407</v>
      </c>
      <c r="CN70">
        <v>0</v>
      </c>
      <c r="CO70">
        <v>4572.94962962963</v>
      </c>
      <c r="CP70">
        <v>16705.1814814815</v>
      </c>
      <c r="CQ70">
        <v>41.5482222222222</v>
      </c>
      <c r="CR70">
        <v>43.75</v>
      </c>
      <c r="CS70">
        <v>42.75</v>
      </c>
      <c r="CT70">
        <v>41.812</v>
      </c>
      <c r="CU70">
        <v>40.6824074074074</v>
      </c>
      <c r="CV70">
        <v>1959.96703703704</v>
      </c>
      <c r="CW70">
        <v>40.01</v>
      </c>
      <c r="CX70">
        <v>0</v>
      </c>
      <c r="CY70">
        <v>1680458412</v>
      </c>
      <c r="CZ70">
        <v>0</v>
      </c>
      <c r="DA70">
        <v>0</v>
      </c>
      <c r="DB70" t="s">
        <v>356</v>
      </c>
      <c r="DC70">
        <v>1680383055.5</v>
      </c>
      <c r="DD70">
        <v>1680383051.5</v>
      </c>
      <c r="DE70">
        <v>0</v>
      </c>
      <c r="DF70">
        <v>-0.261</v>
      </c>
      <c r="DG70">
        <v>-0.006</v>
      </c>
      <c r="DH70">
        <v>1.377</v>
      </c>
      <c r="DI70">
        <v>0.403</v>
      </c>
      <c r="DJ70">
        <v>420</v>
      </c>
      <c r="DK70">
        <v>24</v>
      </c>
      <c r="DL70">
        <v>0.61</v>
      </c>
      <c r="DM70">
        <v>0.33</v>
      </c>
      <c r="DN70">
        <v>-36.8196125</v>
      </c>
      <c r="DO70">
        <v>-2.0572378986866</v>
      </c>
      <c r="DP70">
        <v>0.279436657569743</v>
      </c>
      <c r="DQ70">
        <v>0</v>
      </c>
      <c r="DR70">
        <v>1.639521</v>
      </c>
      <c r="DS70">
        <v>-0.0413986491557257</v>
      </c>
      <c r="DT70">
        <v>0.00829334606778229</v>
      </c>
      <c r="DU70">
        <v>1</v>
      </c>
      <c r="DV70">
        <v>1</v>
      </c>
      <c r="DW70">
        <v>2</v>
      </c>
      <c r="DX70" t="s">
        <v>357</v>
      </c>
      <c r="DY70">
        <v>2.87124</v>
      </c>
      <c r="DZ70">
        <v>2.71051</v>
      </c>
      <c r="EA70">
        <v>0.148573</v>
      </c>
      <c r="EB70">
        <v>0.152655</v>
      </c>
      <c r="EC70">
        <v>0.0631261</v>
      </c>
      <c r="ED70">
        <v>0.0565938</v>
      </c>
      <c r="EE70">
        <v>23883.5</v>
      </c>
      <c r="EF70">
        <v>20809</v>
      </c>
      <c r="EG70">
        <v>25096.3</v>
      </c>
      <c r="EH70">
        <v>23911.4</v>
      </c>
      <c r="EI70">
        <v>40123.1</v>
      </c>
      <c r="EJ70">
        <v>37318.6</v>
      </c>
      <c r="EK70">
        <v>45340.5</v>
      </c>
      <c r="EL70">
        <v>42623.3</v>
      </c>
      <c r="EM70">
        <v>1.78023</v>
      </c>
      <c r="EN70">
        <v>1.8566</v>
      </c>
      <c r="EO70">
        <v>0.0151806</v>
      </c>
      <c r="EP70">
        <v>0</v>
      </c>
      <c r="EQ70">
        <v>19.7616</v>
      </c>
      <c r="ER70">
        <v>999.9</v>
      </c>
      <c r="ES70">
        <v>35.374</v>
      </c>
      <c r="ET70">
        <v>28.832</v>
      </c>
      <c r="EU70">
        <v>15.7455</v>
      </c>
      <c r="EV70">
        <v>55.485</v>
      </c>
      <c r="EW70">
        <v>45.5849</v>
      </c>
      <c r="EX70">
        <v>1</v>
      </c>
      <c r="EY70">
        <v>-0.0786255</v>
      </c>
      <c r="EZ70">
        <v>4.8035</v>
      </c>
      <c r="FA70">
        <v>20.1668</v>
      </c>
      <c r="FB70">
        <v>5.23376</v>
      </c>
      <c r="FC70">
        <v>11.992</v>
      </c>
      <c r="FD70">
        <v>4.9567</v>
      </c>
      <c r="FE70">
        <v>3.30387</v>
      </c>
      <c r="FF70">
        <v>9999</v>
      </c>
      <c r="FG70">
        <v>9999</v>
      </c>
      <c r="FH70">
        <v>999.9</v>
      </c>
      <c r="FI70">
        <v>9999</v>
      </c>
      <c r="FJ70">
        <v>1.86844</v>
      </c>
      <c r="FK70">
        <v>1.86415</v>
      </c>
      <c r="FL70">
        <v>1.87178</v>
      </c>
      <c r="FM70">
        <v>1.86249</v>
      </c>
      <c r="FN70">
        <v>1.86196</v>
      </c>
      <c r="FO70">
        <v>1.86844</v>
      </c>
      <c r="FP70">
        <v>1.85852</v>
      </c>
      <c r="FQ70">
        <v>1.86505</v>
      </c>
      <c r="FR70">
        <v>5</v>
      </c>
      <c r="FS70">
        <v>0</v>
      </c>
      <c r="FT70">
        <v>0</v>
      </c>
      <c r="FU70">
        <v>0</v>
      </c>
      <c r="FV70" t="s">
        <v>358</v>
      </c>
      <c r="FW70" t="s">
        <v>359</v>
      </c>
      <c r="FX70" t="s">
        <v>360</v>
      </c>
      <c r="FY70" t="s">
        <v>360</v>
      </c>
      <c r="FZ70" t="s">
        <v>360</v>
      </c>
      <c r="GA70" t="s">
        <v>360</v>
      </c>
      <c r="GB70">
        <v>0</v>
      </c>
      <c r="GC70">
        <v>100</v>
      </c>
      <c r="GD70">
        <v>100</v>
      </c>
      <c r="GE70">
        <v>1.639</v>
      </c>
      <c r="GF70">
        <v>-0.0414</v>
      </c>
      <c r="GG70">
        <v>0.710533810232173</v>
      </c>
      <c r="GH70">
        <v>0.00197157181927259</v>
      </c>
      <c r="GI70">
        <v>-1.54613444728524e-06</v>
      </c>
      <c r="GJ70">
        <v>6.01190112903267e-10</v>
      </c>
      <c r="GK70">
        <v>-0.100309745534137</v>
      </c>
      <c r="GL70">
        <v>-0.0164619765348121</v>
      </c>
      <c r="GM70">
        <v>0.00184798508784774</v>
      </c>
      <c r="GN70">
        <v>-1.07393615702454e-05</v>
      </c>
      <c r="GO70">
        <v>1</v>
      </c>
      <c r="GP70">
        <v>1970</v>
      </c>
      <c r="GQ70">
        <v>2</v>
      </c>
      <c r="GR70">
        <v>24</v>
      </c>
      <c r="GS70">
        <v>1255.4</v>
      </c>
      <c r="GT70">
        <v>1255.5</v>
      </c>
      <c r="GU70">
        <v>1.90796</v>
      </c>
      <c r="GV70">
        <v>2.35596</v>
      </c>
      <c r="GW70">
        <v>1.44775</v>
      </c>
      <c r="GX70">
        <v>2.31079</v>
      </c>
      <c r="GY70">
        <v>1.44409</v>
      </c>
      <c r="GZ70">
        <v>2.24365</v>
      </c>
      <c r="HA70">
        <v>33.9413</v>
      </c>
      <c r="HB70">
        <v>24.2889</v>
      </c>
      <c r="HC70">
        <v>18</v>
      </c>
      <c r="HD70">
        <v>416.344</v>
      </c>
      <c r="HE70">
        <v>447.291</v>
      </c>
      <c r="HF70">
        <v>14.6925</v>
      </c>
      <c r="HG70">
        <v>26.1537</v>
      </c>
      <c r="HH70">
        <v>29.9999</v>
      </c>
      <c r="HI70">
        <v>26.1445</v>
      </c>
      <c r="HJ70">
        <v>26.119</v>
      </c>
      <c r="HK70">
        <v>38.3431</v>
      </c>
      <c r="HL70">
        <v>40.4407</v>
      </c>
      <c r="HM70">
        <v>3.62732</v>
      </c>
      <c r="HN70">
        <v>14.7054</v>
      </c>
      <c r="HO70">
        <v>911.091</v>
      </c>
      <c r="HP70">
        <v>10.6805</v>
      </c>
      <c r="HQ70">
        <v>95.983</v>
      </c>
      <c r="HR70">
        <v>100.236</v>
      </c>
    </row>
    <row r="71" spans="1:226">
      <c r="A71">
        <v>55</v>
      </c>
      <c r="B71">
        <v>1680458387</v>
      </c>
      <c r="C71">
        <v>362</v>
      </c>
      <c r="D71" t="s">
        <v>469</v>
      </c>
      <c r="E71" t="s">
        <v>470</v>
      </c>
      <c r="F71">
        <v>5</v>
      </c>
      <c r="G71" t="s">
        <v>353</v>
      </c>
      <c r="H71" t="s">
        <v>354</v>
      </c>
      <c r="I71">
        <v>1680458379.21429</v>
      </c>
      <c r="J71">
        <f>(K71)/1000</f>
        <v>0</v>
      </c>
      <c r="K71">
        <f>IF(BF71, AN71, AH71)</f>
        <v>0</v>
      </c>
      <c r="L71">
        <f>IF(BF71, AI71, AG71)</f>
        <v>0</v>
      </c>
      <c r="M71">
        <f>BH71 - IF(AU71&gt;1, L71*BB71*100.0/(AW71*BV71), 0)</f>
        <v>0</v>
      </c>
      <c r="N71">
        <f>((T71-J71/2)*M71-L71)/(T71+J71/2)</f>
        <v>0</v>
      </c>
      <c r="O71">
        <f>N71*(BO71+BP71)/1000.0</f>
        <v>0</v>
      </c>
      <c r="P71">
        <f>(BH71 - IF(AU71&gt;1, L71*BB71*100.0/(AW71*BV71), 0))*(BO71+BP71)/1000.0</f>
        <v>0</v>
      </c>
      <c r="Q71">
        <f>2.0/((1/S71-1/R71)+SIGN(S71)*SQRT((1/S71-1/R71)*(1/S71-1/R71) + 4*BC71/((BC71+1)*(BC71+1))*(2*1/S71*1/R71-1/R71*1/R71)))</f>
        <v>0</v>
      </c>
      <c r="R71">
        <f>IF(LEFT(BD71,1)&lt;&gt;"0",IF(LEFT(BD71,1)="1",3.0,BE71),$D$5+$E$5*(BV71*BO71/($K$5*1000))+$F$5*(BV71*BO71/($K$5*1000))*MAX(MIN(BB71,$J$5),$I$5)*MAX(MIN(BB71,$J$5),$I$5)+$G$5*MAX(MIN(BB71,$J$5),$I$5)*(BV71*BO71/($K$5*1000))+$H$5*(BV71*BO71/($K$5*1000))*(BV71*BO71/($K$5*1000)))</f>
        <v>0</v>
      </c>
      <c r="S71">
        <f>J71*(1000-(1000*0.61365*exp(17.502*W71/(240.97+W71))/(BO71+BP71)+BJ71)/2)/(1000*0.61365*exp(17.502*W71/(240.97+W71))/(BO71+BP71)-BJ71)</f>
        <v>0</v>
      </c>
      <c r="T71">
        <f>1/((BC71+1)/(Q71/1.6)+1/(R71/1.37)) + BC71/((BC71+1)/(Q71/1.6) + BC71/(R71/1.37))</f>
        <v>0</v>
      </c>
      <c r="U71">
        <f>(AX71*BA71)</f>
        <v>0</v>
      </c>
      <c r="V71">
        <f>(BQ71+(U71+2*0.95*5.67E-8*(((BQ71+$B$7)+273)^4-(BQ71+273)^4)-44100*J71)/(1.84*29.3*R71+8*0.95*5.67E-8*(BQ71+273)^3))</f>
        <v>0</v>
      </c>
      <c r="W71">
        <f>($C$7*BR71+$D$7*BS71+$E$7*V71)</f>
        <v>0</v>
      </c>
      <c r="X71">
        <f>0.61365*exp(17.502*W71/(240.97+W71))</f>
        <v>0</v>
      </c>
      <c r="Y71">
        <f>(Z71/AA71*100)</f>
        <v>0</v>
      </c>
      <c r="Z71">
        <f>BJ71*(BO71+BP71)/1000</f>
        <v>0</v>
      </c>
      <c r="AA71">
        <f>0.61365*exp(17.502*BQ71/(240.97+BQ71))</f>
        <v>0</v>
      </c>
      <c r="AB71">
        <f>(X71-BJ71*(BO71+BP71)/1000)</f>
        <v>0</v>
      </c>
      <c r="AC71">
        <f>(-J71*44100)</f>
        <v>0</v>
      </c>
      <c r="AD71">
        <f>2*29.3*R71*0.92*(BQ71-W71)</f>
        <v>0</v>
      </c>
      <c r="AE71">
        <f>2*0.95*5.67E-8*(((BQ71+$B$7)+273)^4-(W71+273)^4)</f>
        <v>0</v>
      </c>
      <c r="AF71">
        <f>U71+AE71+AC71+AD71</f>
        <v>0</v>
      </c>
      <c r="AG71">
        <f>BN71*AU71*(BI71-BH71*(1000-AU71*BK71)/(1000-AU71*BJ71))/(100*BB71)</f>
        <v>0</v>
      </c>
      <c r="AH71">
        <f>1000*BN71*AU71*(BJ71-BK71)/(100*BB71*(1000-AU71*BJ71))</f>
        <v>0</v>
      </c>
      <c r="AI71">
        <f>(AJ71 - AK71 - BO71*1E3/(8.314*(BQ71+273.15)) * AM71/BN71 * AL71) * BN71/(100*BB71) * (1000 - BK71)/1000</f>
        <v>0</v>
      </c>
      <c r="AJ71">
        <v>904.248774457658</v>
      </c>
      <c r="AK71">
        <v>877.263375757576</v>
      </c>
      <c r="AL71">
        <v>3.3995262568745</v>
      </c>
      <c r="AM71">
        <v>67.1333394971398</v>
      </c>
      <c r="AN71">
        <f>(AP71 - AO71 + BO71*1E3/(8.314*(BQ71+273.15)) * AR71/BN71 * AQ71) * BN71/(100*BB71) * 1000/(1000 - AP71)</f>
        <v>0</v>
      </c>
      <c r="AO71">
        <v>10.7013930793013</v>
      </c>
      <c r="AP71">
        <v>12.3311121212121</v>
      </c>
      <c r="AQ71">
        <v>-3.01104288522548e-07</v>
      </c>
      <c r="AR71">
        <v>128.358155406934</v>
      </c>
      <c r="AS71">
        <v>11</v>
      </c>
      <c r="AT71">
        <v>2</v>
      </c>
      <c r="AU71">
        <f>IF(AS71*$H$13&gt;=AW71,1.0,(AW71/(AW71-AS71*$H$13)))</f>
        <v>0</v>
      </c>
      <c r="AV71">
        <f>(AU71-1)*100</f>
        <v>0</v>
      </c>
      <c r="AW71">
        <f>MAX(0,($B$13+$C$13*BV71)/(1+$D$13*BV71)*BO71/(BQ71+273)*$E$13)</f>
        <v>0</v>
      </c>
      <c r="AX71">
        <f>$B$11*BW71+$C$11*BX71+$F$11*CI71*(1-CL71)</f>
        <v>0</v>
      </c>
      <c r="AY71">
        <f>AX71*AZ71</f>
        <v>0</v>
      </c>
      <c r="AZ71">
        <f>($B$11*$D$9+$C$11*$D$9+$F$11*((CV71+CN71)/MAX(CV71+CN71+CW71, 0.1)*$I$9+CW71/MAX(CV71+CN71+CW71, 0.1)*$J$9))/($B$11+$C$11+$F$11)</f>
        <v>0</v>
      </c>
      <c r="BA71">
        <f>($B$11*$K$9+$C$11*$K$9+$F$11*((CV71+CN71)/MAX(CV71+CN71+CW71, 0.1)*$P$9+CW71/MAX(CV71+CN71+CW71, 0.1)*$Q$9))/($B$11+$C$11+$F$11)</f>
        <v>0</v>
      </c>
      <c r="BB71">
        <v>2.44</v>
      </c>
      <c r="BC71">
        <v>0.5</v>
      </c>
      <c r="BD71" t="s">
        <v>355</v>
      </c>
      <c r="BE71">
        <v>2</v>
      </c>
      <c r="BF71" t="b">
        <v>1</v>
      </c>
      <c r="BG71">
        <v>1680458379.21429</v>
      </c>
      <c r="BH71">
        <v>841.864071428571</v>
      </c>
      <c r="BI71">
        <v>878.776357142857</v>
      </c>
      <c r="BJ71">
        <v>12.3348392857143</v>
      </c>
      <c r="BK71">
        <v>10.7016571428571</v>
      </c>
      <c r="BL71">
        <v>840.231857142857</v>
      </c>
      <c r="BM71">
        <v>12.3761785714286</v>
      </c>
      <c r="BN71">
        <v>500.117928571429</v>
      </c>
      <c r="BO71">
        <v>89.4797285714286</v>
      </c>
      <c r="BP71">
        <v>0.0999009821428571</v>
      </c>
      <c r="BQ71">
        <v>19.5469535714286</v>
      </c>
      <c r="BR71">
        <v>20.0013892857143</v>
      </c>
      <c r="BS71">
        <v>999.9</v>
      </c>
      <c r="BT71">
        <v>0</v>
      </c>
      <c r="BU71">
        <v>0</v>
      </c>
      <c r="BV71">
        <v>10011.8289285714</v>
      </c>
      <c r="BW71">
        <v>0</v>
      </c>
      <c r="BX71">
        <v>10.2381</v>
      </c>
      <c r="BY71">
        <v>-36.9122535714286</v>
      </c>
      <c r="BZ71">
        <v>852.378035714286</v>
      </c>
      <c r="CA71">
        <v>888.2825</v>
      </c>
      <c r="CB71">
        <v>1.63318464285714</v>
      </c>
      <c r="CC71">
        <v>878.776357142857</v>
      </c>
      <c r="CD71">
        <v>10.7016571428571</v>
      </c>
      <c r="CE71">
        <v>1.1037175</v>
      </c>
      <c r="CF71">
        <v>0.957580964285714</v>
      </c>
      <c r="CG71">
        <v>8.36258321428571</v>
      </c>
      <c r="CH71">
        <v>6.28645464285714</v>
      </c>
      <c r="CI71">
        <v>1999.9825</v>
      </c>
      <c r="CJ71">
        <v>0.979995142857143</v>
      </c>
      <c r="CK71">
        <v>0.0200045857142857</v>
      </c>
      <c r="CL71">
        <v>0</v>
      </c>
      <c r="CM71">
        <v>2.61346428571429</v>
      </c>
      <c r="CN71">
        <v>0</v>
      </c>
      <c r="CO71">
        <v>4571.36964285714</v>
      </c>
      <c r="CP71">
        <v>16705.225</v>
      </c>
      <c r="CQ71">
        <v>41.5531428571428</v>
      </c>
      <c r="CR71">
        <v>43.75</v>
      </c>
      <c r="CS71">
        <v>42.75</v>
      </c>
      <c r="CT71">
        <v>41.812</v>
      </c>
      <c r="CU71">
        <v>40.6825714285714</v>
      </c>
      <c r="CV71">
        <v>1959.9725</v>
      </c>
      <c r="CW71">
        <v>40.01</v>
      </c>
      <c r="CX71">
        <v>0</v>
      </c>
      <c r="CY71">
        <v>1680458416.8</v>
      </c>
      <c r="CZ71">
        <v>0</v>
      </c>
      <c r="DA71">
        <v>0</v>
      </c>
      <c r="DB71" t="s">
        <v>356</v>
      </c>
      <c r="DC71">
        <v>1680383055.5</v>
      </c>
      <c r="DD71">
        <v>1680383051.5</v>
      </c>
      <c r="DE71">
        <v>0</v>
      </c>
      <c r="DF71">
        <v>-0.261</v>
      </c>
      <c r="DG71">
        <v>-0.006</v>
      </c>
      <c r="DH71">
        <v>1.377</v>
      </c>
      <c r="DI71">
        <v>0.403</v>
      </c>
      <c r="DJ71">
        <v>420</v>
      </c>
      <c r="DK71">
        <v>24</v>
      </c>
      <c r="DL71">
        <v>0.61</v>
      </c>
      <c r="DM71">
        <v>0.33</v>
      </c>
      <c r="DN71">
        <v>-36.92197</v>
      </c>
      <c r="DO71">
        <v>-0.156191369606061</v>
      </c>
      <c r="DP71">
        <v>0.143015202338772</v>
      </c>
      <c r="DQ71">
        <v>0</v>
      </c>
      <c r="DR71">
        <v>1.6380935</v>
      </c>
      <c r="DS71">
        <v>-0.0813451407129442</v>
      </c>
      <c r="DT71">
        <v>0.00830994962379435</v>
      </c>
      <c r="DU71">
        <v>1</v>
      </c>
      <c r="DV71">
        <v>1</v>
      </c>
      <c r="DW71">
        <v>2</v>
      </c>
      <c r="DX71" t="s">
        <v>357</v>
      </c>
      <c r="DY71">
        <v>2.87143</v>
      </c>
      <c r="DZ71">
        <v>2.7104</v>
      </c>
      <c r="EA71">
        <v>0.150494</v>
      </c>
      <c r="EB71">
        <v>0.154519</v>
      </c>
      <c r="EC71">
        <v>0.0631213</v>
      </c>
      <c r="ED71">
        <v>0.056595</v>
      </c>
      <c r="EE71">
        <v>23829.8</v>
      </c>
      <c r="EF71">
        <v>20763.4</v>
      </c>
      <c r="EG71">
        <v>25096.4</v>
      </c>
      <c r="EH71">
        <v>23911.7</v>
      </c>
      <c r="EI71">
        <v>40123.6</v>
      </c>
      <c r="EJ71">
        <v>37318.6</v>
      </c>
      <c r="EK71">
        <v>45340.7</v>
      </c>
      <c r="EL71">
        <v>42623.3</v>
      </c>
      <c r="EM71">
        <v>1.78055</v>
      </c>
      <c r="EN71">
        <v>1.85655</v>
      </c>
      <c r="EO71">
        <v>0.0136346</v>
      </c>
      <c r="EP71">
        <v>0</v>
      </c>
      <c r="EQ71">
        <v>19.7631</v>
      </c>
      <c r="ER71">
        <v>999.9</v>
      </c>
      <c r="ES71">
        <v>35.374</v>
      </c>
      <c r="ET71">
        <v>28.832</v>
      </c>
      <c r="EU71">
        <v>15.7455</v>
      </c>
      <c r="EV71">
        <v>55.075</v>
      </c>
      <c r="EW71">
        <v>46.0056</v>
      </c>
      <c r="EX71">
        <v>1</v>
      </c>
      <c r="EY71">
        <v>-0.0787424</v>
      </c>
      <c r="EZ71">
        <v>4.78326</v>
      </c>
      <c r="FA71">
        <v>20.1673</v>
      </c>
      <c r="FB71">
        <v>5.23421</v>
      </c>
      <c r="FC71">
        <v>11.992</v>
      </c>
      <c r="FD71">
        <v>4.9568</v>
      </c>
      <c r="FE71">
        <v>3.30398</v>
      </c>
      <c r="FF71">
        <v>9999</v>
      </c>
      <c r="FG71">
        <v>9999</v>
      </c>
      <c r="FH71">
        <v>999.9</v>
      </c>
      <c r="FI71">
        <v>9999</v>
      </c>
      <c r="FJ71">
        <v>1.86844</v>
      </c>
      <c r="FK71">
        <v>1.86414</v>
      </c>
      <c r="FL71">
        <v>1.87178</v>
      </c>
      <c r="FM71">
        <v>1.86249</v>
      </c>
      <c r="FN71">
        <v>1.8619</v>
      </c>
      <c r="FO71">
        <v>1.86844</v>
      </c>
      <c r="FP71">
        <v>1.85852</v>
      </c>
      <c r="FQ71">
        <v>1.86502</v>
      </c>
      <c r="FR71">
        <v>5</v>
      </c>
      <c r="FS71">
        <v>0</v>
      </c>
      <c r="FT71">
        <v>0</v>
      </c>
      <c r="FU71">
        <v>0</v>
      </c>
      <c r="FV71" t="s">
        <v>358</v>
      </c>
      <c r="FW71" t="s">
        <v>359</v>
      </c>
      <c r="FX71" t="s">
        <v>360</v>
      </c>
      <c r="FY71" t="s">
        <v>360</v>
      </c>
      <c r="FZ71" t="s">
        <v>360</v>
      </c>
      <c r="GA71" t="s">
        <v>360</v>
      </c>
      <c r="GB71">
        <v>0</v>
      </c>
      <c r="GC71">
        <v>100</v>
      </c>
      <c r="GD71">
        <v>100</v>
      </c>
      <c r="GE71">
        <v>1.649</v>
      </c>
      <c r="GF71">
        <v>-0.0414</v>
      </c>
      <c r="GG71">
        <v>0.710533810232173</v>
      </c>
      <c r="GH71">
        <v>0.00197157181927259</v>
      </c>
      <c r="GI71">
        <v>-1.54613444728524e-06</v>
      </c>
      <c r="GJ71">
        <v>6.01190112903267e-10</v>
      </c>
      <c r="GK71">
        <v>-0.100309745534137</v>
      </c>
      <c r="GL71">
        <v>-0.0164619765348121</v>
      </c>
      <c r="GM71">
        <v>0.00184798508784774</v>
      </c>
      <c r="GN71">
        <v>-1.07393615702454e-05</v>
      </c>
      <c r="GO71">
        <v>1</v>
      </c>
      <c r="GP71">
        <v>1970</v>
      </c>
      <c r="GQ71">
        <v>2</v>
      </c>
      <c r="GR71">
        <v>24</v>
      </c>
      <c r="GS71">
        <v>1255.5</v>
      </c>
      <c r="GT71">
        <v>1255.6</v>
      </c>
      <c r="GU71">
        <v>1.93604</v>
      </c>
      <c r="GV71">
        <v>2.33276</v>
      </c>
      <c r="GW71">
        <v>1.44775</v>
      </c>
      <c r="GX71">
        <v>2.31079</v>
      </c>
      <c r="GY71">
        <v>1.44409</v>
      </c>
      <c r="GZ71">
        <v>2.41577</v>
      </c>
      <c r="HA71">
        <v>33.9413</v>
      </c>
      <c r="HB71">
        <v>24.2976</v>
      </c>
      <c r="HC71">
        <v>18</v>
      </c>
      <c r="HD71">
        <v>416.529</v>
      </c>
      <c r="HE71">
        <v>447.261</v>
      </c>
      <c r="HF71">
        <v>14.6935</v>
      </c>
      <c r="HG71">
        <v>26.1537</v>
      </c>
      <c r="HH71">
        <v>29.9999</v>
      </c>
      <c r="HI71">
        <v>26.1454</v>
      </c>
      <c r="HJ71">
        <v>26.119</v>
      </c>
      <c r="HK71">
        <v>38.8397</v>
      </c>
      <c r="HL71">
        <v>40.4407</v>
      </c>
      <c r="HM71">
        <v>3.24889</v>
      </c>
      <c r="HN71">
        <v>14.7004</v>
      </c>
      <c r="HO71">
        <v>924.482</v>
      </c>
      <c r="HP71">
        <v>10.6805</v>
      </c>
      <c r="HQ71">
        <v>95.9836</v>
      </c>
      <c r="HR71">
        <v>100.237</v>
      </c>
    </row>
    <row r="72" spans="1:226">
      <c r="A72">
        <v>56</v>
      </c>
      <c r="B72">
        <v>1680458392</v>
      </c>
      <c r="C72">
        <v>367</v>
      </c>
      <c r="D72" t="s">
        <v>471</v>
      </c>
      <c r="E72" t="s">
        <v>472</v>
      </c>
      <c r="F72">
        <v>5</v>
      </c>
      <c r="G72" t="s">
        <v>353</v>
      </c>
      <c r="H72" t="s">
        <v>354</v>
      </c>
      <c r="I72">
        <v>1680458384.5</v>
      </c>
      <c r="J72">
        <f>(K72)/1000</f>
        <v>0</v>
      </c>
      <c r="K72">
        <f>IF(BF72, AN72, AH72)</f>
        <v>0</v>
      </c>
      <c r="L72">
        <f>IF(BF72, AI72, AG72)</f>
        <v>0</v>
      </c>
      <c r="M72">
        <f>BH72 - IF(AU72&gt;1, L72*BB72*100.0/(AW72*BV72), 0)</f>
        <v>0</v>
      </c>
      <c r="N72">
        <f>((T72-J72/2)*M72-L72)/(T72+J72/2)</f>
        <v>0</v>
      </c>
      <c r="O72">
        <f>N72*(BO72+BP72)/1000.0</f>
        <v>0</v>
      </c>
      <c r="P72">
        <f>(BH72 - IF(AU72&gt;1, L72*BB72*100.0/(AW72*BV72), 0))*(BO72+BP72)/1000.0</f>
        <v>0</v>
      </c>
      <c r="Q72">
        <f>2.0/((1/S72-1/R72)+SIGN(S72)*SQRT((1/S72-1/R72)*(1/S72-1/R72) + 4*BC72/((BC72+1)*(BC72+1))*(2*1/S72*1/R72-1/R72*1/R72)))</f>
        <v>0</v>
      </c>
      <c r="R72">
        <f>IF(LEFT(BD72,1)&lt;&gt;"0",IF(LEFT(BD72,1)="1",3.0,BE72),$D$5+$E$5*(BV72*BO72/($K$5*1000))+$F$5*(BV72*BO72/($K$5*1000))*MAX(MIN(BB72,$J$5),$I$5)*MAX(MIN(BB72,$J$5),$I$5)+$G$5*MAX(MIN(BB72,$J$5),$I$5)*(BV72*BO72/($K$5*1000))+$H$5*(BV72*BO72/($K$5*1000))*(BV72*BO72/($K$5*1000)))</f>
        <v>0</v>
      </c>
      <c r="S72">
        <f>J72*(1000-(1000*0.61365*exp(17.502*W72/(240.97+W72))/(BO72+BP72)+BJ72)/2)/(1000*0.61365*exp(17.502*W72/(240.97+W72))/(BO72+BP72)-BJ72)</f>
        <v>0</v>
      </c>
      <c r="T72">
        <f>1/((BC72+1)/(Q72/1.6)+1/(R72/1.37)) + BC72/((BC72+1)/(Q72/1.6) + BC72/(R72/1.37))</f>
        <v>0</v>
      </c>
      <c r="U72">
        <f>(AX72*BA72)</f>
        <v>0</v>
      </c>
      <c r="V72">
        <f>(BQ72+(U72+2*0.95*5.67E-8*(((BQ72+$B$7)+273)^4-(BQ72+273)^4)-44100*J72)/(1.84*29.3*R72+8*0.95*5.67E-8*(BQ72+273)^3))</f>
        <v>0</v>
      </c>
      <c r="W72">
        <f>($C$7*BR72+$D$7*BS72+$E$7*V72)</f>
        <v>0</v>
      </c>
      <c r="X72">
        <f>0.61365*exp(17.502*W72/(240.97+W72))</f>
        <v>0</v>
      </c>
      <c r="Y72">
        <f>(Z72/AA72*100)</f>
        <v>0</v>
      </c>
      <c r="Z72">
        <f>BJ72*(BO72+BP72)/1000</f>
        <v>0</v>
      </c>
      <c r="AA72">
        <f>0.61365*exp(17.502*BQ72/(240.97+BQ72))</f>
        <v>0</v>
      </c>
      <c r="AB72">
        <f>(X72-BJ72*(BO72+BP72)/1000)</f>
        <v>0</v>
      </c>
      <c r="AC72">
        <f>(-J72*44100)</f>
        <v>0</v>
      </c>
      <c r="AD72">
        <f>2*29.3*R72*0.92*(BQ72-W72)</f>
        <v>0</v>
      </c>
      <c r="AE72">
        <f>2*0.95*5.67E-8*(((BQ72+$B$7)+273)^4-(W72+273)^4)</f>
        <v>0</v>
      </c>
      <c r="AF72">
        <f>U72+AE72+AC72+AD72</f>
        <v>0</v>
      </c>
      <c r="AG72">
        <f>BN72*AU72*(BI72-BH72*(1000-AU72*BK72)/(1000-AU72*BJ72))/(100*BB72)</f>
        <v>0</v>
      </c>
      <c r="AH72">
        <f>1000*BN72*AU72*(BJ72-BK72)/(100*BB72*(1000-AU72*BJ72))</f>
        <v>0</v>
      </c>
      <c r="AI72">
        <f>(AJ72 - AK72 - BO72*1E3/(8.314*(BQ72+273.15)) * AM72/BN72 * AL72) * BN72/(100*BB72) * (1000 - BK72)/1000</f>
        <v>0</v>
      </c>
      <c r="AJ72">
        <v>920.750630461122</v>
      </c>
      <c r="AK72">
        <v>894.238206060606</v>
      </c>
      <c r="AL72">
        <v>3.3666022830355</v>
      </c>
      <c r="AM72">
        <v>67.1333394971398</v>
      </c>
      <c r="AN72">
        <f>(AP72 - AO72 + BO72*1E3/(8.314*(BQ72+273.15)) * AR72/BN72 * AQ72) * BN72/(100*BB72) * 1000/(1000 - AP72)</f>
        <v>0</v>
      </c>
      <c r="AO72">
        <v>10.7439391108338</v>
      </c>
      <c r="AP72">
        <v>12.3329606060606</v>
      </c>
      <c r="AQ72">
        <v>2.82001966065831e-06</v>
      </c>
      <c r="AR72">
        <v>128.358155406934</v>
      </c>
      <c r="AS72">
        <v>12</v>
      </c>
      <c r="AT72">
        <v>2</v>
      </c>
      <c r="AU72">
        <f>IF(AS72*$H$13&gt;=AW72,1.0,(AW72/(AW72-AS72*$H$13)))</f>
        <v>0</v>
      </c>
      <c r="AV72">
        <f>(AU72-1)*100</f>
        <v>0</v>
      </c>
      <c r="AW72">
        <f>MAX(0,($B$13+$C$13*BV72)/(1+$D$13*BV72)*BO72/(BQ72+273)*$E$13)</f>
        <v>0</v>
      </c>
      <c r="AX72">
        <f>$B$11*BW72+$C$11*BX72+$F$11*CI72*(1-CL72)</f>
        <v>0</v>
      </c>
      <c r="AY72">
        <f>AX72*AZ72</f>
        <v>0</v>
      </c>
      <c r="AZ72">
        <f>($B$11*$D$9+$C$11*$D$9+$F$11*((CV72+CN72)/MAX(CV72+CN72+CW72, 0.1)*$I$9+CW72/MAX(CV72+CN72+CW72, 0.1)*$J$9))/($B$11+$C$11+$F$11)</f>
        <v>0</v>
      </c>
      <c r="BA72">
        <f>($B$11*$K$9+$C$11*$K$9+$F$11*((CV72+CN72)/MAX(CV72+CN72+CW72, 0.1)*$P$9+CW72/MAX(CV72+CN72+CW72, 0.1)*$Q$9))/($B$11+$C$11+$F$11)</f>
        <v>0</v>
      </c>
      <c r="BB72">
        <v>2.44</v>
      </c>
      <c r="BC72">
        <v>0.5</v>
      </c>
      <c r="BD72" t="s">
        <v>355</v>
      </c>
      <c r="BE72">
        <v>2</v>
      </c>
      <c r="BF72" t="b">
        <v>1</v>
      </c>
      <c r="BG72">
        <v>1680458384.5</v>
      </c>
      <c r="BH72">
        <v>859.719148148148</v>
      </c>
      <c r="BI72">
        <v>896.447</v>
      </c>
      <c r="BJ72">
        <v>12.3314555555556</v>
      </c>
      <c r="BK72">
        <v>10.710437037037</v>
      </c>
      <c r="BL72">
        <v>858.075444444444</v>
      </c>
      <c r="BM72">
        <v>12.3728851851852</v>
      </c>
      <c r="BN72">
        <v>500.119518518519</v>
      </c>
      <c r="BO72">
        <v>89.4800259259259</v>
      </c>
      <c r="BP72">
        <v>0.0998503962962963</v>
      </c>
      <c r="BQ72">
        <v>19.5473592592593</v>
      </c>
      <c r="BR72">
        <v>19.998237037037</v>
      </c>
      <c r="BS72">
        <v>999.9</v>
      </c>
      <c r="BT72">
        <v>0</v>
      </c>
      <c r="BU72">
        <v>0</v>
      </c>
      <c r="BV72">
        <v>10038.7518518519</v>
      </c>
      <c r="BW72">
        <v>0</v>
      </c>
      <c r="BX72">
        <v>10.2381</v>
      </c>
      <c r="BY72">
        <v>-36.7277592592593</v>
      </c>
      <c r="BZ72">
        <v>870.453185185185</v>
      </c>
      <c r="CA72">
        <v>906.152407407407</v>
      </c>
      <c r="CB72">
        <v>1.62103148148148</v>
      </c>
      <c r="CC72">
        <v>896.447</v>
      </c>
      <c r="CD72">
        <v>10.710437037037</v>
      </c>
      <c r="CE72">
        <v>1.10341888888889</v>
      </c>
      <c r="CF72">
        <v>0.958369740740741</v>
      </c>
      <c r="CG72">
        <v>8.3586</v>
      </c>
      <c r="CH72">
        <v>6.29837703703704</v>
      </c>
      <c r="CI72">
        <v>2000.0137037037</v>
      </c>
      <c r="CJ72">
        <v>0.979995444444444</v>
      </c>
      <c r="CK72">
        <v>0.0200043444444444</v>
      </c>
      <c r="CL72">
        <v>0</v>
      </c>
      <c r="CM72">
        <v>2.61271481481481</v>
      </c>
      <c r="CN72">
        <v>0</v>
      </c>
      <c r="CO72">
        <v>4568.87703703704</v>
      </c>
      <c r="CP72">
        <v>16705.4925925926</v>
      </c>
      <c r="CQ72">
        <v>41.5482222222222</v>
      </c>
      <c r="CR72">
        <v>43.75</v>
      </c>
      <c r="CS72">
        <v>42.75</v>
      </c>
      <c r="CT72">
        <v>41.812</v>
      </c>
      <c r="CU72">
        <v>40.687</v>
      </c>
      <c r="CV72">
        <v>1960.0037037037</v>
      </c>
      <c r="CW72">
        <v>40.01</v>
      </c>
      <c r="CX72">
        <v>0</v>
      </c>
      <c r="CY72">
        <v>1680458422.2</v>
      </c>
      <c r="CZ72">
        <v>0</v>
      </c>
      <c r="DA72">
        <v>0</v>
      </c>
      <c r="DB72" t="s">
        <v>356</v>
      </c>
      <c r="DC72">
        <v>1680383055.5</v>
      </c>
      <c r="DD72">
        <v>1680383051.5</v>
      </c>
      <c r="DE72">
        <v>0</v>
      </c>
      <c r="DF72">
        <v>-0.261</v>
      </c>
      <c r="DG72">
        <v>-0.006</v>
      </c>
      <c r="DH72">
        <v>1.377</v>
      </c>
      <c r="DI72">
        <v>0.403</v>
      </c>
      <c r="DJ72">
        <v>420</v>
      </c>
      <c r="DK72">
        <v>24</v>
      </c>
      <c r="DL72">
        <v>0.61</v>
      </c>
      <c r="DM72">
        <v>0.33</v>
      </c>
      <c r="DN72">
        <v>-36.799495</v>
      </c>
      <c r="DO72">
        <v>1.4059924953096</v>
      </c>
      <c r="DP72">
        <v>0.298008696978796</v>
      </c>
      <c r="DQ72">
        <v>0</v>
      </c>
      <c r="DR72">
        <v>1.629227</v>
      </c>
      <c r="DS72">
        <v>-0.0997625515947525</v>
      </c>
      <c r="DT72">
        <v>0.0119093413335919</v>
      </c>
      <c r="DU72">
        <v>1</v>
      </c>
      <c r="DV72">
        <v>1</v>
      </c>
      <c r="DW72">
        <v>2</v>
      </c>
      <c r="DX72" t="s">
        <v>357</v>
      </c>
      <c r="DY72">
        <v>2.87136</v>
      </c>
      <c r="DZ72">
        <v>2.71075</v>
      </c>
      <c r="EA72">
        <v>0.152374</v>
      </c>
      <c r="EB72">
        <v>0.15625</v>
      </c>
      <c r="EC72">
        <v>0.0631386</v>
      </c>
      <c r="ED72">
        <v>0.0568294</v>
      </c>
      <c r="EE72">
        <v>23777.1</v>
      </c>
      <c r="EF72">
        <v>20720.8</v>
      </c>
      <c r="EG72">
        <v>25096.4</v>
      </c>
      <c r="EH72">
        <v>23911.5</v>
      </c>
      <c r="EI72">
        <v>40122.6</v>
      </c>
      <c r="EJ72">
        <v>37309.3</v>
      </c>
      <c r="EK72">
        <v>45340.4</v>
      </c>
      <c r="EL72">
        <v>42623.2</v>
      </c>
      <c r="EM72">
        <v>1.78027</v>
      </c>
      <c r="EN72">
        <v>1.8564</v>
      </c>
      <c r="EO72">
        <v>0.0139661</v>
      </c>
      <c r="EP72">
        <v>0</v>
      </c>
      <c r="EQ72">
        <v>19.764</v>
      </c>
      <c r="ER72">
        <v>999.9</v>
      </c>
      <c r="ES72">
        <v>35.429</v>
      </c>
      <c r="ET72">
        <v>28.842</v>
      </c>
      <c r="EU72">
        <v>15.7795</v>
      </c>
      <c r="EV72">
        <v>55.025</v>
      </c>
      <c r="EW72">
        <v>45.5689</v>
      </c>
      <c r="EX72">
        <v>1</v>
      </c>
      <c r="EY72">
        <v>-0.0792912</v>
      </c>
      <c r="EZ72">
        <v>4.70433</v>
      </c>
      <c r="FA72">
        <v>20.1699</v>
      </c>
      <c r="FB72">
        <v>5.23481</v>
      </c>
      <c r="FC72">
        <v>11.992</v>
      </c>
      <c r="FD72">
        <v>4.957</v>
      </c>
      <c r="FE72">
        <v>3.304</v>
      </c>
      <c r="FF72">
        <v>9999</v>
      </c>
      <c r="FG72">
        <v>9999</v>
      </c>
      <c r="FH72">
        <v>999.9</v>
      </c>
      <c r="FI72">
        <v>9999</v>
      </c>
      <c r="FJ72">
        <v>1.86841</v>
      </c>
      <c r="FK72">
        <v>1.8641</v>
      </c>
      <c r="FL72">
        <v>1.87175</v>
      </c>
      <c r="FM72">
        <v>1.86249</v>
      </c>
      <c r="FN72">
        <v>1.86191</v>
      </c>
      <c r="FO72">
        <v>1.86844</v>
      </c>
      <c r="FP72">
        <v>1.85852</v>
      </c>
      <c r="FQ72">
        <v>1.86497</v>
      </c>
      <c r="FR72">
        <v>5</v>
      </c>
      <c r="FS72">
        <v>0</v>
      </c>
      <c r="FT72">
        <v>0</v>
      </c>
      <c r="FU72">
        <v>0</v>
      </c>
      <c r="FV72" t="s">
        <v>358</v>
      </c>
      <c r="FW72" t="s">
        <v>359</v>
      </c>
      <c r="FX72" t="s">
        <v>360</v>
      </c>
      <c r="FY72" t="s">
        <v>360</v>
      </c>
      <c r="FZ72" t="s">
        <v>360</v>
      </c>
      <c r="GA72" t="s">
        <v>360</v>
      </c>
      <c r="GB72">
        <v>0</v>
      </c>
      <c r="GC72">
        <v>100</v>
      </c>
      <c r="GD72">
        <v>100</v>
      </c>
      <c r="GE72">
        <v>1.659</v>
      </c>
      <c r="GF72">
        <v>-0.0413</v>
      </c>
      <c r="GG72">
        <v>0.710533810232173</v>
      </c>
      <c r="GH72">
        <v>0.00197157181927259</v>
      </c>
      <c r="GI72">
        <v>-1.54613444728524e-06</v>
      </c>
      <c r="GJ72">
        <v>6.01190112903267e-10</v>
      </c>
      <c r="GK72">
        <v>-0.100309745534137</v>
      </c>
      <c r="GL72">
        <v>-0.0164619765348121</v>
      </c>
      <c r="GM72">
        <v>0.00184798508784774</v>
      </c>
      <c r="GN72">
        <v>-1.07393615702454e-05</v>
      </c>
      <c r="GO72">
        <v>1</v>
      </c>
      <c r="GP72">
        <v>1970</v>
      </c>
      <c r="GQ72">
        <v>2</v>
      </c>
      <c r="GR72">
        <v>24</v>
      </c>
      <c r="GS72">
        <v>1255.6</v>
      </c>
      <c r="GT72">
        <v>1255.7</v>
      </c>
      <c r="GU72">
        <v>1.96289</v>
      </c>
      <c r="GV72">
        <v>2.33398</v>
      </c>
      <c r="GW72">
        <v>1.44775</v>
      </c>
      <c r="GX72">
        <v>2.31079</v>
      </c>
      <c r="GY72">
        <v>1.44409</v>
      </c>
      <c r="GZ72">
        <v>2.43042</v>
      </c>
      <c r="HA72">
        <v>33.9413</v>
      </c>
      <c r="HB72">
        <v>24.2976</v>
      </c>
      <c r="HC72">
        <v>18</v>
      </c>
      <c r="HD72">
        <v>416.387</v>
      </c>
      <c r="HE72">
        <v>447.17</v>
      </c>
      <c r="HF72">
        <v>14.6996</v>
      </c>
      <c r="HG72">
        <v>26.1537</v>
      </c>
      <c r="HH72">
        <v>29.9999</v>
      </c>
      <c r="HI72">
        <v>26.1467</v>
      </c>
      <c r="HJ72">
        <v>26.119</v>
      </c>
      <c r="HK72">
        <v>39.3558</v>
      </c>
      <c r="HL72">
        <v>40.7129</v>
      </c>
      <c r="HM72">
        <v>3.24889</v>
      </c>
      <c r="HN72">
        <v>14.7127</v>
      </c>
      <c r="HO72">
        <v>937.86</v>
      </c>
      <c r="HP72">
        <v>10.6805</v>
      </c>
      <c r="HQ72">
        <v>95.983</v>
      </c>
      <c r="HR72">
        <v>100.236</v>
      </c>
    </row>
    <row r="73" spans="1:226">
      <c r="A73">
        <v>57</v>
      </c>
      <c r="B73">
        <v>1680458397</v>
      </c>
      <c r="C73">
        <v>372</v>
      </c>
      <c r="D73" t="s">
        <v>473</v>
      </c>
      <c r="E73" t="s">
        <v>474</v>
      </c>
      <c r="F73">
        <v>5</v>
      </c>
      <c r="G73" t="s">
        <v>353</v>
      </c>
      <c r="H73" t="s">
        <v>354</v>
      </c>
      <c r="I73">
        <v>1680458389.21429</v>
      </c>
      <c r="J73">
        <f>(K73)/1000</f>
        <v>0</v>
      </c>
      <c r="K73">
        <f>IF(BF73, AN73, AH73)</f>
        <v>0</v>
      </c>
      <c r="L73">
        <f>IF(BF73, AI73, AG73)</f>
        <v>0</v>
      </c>
      <c r="M73">
        <f>BH73 - IF(AU73&gt;1, L73*BB73*100.0/(AW73*BV73), 0)</f>
        <v>0</v>
      </c>
      <c r="N73">
        <f>((T73-J73/2)*M73-L73)/(T73+J73/2)</f>
        <v>0</v>
      </c>
      <c r="O73">
        <f>N73*(BO73+BP73)/1000.0</f>
        <v>0</v>
      </c>
      <c r="P73">
        <f>(BH73 - IF(AU73&gt;1, L73*BB73*100.0/(AW73*BV73), 0))*(BO73+BP73)/1000.0</f>
        <v>0</v>
      </c>
      <c r="Q73">
        <f>2.0/((1/S73-1/R73)+SIGN(S73)*SQRT((1/S73-1/R73)*(1/S73-1/R73) + 4*BC73/((BC73+1)*(BC73+1))*(2*1/S73*1/R73-1/R73*1/R73)))</f>
        <v>0</v>
      </c>
      <c r="R73">
        <f>IF(LEFT(BD73,1)&lt;&gt;"0",IF(LEFT(BD73,1)="1",3.0,BE73),$D$5+$E$5*(BV73*BO73/($K$5*1000))+$F$5*(BV73*BO73/($K$5*1000))*MAX(MIN(BB73,$J$5),$I$5)*MAX(MIN(BB73,$J$5),$I$5)+$G$5*MAX(MIN(BB73,$J$5),$I$5)*(BV73*BO73/($K$5*1000))+$H$5*(BV73*BO73/($K$5*1000))*(BV73*BO73/($K$5*1000)))</f>
        <v>0</v>
      </c>
      <c r="S73">
        <f>J73*(1000-(1000*0.61365*exp(17.502*W73/(240.97+W73))/(BO73+BP73)+BJ73)/2)/(1000*0.61365*exp(17.502*W73/(240.97+W73))/(BO73+BP73)-BJ73)</f>
        <v>0</v>
      </c>
      <c r="T73">
        <f>1/((BC73+1)/(Q73/1.6)+1/(R73/1.37)) + BC73/((BC73+1)/(Q73/1.6) + BC73/(R73/1.37))</f>
        <v>0</v>
      </c>
      <c r="U73">
        <f>(AX73*BA73)</f>
        <v>0</v>
      </c>
      <c r="V73">
        <f>(BQ73+(U73+2*0.95*5.67E-8*(((BQ73+$B$7)+273)^4-(BQ73+273)^4)-44100*J73)/(1.84*29.3*R73+8*0.95*5.67E-8*(BQ73+273)^3))</f>
        <v>0</v>
      </c>
      <c r="W73">
        <f>($C$7*BR73+$D$7*BS73+$E$7*V73)</f>
        <v>0</v>
      </c>
      <c r="X73">
        <f>0.61365*exp(17.502*W73/(240.97+W73))</f>
        <v>0</v>
      </c>
      <c r="Y73">
        <f>(Z73/AA73*100)</f>
        <v>0</v>
      </c>
      <c r="Z73">
        <f>BJ73*(BO73+BP73)/1000</f>
        <v>0</v>
      </c>
      <c r="AA73">
        <f>0.61365*exp(17.502*BQ73/(240.97+BQ73))</f>
        <v>0</v>
      </c>
      <c r="AB73">
        <f>(X73-BJ73*(BO73+BP73)/1000)</f>
        <v>0</v>
      </c>
      <c r="AC73">
        <f>(-J73*44100)</f>
        <v>0</v>
      </c>
      <c r="AD73">
        <f>2*29.3*R73*0.92*(BQ73-W73)</f>
        <v>0</v>
      </c>
      <c r="AE73">
        <f>2*0.95*5.67E-8*(((BQ73+$B$7)+273)^4-(W73+273)^4)</f>
        <v>0</v>
      </c>
      <c r="AF73">
        <f>U73+AE73+AC73+AD73</f>
        <v>0</v>
      </c>
      <c r="AG73">
        <f>BN73*AU73*(BI73-BH73*(1000-AU73*BK73)/(1000-AU73*BJ73))/(100*BB73)</f>
        <v>0</v>
      </c>
      <c r="AH73">
        <f>1000*BN73*AU73*(BJ73-BK73)/(100*BB73*(1000-AU73*BJ73))</f>
        <v>0</v>
      </c>
      <c r="AI73">
        <f>(AJ73 - AK73 - BO73*1E3/(8.314*(BQ73+273.15)) * AM73/BN73 * AL73) * BN73/(100*BB73) * (1000 - BK73)/1000</f>
        <v>0</v>
      </c>
      <c r="AJ73">
        <v>937.095131494722</v>
      </c>
      <c r="AK73">
        <v>910.731066666667</v>
      </c>
      <c r="AL73">
        <v>3.29287334624208</v>
      </c>
      <c r="AM73">
        <v>67.1333394971398</v>
      </c>
      <c r="AN73">
        <f>(AP73 - AO73 + BO73*1E3/(8.314*(BQ73+273.15)) * AR73/BN73 * AQ73) * BN73/(100*BB73) * 1000/(1000 - AP73)</f>
        <v>0</v>
      </c>
      <c r="AO73">
        <v>10.7538046415291</v>
      </c>
      <c r="AP73">
        <v>12.3507557575758</v>
      </c>
      <c r="AQ73">
        <v>4.13291579585379e-06</v>
      </c>
      <c r="AR73">
        <v>128.358155406934</v>
      </c>
      <c r="AS73">
        <v>12</v>
      </c>
      <c r="AT73">
        <v>2</v>
      </c>
      <c r="AU73">
        <f>IF(AS73*$H$13&gt;=AW73,1.0,(AW73/(AW73-AS73*$H$13)))</f>
        <v>0</v>
      </c>
      <c r="AV73">
        <f>(AU73-1)*100</f>
        <v>0</v>
      </c>
      <c r="AW73">
        <f>MAX(0,($B$13+$C$13*BV73)/(1+$D$13*BV73)*BO73/(BQ73+273)*$E$13)</f>
        <v>0</v>
      </c>
      <c r="AX73">
        <f>$B$11*BW73+$C$11*BX73+$F$11*CI73*(1-CL73)</f>
        <v>0</v>
      </c>
      <c r="AY73">
        <f>AX73*AZ73</f>
        <v>0</v>
      </c>
      <c r="AZ73">
        <f>($B$11*$D$9+$C$11*$D$9+$F$11*((CV73+CN73)/MAX(CV73+CN73+CW73, 0.1)*$I$9+CW73/MAX(CV73+CN73+CW73, 0.1)*$J$9))/($B$11+$C$11+$F$11)</f>
        <v>0</v>
      </c>
      <c r="BA73">
        <f>($B$11*$K$9+$C$11*$K$9+$F$11*((CV73+CN73)/MAX(CV73+CN73+CW73, 0.1)*$P$9+CW73/MAX(CV73+CN73+CW73, 0.1)*$Q$9))/($B$11+$C$11+$F$11)</f>
        <v>0</v>
      </c>
      <c r="BB73">
        <v>2.44</v>
      </c>
      <c r="BC73">
        <v>0.5</v>
      </c>
      <c r="BD73" t="s">
        <v>355</v>
      </c>
      <c r="BE73">
        <v>2</v>
      </c>
      <c r="BF73" t="b">
        <v>1</v>
      </c>
      <c r="BG73">
        <v>1680458389.21429</v>
      </c>
      <c r="BH73">
        <v>875.484928571429</v>
      </c>
      <c r="BI73">
        <v>911.877785714286</v>
      </c>
      <c r="BJ73">
        <v>12.3351142857143</v>
      </c>
      <c r="BK73">
        <v>10.7278857142857</v>
      </c>
      <c r="BL73">
        <v>873.831035714286</v>
      </c>
      <c r="BM73">
        <v>12.3764571428571</v>
      </c>
      <c r="BN73">
        <v>500.133678571429</v>
      </c>
      <c r="BO73">
        <v>89.4804178571429</v>
      </c>
      <c r="BP73">
        <v>0.0999065535714286</v>
      </c>
      <c r="BQ73">
        <v>19.5480821428571</v>
      </c>
      <c r="BR73">
        <v>19.9960142857143</v>
      </c>
      <c r="BS73">
        <v>999.9</v>
      </c>
      <c r="BT73">
        <v>0</v>
      </c>
      <c r="BU73">
        <v>0</v>
      </c>
      <c r="BV73">
        <v>10048.75</v>
      </c>
      <c r="BW73">
        <v>0</v>
      </c>
      <c r="BX73">
        <v>10.2381</v>
      </c>
      <c r="BY73">
        <v>-36.392825</v>
      </c>
      <c r="BZ73">
        <v>886.419071428571</v>
      </c>
      <c r="CA73">
        <v>921.76675</v>
      </c>
      <c r="CB73">
        <v>1.60722714285714</v>
      </c>
      <c r="CC73">
        <v>911.877785714286</v>
      </c>
      <c r="CD73">
        <v>10.7278857142857</v>
      </c>
      <c r="CE73">
        <v>1.10375071428571</v>
      </c>
      <c r="CF73">
        <v>0.959936321428571</v>
      </c>
      <c r="CG73">
        <v>8.36303178571429</v>
      </c>
      <c r="CH73">
        <v>6.322035</v>
      </c>
      <c r="CI73">
        <v>2000.01178571429</v>
      </c>
      <c r="CJ73">
        <v>0.979995285714286</v>
      </c>
      <c r="CK73">
        <v>0.0200044714285714</v>
      </c>
      <c r="CL73">
        <v>0</v>
      </c>
      <c r="CM73">
        <v>2.55473571428571</v>
      </c>
      <c r="CN73">
        <v>0</v>
      </c>
      <c r="CO73">
        <v>4566.00857142857</v>
      </c>
      <c r="CP73">
        <v>16705.4821428571</v>
      </c>
      <c r="CQ73">
        <v>41.5509285714286</v>
      </c>
      <c r="CR73">
        <v>43.75</v>
      </c>
      <c r="CS73">
        <v>42.75</v>
      </c>
      <c r="CT73">
        <v>41.812</v>
      </c>
      <c r="CU73">
        <v>40.687</v>
      </c>
      <c r="CV73">
        <v>1960.00178571429</v>
      </c>
      <c r="CW73">
        <v>40.01</v>
      </c>
      <c r="CX73">
        <v>0</v>
      </c>
      <c r="CY73">
        <v>1680458427</v>
      </c>
      <c r="CZ73">
        <v>0</v>
      </c>
      <c r="DA73">
        <v>0</v>
      </c>
      <c r="DB73" t="s">
        <v>356</v>
      </c>
      <c r="DC73">
        <v>1680383055.5</v>
      </c>
      <c r="DD73">
        <v>1680383051.5</v>
      </c>
      <c r="DE73">
        <v>0</v>
      </c>
      <c r="DF73">
        <v>-0.261</v>
      </c>
      <c r="DG73">
        <v>-0.006</v>
      </c>
      <c r="DH73">
        <v>1.377</v>
      </c>
      <c r="DI73">
        <v>0.403</v>
      </c>
      <c r="DJ73">
        <v>420</v>
      </c>
      <c r="DK73">
        <v>24</v>
      </c>
      <c r="DL73">
        <v>0.61</v>
      </c>
      <c r="DM73">
        <v>0.33</v>
      </c>
      <c r="DN73">
        <v>-36.603085</v>
      </c>
      <c r="DO73">
        <v>4.40420938086306</v>
      </c>
      <c r="DP73">
        <v>0.470817391113582</v>
      </c>
      <c r="DQ73">
        <v>0</v>
      </c>
      <c r="DR73">
        <v>1.614666</v>
      </c>
      <c r="DS73">
        <v>-0.190395647279555</v>
      </c>
      <c r="DT73">
        <v>0.0214433694647087</v>
      </c>
      <c r="DU73">
        <v>0</v>
      </c>
      <c r="DV73">
        <v>0</v>
      </c>
      <c r="DW73">
        <v>2</v>
      </c>
      <c r="DX73" t="s">
        <v>383</v>
      </c>
      <c r="DY73">
        <v>2.87131</v>
      </c>
      <c r="DZ73">
        <v>2.71061</v>
      </c>
      <c r="EA73">
        <v>0.154194</v>
      </c>
      <c r="EB73">
        <v>0.158056</v>
      </c>
      <c r="EC73">
        <v>0.0631996</v>
      </c>
      <c r="ED73">
        <v>0.0567944</v>
      </c>
      <c r="EE73">
        <v>23726.3</v>
      </c>
      <c r="EF73">
        <v>20676.9</v>
      </c>
      <c r="EG73">
        <v>25096.6</v>
      </c>
      <c r="EH73">
        <v>23912.1</v>
      </c>
      <c r="EI73">
        <v>40120.1</v>
      </c>
      <c r="EJ73">
        <v>37311</v>
      </c>
      <c r="EK73">
        <v>45340.5</v>
      </c>
      <c r="EL73">
        <v>42623.5</v>
      </c>
      <c r="EM73">
        <v>1.78013</v>
      </c>
      <c r="EN73">
        <v>1.8567</v>
      </c>
      <c r="EO73">
        <v>0.0135042</v>
      </c>
      <c r="EP73">
        <v>0</v>
      </c>
      <c r="EQ73">
        <v>19.765</v>
      </c>
      <c r="ER73">
        <v>999.9</v>
      </c>
      <c r="ES73">
        <v>35.454</v>
      </c>
      <c r="ET73">
        <v>28.842</v>
      </c>
      <c r="EU73">
        <v>15.7897</v>
      </c>
      <c r="EV73">
        <v>54.525</v>
      </c>
      <c r="EW73">
        <v>45.641</v>
      </c>
      <c r="EX73">
        <v>1</v>
      </c>
      <c r="EY73">
        <v>-0.0793318</v>
      </c>
      <c r="EZ73">
        <v>4.69294</v>
      </c>
      <c r="FA73">
        <v>20.1703</v>
      </c>
      <c r="FB73">
        <v>5.23406</v>
      </c>
      <c r="FC73">
        <v>11.992</v>
      </c>
      <c r="FD73">
        <v>4.95685</v>
      </c>
      <c r="FE73">
        <v>3.304</v>
      </c>
      <c r="FF73">
        <v>9999</v>
      </c>
      <c r="FG73">
        <v>9999</v>
      </c>
      <c r="FH73">
        <v>999.9</v>
      </c>
      <c r="FI73">
        <v>9999</v>
      </c>
      <c r="FJ73">
        <v>1.86844</v>
      </c>
      <c r="FK73">
        <v>1.86414</v>
      </c>
      <c r="FL73">
        <v>1.87178</v>
      </c>
      <c r="FM73">
        <v>1.86249</v>
      </c>
      <c r="FN73">
        <v>1.86192</v>
      </c>
      <c r="FO73">
        <v>1.86844</v>
      </c>
      <c r="FP73">
        <v>1.85852</v>
      </c>
      <c r="FQ73">
        <v>1.86497</v>
      </c>
      <c r="FR73">
        <v>5</v>
      </c>
      <c r="FS73">
        <v>0</v>
      </c>
      <c r="FT73">
        <v>0</v>
      </c>
      <c r="FU73">
        <v>0</v>
      </c>
      <c r="FV73" t="s">
        <v>358</v>
      </c>
      <c r="FW73" t="s">
        <v>359</v>
      </c>
      <c r="FX73" t="s">
        <v>360</v>
      </c>
      <c r="FY73" t="s">
        <v>360</v>
      </c>
      <c r="FZ73" t="s">
        <v>360</v>
      </c>
      <c r="GA73" t="s">
        <v>360</v>
      </c>
      <c r="GB73">
        <v>0</v>
      </c>
      <c r="GC73">
        <v>100</v>
      </c>
      <c r="GD73">
        <v>100</v>
      </c>
      <c r="GE73">
        <v>1.671</v>
      </c>
      <c r="GF73">
        <v>-0.041</v>
      </c>
      <c r="GG73">
        <v>0.710533810232173</v>
      </c>
      <c r="GH73">
        <v>0.00197157181927259</v>
      </c>
      <c r="GI73">
        <v>-1.54613444728524e-06</v>
      </c>
      <c r="GJ73">
        <v>6.01190112903267e-10</v>
      </c>
      <c r="GK73">
        <v>-0.100309745534137</v>
      </c>
      <c r="GL73">
        <v>-0.0164619765348121</v>
      </c>
      <c r="GM73">
        <v>0.00184798508784774</v>
      </c>
      <c r="GN73">
        <v>-1.07393615702454e-05</v>
      </c>
      <c r="GO73">
        <v>1</v>
      </c>
      <c r="GP73">
        <v>1970</v>
      </c>
      <c r="GQ73">
        <v>2</v>
      </c>
      <c r="GR73">
        <v>24</v>
      </c>
      <c r="GS73">
        <v>1255.7</v>
      </c>
      <c r="GT73">
        <v>1255.8</v>
      </c>
      <c r="GU73">
        <v>1.99219</v>
      </c>
      <c r="GV73">
        <v>2.34253</v>
      </c>
      <c r="GW73">
        <v>1.44775</v>
      </c>
      <c r="GX73">
        <v>2.31079</v>
      </c>
      <c r="GY73">
        <v>1.44409</v>
      </c>
      <c r="GZ73">
        <v>2.39624</v>
      </c>
      <c r="HA73">
        <v>33.9639</v>
      </c>
      <c r="HB73">
        <v>24.2976</v>
      </c>
      <c r="HC73">
        <v>18</v>
      </c>
      <c r="HD73">
        <v>416.304</v>
      </c>
      <c r="HE73">
        <v>447.352</v>
      </c>
      <c r="HF73">
        <v>14.7113</v>
      </c>
      <c r="HG73">
        <v>26.1537</v>
      </c>
      <c r="HH73">
        <v>29.9999</v>
      </c>
      <c r="HI73">
        <v>26.1467</v>
      </c>
      <c r="HJ73">
        <v>26.119</v>
      </c>
      <c r="HK73">
        <v>39.955</v>
      </c>
      <c r="HL73">
        <v>40.7129</v>
      </c>
      <c r="HM73">
        <v>3.24889</v>
      </c>
      <c r="HN73">
        <v>14.7181</v>
      </c>
      <c r="HO73">
        <v>958.066</v>
      </c>
      <c r="HP73">
        <v>10.6805</v>
      </c>
      <c r="HQ73">
        <v>95.9836</v>
      </c>
      <c r="HR73">
        <v>100.238</v>
      </c>
    </row>
    <row r="74" spans="1:226">
      <c r="A74">
        <v>58</v>
      </c>
      <c r="B74">
        <v>1680458402</v>
      </c>
      <c r="C74">
        <v>377</v>
      </c>
      <c r="D74" t="s">
        <v>475</v>
      </c>
      <c r="E74" t="s">
        <v>476</v>
      </c>
      <c r="F74">
        <v>5</v>
      </c>
      <c r="G74" t="s">
        <v>353</v>
      </c>
      <c r="H74" t="s">
        <v>354</v>
      </c>
      <c r="I74">
        <v>1680458394.5</v>
      </c>
      <c r="J74">
        <f>(K74)/1000</f>
        <v>0</v>
      </c>
      <c r="K74">
        <f>IF(BF74, AN74, AH74)</f>
        <v>0</v>
      </c>
      <c r="L74">
        <f>IF(BF74, AI74, AG74)</f>
        <v>0</v>
      </c>
      <c r="M74">
        <f>BH74 - IF(AU74&gt;1, L74*BB74*100.0/(AW74*BV74), 0)</f>
        <v>0</v>
      </c>
      <c r="N74">
        <f>((T74-J74/2)*M74-L74)/(T74+J74/2)</f>
        <v>0</v>
      </c>
      <c r="O74">
        <f>N74*(BO74+BP74)/1000.0</f>
        <v>0</v>
      </c>
      <c r="P74">
        <f>(BH74 - IF(AU74&gt;1, L74*BB74*100.0/(AW74*BV74), 0))*(BO74+BP74)/1000.0</f>
        <v>0</v>
      </c>
      <c r="Q74">
        <f>2.0/((1/S74-1/R74)+SIGN(S74)*SQRT((1/S74-1/R74)*(1/S74-1/R74) + 4*BC74/((BC74+1)*(BC74+1))*(2*1/S74*1/R74-1/R74*1/R74)))</f>
        <v>0</v>
      </c>
      <c r="R74">
        <f>IF(LEFT(BD74,1)&lt;&gt;"0",IF(LEFT(BD74,1)="1",3.0,BE74),$D$5+$E$5*(BV74*BO74/($K$5*1000))+$F$5*(BV74*BO74/($K$5*1000))*MAX(MIN(BB74,$J$5),$I$5)*MAX(MIN(BB74,$J$5),$I$5)+$G$5*MAX(MIN(BB74,$J$5),$I$5)*(BV74*BO74/($K$5*1000))+$H$5*(BV74*BO74/($K$5*1000))*(BV74*BO74/($K$5*1000)))</f>
        <v>0</v>
      </c>
      <c r="S74">
        <f>J74*(1000-(1000*0.61365*exp(17.502*W74/(240.97+W74))/(BO74+BP74)+BJ74)/2)/(1000*0.61365*exp(17.502*W74/(240.97+W74))/(BO74+BP74)-BJ74)</f>
        <v>0</v>
      </c>
      <c r="T74">
        <f>1/((BC74+1)/(Q74/1.6)+1/(R74/1.37)) + BC74/((BC74+1)/(Q74/1.6) + BC74/(R74/1.37))</f>
        <v>0</v>
      </c>
      <c r="U74">
        <f>(AX74*BA74)</f>
        <v>0</v>
      </c>
      <c r="V74">
        <f>(BQ74+(U74+2*0.95*5.67E-8*(((BQ74+$B$7)+273)^4-(BQ74+273)^4)-44100*J74)/(1.84*29.3*R74+8*0.95*5.67E-8*(BQ74+273)^3))</f>
        <v>0</v>
      </c>
      <c r="W74">
        <f>($C$7*BR74+$D$7*BS74+$E$7*V74)</f>
        <v>0</v>
      </c>
      <c r="X74">
        <f>0.61365*exp(17.502*W74/(240.97+W74))</f>
        <v>0</v>
      </c>
      <c r="Y74">
        <f>(Z74/AA74*100)</f>
        <v>0</v>
      </c>
      <c r="Z74">
        <f>BJ74*(BO74+BP74)/1000</f>
        <v>0</v>
      </c>
      <c r="AA74">
        <f>0.61365*exp(17.502*BQ74/(240.97+BQ74))</f>
        <v>0</v>
      </c>
      <c r="AB74">
        <f>(X74-BJ74*(BO74+BP74)/1000)</f>
        <v>0</v>
      </c>
      <c r="AC74">
        <f>(-J74*44100)</f>
        <v>0</v>
      </c>
      <c r="AD74">
        <f>2*29.3*R74*0.92*(BQ74-W74)</f>
        <v>0</v>
      </c>
      <c r="AE74">
        <f>2*0.95*5.67E-8*(((BQ74+$B$7)+273)^4-(W74+273)^4)</f>
        <v>0</v>
      </c>
      <c r="AF74">
        <f>U74+AE74+AC74+AD74</f>
        <v>0</v>
      </c>
      <c r="AG74">
        <f>BN74*AU74*(BI74-BH74*(1000-AU74*BK74)/(1000-AU74*BJ74))/(100*BB74)</f>
        <v>0</v>
      </c>
      <c r="AH74">
        <f>1000*BN74*AU74*(BJ74-BK74)/(100*BB74*(1000-AU74*BJ74))</f>
        <v>0</v>
      </c>
      <c r="AI74">
        <f>(AJ74 - AK74 - BO74*1E3/(8.314*(BQ74+273.15)) * AM74/BN74 * AL74) * BN74/(100*BB74) * (1000 - BK74)/1000</f>
        <v>0</v>
      </c>
      <c r="AJ74">
        <v>953.934469000859</v>
      </c>
      <c r="AK74">
        <v>927.294048484848</v>
      </c>
      <c r="AL74">
        <v>3.30999546475046</v>
      </c>
      <c r="AM74">
        <v>67.1333394971398</v>
      </c>
      <c r="AN74">
        <f>(AP74 - AO74 + BO74*1E3/(8.314*(BQ74+273.15)) * AR74/BN74 * AQ74) * BN74/(100*BB74) * 1000/(1000 - AP74)</f>
        <v>0</v>
      </c>
      <c r="AO74">
        <v>10.7510657920177</v>
      </c>
      <c r="AP74">
        <v>12.3568872727273</v>
      </c>
      <c r="AQ74">
        <v>7.38254707567706e-07</v>
      </c>
      <c r="AR74">
        <v>128.358155406934</v>
      </c>
      <c r="AS74">
        <v>12</v>
      </c>
      <c r="AT74">
        <v>2</v>
      </c>
      <c r="AU74">
        <f>IF(AS74*$H$13&gt;=AW74,1.0,(AW74/(AW74-AS74*$H$13)))</f>
        <v>0</v>
      </c>
      <c r="AV74">
        <f>(AU74-1)*100</f>
        <v>0</v>
      </c>
      <c r="AW74">
        <f>MAX(0,($B$13+$C$13*BV74)/(1+$D$13*BV74)*BO74/(BQ74+273)*$E$13)</f>
        <v>0</v>
      </c>
      <c r="AX74">
        <f>$B$11*BW74+$C$11*BX74+$F$11*CI74*(1-CL74)</f>
        <v>0</v>
      </c>
      <c r="AY74">
        <f>AX74*AZ74</f>
        <v>0</v>
      </c>
      <c r="AZ74">
        <f>($B$11*$D$9+$C$11*$D$9+$F$11*((CV74+CN74)/MAX(CV74+CN74+CW74, 0.1)*$I$9+CW74/MAX(CV74+CN74+CW74, 0.1)*$J$9))/($B$11+$C$11+$F$11)</f>
        <v>0</v>
      </c>
      <c r="BA74">
        <f>($B$11*$K$9+$C$11*$K$9+$F$11*((CV74+CN74)/MAX(CV74+CN74+CW74, 0.1)*$P$9+CW74/MAX(CV74+CN74+CW74, 0.1)*$Q$9))/($B$11+$C$11+$F$11)</f>
        <v>0</v>
      </c>
      <c r="BB74">
        <v>2.44</v>
      </c>
      <c r="BC74">
        <v>0.5</v>
      </c>
      <c r="BD74" t="s">
        <v>355</v>
      </c>
      <c r="BE74">
        <v>2</v>
      </c>
      <c r="BF74" t="b">
        <v>1</v>
      </c>
      <c r="BG74">
        <v>1680458394.5</v>
      </c>
      <c r="BH74">
        <v>892.950814814815</v>
      </c>
      <c r="BI74">
        <v>929.182962962963</v>
      </c>
      <c r="BJ74">
        <v>12.3431925925926</v>
      </c>
      <c r="BK74">
        <v>10.7454074074074</v>
      </c>
      <c r="BL74">
        <v>891.285592592593</v>
      </c>
      <c r="BM74">
        <v>12.3843444444444</v>
      </c>
      <c r="BN74">
        <v>500.133074074074</v>
      </c>
      <c r="BO74">
        <v>89.4809407407407</v>
      </c>
      <c r="BP74">
        <v>0.0999159814814815</v>
      </c>
      <c r="BQ74">
        <v>19.5472962962963</v>
      </c>
      <c r="BR74">
        <v>19.990737037037</v>
      </c>
      <c r="BS74">
        <v>999.9</v>
      </c>
      <c r="BT74">
        <v>0</v>
      </c>
      <c r="BU74">
        <v>0</v>
      </c>
      <c r="BV74">
        <v>10052.1296296296</v>
      </c>
      <c r="BW74">
        <v>0</v>
      </c>
      <c r="BX74">
        <v>10.2381</v>
      </c>
      <c r="BY74">
        <v>-36.2321740740741</v>
      </c>
      <c r="BZ74">
        <v>904.110518518519</v>
      </c>
      <c r="CA74">
        <v>939.275962962963</v>
      </c>
      <c r="CB74">
        <v>1.59778814814815</v>
      </c>
      <c r="CC74">
        <v>929.182962962963</v>
      </c>
      <c r="CD74">
        <v>10.7454074074074</v>
      </c>
      <c r="CE74">
        <v>1.10448</v>
      </c>
      <c r="CF74">
        <v>0.961509629629629</v>
      </c>
      <c r="CG74">
        <v>8.37276814814815</v>
      </c>
      <c r="CH74">
        <v>6.34580148148148</v>
      </c>
      <c r="CI74">
        <v>2000.01777777778</v>
      </c>
      <c r="CJ74">
        <v>0.979995296296296</v>
      </c>
      <c r="CK74">
        <v>0.020004462962963</v>
      </c>
      <c r="CL74">
        <v>0</v>
      </c>
      <c r="CM74">
        <v>2.60762222222222</v>
      </c>
      <c r="CN74">
        <v>0</v>
      </c>
      <c r="CO74">
        <v>4562.63962962963</v>
      </c>
      <c r="CP74">
        <v>16705.5333333333</v>
      </c>
      <c r="CQ74">
        <v>41.5482222222222</v>
      </c>
      <c r="CR74">
        <v>43.75</v>
      </c>
      <c r="CS74">
        <v>42.75</v>
      </c>
      <c r="CT74">
        <v>41.812</v>
      </c>
      <c r="CU74">
        <v>40.687</v>
      </c>
      <c r="CV74">
        <v>1960.00777777778</v>
      </c>
      <c r="CW74">
        <v>40.01</v>
      </c>
      <c r="CX74">
        <v>0</v>
      </c>
      <c r="CY74">
        <v>1680458431.8</v>
      </c>
      <c r="CZ74">
        <v>0</v>
      </c>
      <c r="DA74">
        <v>0</v>
      </c>
      <c r="DB74" t="s">
        <v>356</v>
      </c>
      <c r="DC74">
        <v>1680383055.5</v>
      </c>
      <c r="DD74">
        <v>1680383051.5</v>
      </c>
      <c r="DE74">
        <v>0</v>
      </c>
      <c r="DF74">
        <v>-0.261</v>
      </c>
      <c r="DG74">
        <v>-0.006</v>
      </c>
      <c r="DH74">
        <v>1.377</v>
      </c>
      <c r="DI74">
        <v>0.403</v>
      </c>
      <c r="DJ74">
        <v>420</v>
      </c>
      <c r="DK74">
        <v>24</v>
      </c>
      <c r="DL74">
        <v>0.61</v>
      </c>
      <c r="DM74">
        <v>0.33</v>
      </c>
      <c r="DN74">
        <v>-36.4154775</v>
      </c>
      <c r="DO74">
        <v>2.57384577861167</v>
      </c>
      <c r="DP74">
        <v>0.392400212466494</v>
      </c>
      <c r="DQ74">
        <v>0</v>
      </c>
      <c r="DR74">
        <v>1.60742525</v>
      </c>
      <c r="DS74">
        <v>-0.135499924953097</v>
      </c>
      <c r="DT74">
        <v>0.0193991976622102</v>
      </c>
      <c r="DU74">
        <v>0</v>
      </c>
      <c r="DV74">
        <v>0</v>
      </c>
      <c r="DW74">
        <v>2</v>
      </c>
      <c r="DX74" t="s">
        <v>383</v>
      </c>
      <c r="DY74">
        <v>2.87158</v>
      </c>
      <c r="DZ74">
        <v>2.71041</v>
      </c>
      <c r="EA74">
        <v>0.156</v>
      </c>
      <c r="EB74">
        <v>0.159882</v>
      </c>
      <c r="EC74">
        <v>0.0632225</v>
      </c>
      <c r="ED74">
        <v>0.0567874</v>
      </c>
      <c r="EE74">
        <v>23675.5</v>
      </c>
      <c r="EF74">
        <v>20632.1</v>
      </c>
      <c r="EG74">
        <v>25096.5</v>
      </c>
      <c r="EH74">
        <v>23912.1</v>
      </c>
      <c r="EI74">
        <v>40119.3</v>
      </c>
      <c r="EJ74">
        <v>37311.5</v>
      </c>
      <c r="EK74">
        <v>45340.7</v>
      </c>
      <c r="EL74">
        <v>42623.8</v>
      </c>
      <c r="EM74">
        <v>1.78025</v>
      </c>
      <c r="EN74">
        <v>1.85637</v>
      </c>
      <c r="EO74">
        <v>0.0137165</v>
      </c>
      <c r="EP74">
        <v>0</v>
      </c>
      <c r="EQ74">
        <v>19.765</v>
      </c>
      <c r="ER74">
        <v>999.9</v>
      </c>
      <c r="ES74">
        <v>35.454</v>
      </c>
      <c r="ET74">
        <v>28.842</v>
      </c>
      <c r="EU74">
        <v>15.7903</v>
      </c>
      <c r="EV74">
        <v>54.025</v>
      </c>
      <c r="EW74">
        <v>46.0056</v>
      </c>
      <c r="EX74">
        <v>1</v>
      </c>
      <c r="EY74">
        <v>-0.0794055</v>
      </c>
      <c r="EZ74">
        <v>4.68904</v>
      </c>
      <c r="FA74">
        <v>20.1702</v>
      </c>
      <c r="FB74">
        <v>5.23421</v>
      </c>
      <c r="FC74">
        <v>11.992</v>
      </c>
      <c r="FD74">
        <v>4.9567</v>
      </c>
      <c r="FE74">
        <v>3.304</v>
      </c>
      <c r="FF74">
        <v>9999</v>
      </c>
      <c r="FG74">
        <v>9999</v>
      </c>
      <c r="FH74">
        <v>999.9</v>
      </c>
      <c r="FI74">
        <v>9999</v>
      </c>
      <c r="FJ74">
        <v>1.86843</v>
      </c>
      <c r="FK74">
        <v>1.86415</v>
      </c>
      <c r="FL74">
        <v>1.87178</v>
      </c>
      <c r="FM74">
        <v>1.86249</v>
      </c>
      <c r="FN74">
        <v>1.86191</v>
      </c>
      <c r="FO74">
        <v>1.86844</v>
      </c>
      <c r="FP74">
        <v>1.85852</v>
      </c>
      <c r="FQ74">
        <v>1.86499</v>
      </c>
      <c r="FR74">
        <v>5</v>
      </c>
      <c r="FS74">
        <v>0</v>
      </c>
      <c r="FT74">
        <v>0</v>
      </c>
      <c r="FU74">
        <v>0</v>
      </c>
      <c r="FV74" t="s">
        <v>358</v>
      </c>
      <c r="FW74" t="s">
        <v>359</v>
      </c>
      <c r="FX74" t="s">
        <v>360</v>
      </c>
      <c r="FY74" t="s">
        <v>360</v>
      </c>
      <c r="FZ74" t="s">
        <v>360</v>
      </c>
      <c r="GA74" t="s">
        <v>360</v>
      </c>
      <c r="GB74">
        <v>0</v>
      </c>
      <c r="GC74">
        <v>100</v>
      </c>
      <c r="GD74">
        <v>100</v>
      </c>
      <c r="GE74">
        <v>1.681</v>
      </c>
      <c r="GF74">
        <v>-0.0409</v>
      </c>
      <c r="GG74">
        <v>0.710533810232173</v>
      </c>
      <c r="GH74">
        <v>0.00197157181927259</v>
      </c>
      <c r="GI74">
        <v>-1.54613444728524e-06</v>
      </c>
      <c r="GJ74">
        <v>6.01190112903267e-10</v>
      </c>
      <c r="GK74">
        <v>-0.100309745534137</v>
      </c>
      <c r="GL74">
        <v>-0.0164619765348121</v>
      </c>
      <c r="GM74">
        <v>0.00184798508784774</v>
      </c>
      <c r="GN74">
        <v>-1.07393615702454e-05</v>
      </c>
      <c r="GO74">
        <v>1</v>
      </c>
      <c r="GP74">
        <v>1970</v>
      </c>
      <c r="GQ74">
        <v>2</v>
      </c>
      <c r="GR74">
        <v>24</v>
      </c>
      <c r="GS74">
        <v>1255.8</v>
      </c>
      <c r="GT74">
        <v>1255.8</v>
      </c>
      <c r="GU74">
        <v>2.01904</v>
      </c>
      <c r="GV74">
        <v>2.35596</v>
      </c>
      <c r="GW74">
        <v>1.44897</v>
      </c>
      <c r="GX74">
        <v>2.31079</v>
      </c>
      <c r="GY74">
        <v>1.44409</v>
      </c>
      <c r="GZ74">
        <v>2.31323</v>
      </c>
      <c r="HA74">
        <v>33.9639</v>
      </c>
      <c r="HB74">
        <v>24.2976</v>
      </c>
      <c r="HC74">
        <v>18</v>
      </c>
      <c r="HD74">
        <v>416.373</v>
      </c>
      <c r="HE74">
        <v>447.155</v>
      </c>
      <c r="HF74">
        <v>14.7211</v>
      </c>
      <c r="HG74">
        <v>26.1537</v>
      </c>
      <c r="HH74">
        <v>29.9999</v>
      </c>
      <c r="HI74">
        <v>26.1467</v>
      </c>
      <c r="HJ74">
        <v>26.119</v>
      </c>
      <c r="HK74">
        <v>40.4775</v>
      </c>
      <c r="HL74">
        <v>40.996</v>
      </c>
      <c r="HM74">
        <v>3.24889</v>
      </c>
      <c r="HN74">
        <v>14.7245</v>
      </c>
      <c r="HO74">
        <v>971.726</v>
      </c>
      <c r="HP74">
        <v>10.6805</v>
      </c>
      <c r="HQ74">
        <v>95.9837</v>
      </c>
      <c r="HR74">
        <v>100.238</v>
      </c>
    </row>
    <row r="75" spans="1:226">
      <c r="A75">
        <v>59</v>
      </c>
      <c r="B75">
        <v>1680458407</v>
      </c>
      <c r="C75">
        <v>382</v>
      </c>
      <c r="D75" t="s">
        <v>477</v>
      </c>
      <c r="E75" t="s">
        <v>478</v>
      </c>
      <c r="F75">
        <v>5</v>
      </c>
      <c r="G75" t="s">
        <v>353</v>
      </c>
      <c r="H75" t="s">
        <v>354</v>
      </c>
      <c r="I75">
        <v>1680458399.21429</v>
      </c>
      <c r="J75">
        <f>(K75)/1000</f>
        <v>0</v>
      </c>
      <c r="K75">
        <f>IF(BF75, AN75, AH75)</f>
        <v>0</v>
      </c>
      <c r="L75">
        <f>IF(BF75, AI75, AG75)</f>
        <v>0</v>
      </c>
      <c r="M75">
        <f>BH75 - IF(AU75&gt;1, L75*BB75*100.0/(AW75*BV75), 0)</f>
        <v>0</v>
      </c>
      <c r="N75">
        <f>((T75-J75/2)*M75-L75)/(T75+J75/2)</f>
        <v>0</v>
      </c>
      <c r="O75">
        <f>N75*(BO75+BP75)/1000.0</f>
        <v>0</v>
      </c>
      <c r="P75">
        <f>(BH75 - IF(AU75&gt;1, L75*BB75*100.0/(AW75*BV75), 0))*(BO75+BP75)/1000.0</f>
        <v>0</v>
      </c>
      <c r="Q75">
        <f>2.0/((1/S75-1/R75)+SIGN(S75)*SQRT((1/S75-1/R75)*(1/S75-1/R75) + 4*BC75/((BC75+1)*(BC75+1))*(2*1/S75*1/R75-1/R75*1/R75)))</f>
        <v>0</v>
      </c>
      <c r="R75">
        <f>IF(LEFT(BD75,1)&lt;&gt;"0",IF(LEFT(BD75,1)="1",3.0,BE75),$D$5+$E$5*(BV75*BO75/($K$5*1000))+$F$5*(BV75*BO75/($K$5*1000))*MAX(MIN(BB75,$J$5),$I$5)*MAX(MIN(BB75,$J$5),$I$5)+$G$5*MAX(MIN(BB75,$J$5),$I$5)*(BV75*BO75/($K$5*1000))+$H$5*(BV75*BO75/($K$5*1000))*(BV75*BO75/($K$5*1000)))</f>
        <v>0</v>
      </c>
      <c r="S75">
        <f>J75*(1000-(1000*0.61365*exp(17.502*W75/(240.97+W75))/(BO75+BP75)+BJ75)/2)/(1000*0.61365*exp(17.502*W75/(240.97+W75))/(BO75+BP75)-BJ75)</f>
        <v>0</v>
      </c>
      <c r="T75">
        <f>1/((BC75+1)/(Q75/1.6)+1/(R75/1.37)) + BC75/((BC75+1)/(Q75/1.6) + BC75/(R75/1.37))</f>
        <v>0</v>
      </c>
      <c r="U75">
        <f>(AX75*BA75)</f>
        <v>0</v>
      </c>
      <c r="V75">
        <f>(BQ75+(U75+2*0.95*5.67E-8*(((BQ75+$B$7)+273)^4-(BQ75+273)^4)-44100*J75)/(1.84*29.3*R75+8*0.95*5.67E-8*(BQ75+273)^3))</f>
        <v>0</v>
      </c>
      <c r="W75">
        <f>($C$7*BR75+$D$7*BS75+$E$7*V75)</f>
        <v>0</v>
      </c>
      <c r="X75">
        <f>0.61365*exp(17.502*W75/(240.97+W75))</f>
        <v>0</v>
      </c>
      <c r="Y75">
        <f>(Z75/AA75*100)</f>
        <v>0</v>
      </c>
      <c r="Z75">
        <f>BJ75*(BO75+BP75)/1000</f>
        <v>0</v>
      </c>
      <c r="AA75">
        <f>0.61365*exp(17.502*BQ75/(240.97+BQ75))</f>
        <v>0</v>
      </c>
      <c r="AB75">
        <f>(X75-BJ75*(BO75+BP75)/1000)</f>
        <v>0</v>
      </c>
      <c r="AC75">
        <f>(-J75*44100)</f>
        <v>0</v>
      </c>
      <c r="AD75">
        <f>2*29.3*R75*0.92*(BQ75-W75)</f>
        <v>0</v>
      </c>
      <c r="AE75">
        <f>2*0.95*5.67E-8*(((BQ75+$B$7)+273)^4-(W75+273)^4)</f>
        <v>0</v>
      </c>
      <c r="AF75">
        <f>U75+AE75+AC75+AD75</f>
        <v>0</v>
      </c>
      <c r="AG75">
        <f>BN75*AU75*(BI75-BH75*(1000-AU75*BK75)/(1000-AU75*BJ75))/(100*BB75)</f>
        <v>0</v>
      </c>
      <c r="AH75">
        <f>1000*BN75*AU75*(BJ75-BK75)/(100*BB75*(1000-AU75*BJ75))</f>
        <v>0</v>
      </c>
      <c r="AI75">
        <f>(AJ75 - AK75 - BO75*1E3/(8.314*(BQ75+273.15)) * AM75/BN75 * AL75) * BN75/(100*BB75) * (1000 - BK75)/1000</f>
        <v>0</v>
      </c>
      <c r="AJ75">
        <v>971.01611470006</v>
      </c>
      <c r="AK75">
        <v>944.198151515151</v>
      </c>
      <c r="AL75">
        <v>3.38025919332436</v>
      </c>
      <c r="AM75">
        <v>67.1333394971398</v>
      </c>
      <c r="AN75">
        <f>(AP75 - AO75 + BO75*1E3/(8.314*(BQ75+273.15)) * AR75/BN75 * AQ75) * BN75/(100*BB75) * 1000/(1000 - AP75)</f>
        <v>0</v>
      </c>
      <c r="AO75">
        <v>10.7214872421519</v>
      </c>
      <c r="AP75">
        <v>12.3582872727273</v>
      </c>
      <c r="AQ75">
        <v>-2.17834674156658e-06</v>
      </c>
      <c r="AR75">
        <v>128.358155406934</v>
      </c>
      <c r="AS75">
        <v>12</v>
      </c>
      <c r="AT75">
        <v>2</v>
      </c>
      <c r="AU75">
        <f>IF(AS75*$H$13&gt;=AW75,1.0,(AW75/(AW75-AS75*$H$13)))</f>
        <v>0</v>
      </c>
      <c r="AV75">
        <f>(AU75-1)*100</f>
        <v>0</v>
      </c>
      <c r="AW75">
        <f>MAX(0,($B$13+$C$13*BV75)/(1+$D$13*BV75)*BO75/(BQ75+273)*$E$13)</f>
        <v>0</v>
      </c>
      <c r="AX75">
        <f>$B$11*BW75+$C$11*BX75+$F$11*CI75*(1-CL75)</f>
        <v>0</v>
      </c>
      <c r="AY75">
        <f>AX75*AZ75</f>
        <v>0</v>
      </c>
      <c r="AZ75">
        <f>($B$11*$D$9+$C$11*$D$9+$F$11*((CV75+CN75)/MAX(CV75+CN75+CW75, 0.1)*$I$9+CW75/MAX(CV75+CN75+CW75, 0.1)*$J$9))/($B$11+$C$11+$F$11)</f>
        <v>0</v>
      </c>
      <c r="BA75">
        <f>($B$11*$K$9+$C$11*$K$9+$F$11*((CV75+CN75)/MAX(CV75+CN75+CW75, 0.1)*$P$9+CW75/MAX(CV75+CN75+CW75, 0.1)*$Q$9))/($B$11+$C$11+$F$11)</f>
        <v>0</v>
      </c>
      <c r="BB75">
        <v>2.44</v>
      </c>
      <c r="BC75">
        <v>0.5</v>
      </c>
      <c r="BD75" t="s">
        <v>355</v>
      </c>
      <c r="BE75">
        <v>2</v>
      </c>
      <c r="BF75" t="b">
        <v>1</v>
      </c>
      <c r="BG75">
        <v>1680458399.21429</v>
      </c>
      <c r="BH75">
        <v>908.439035714286</v>
      </c>
      <c r="BI75">
        <v>944.752428571429</v>
      </c>
      <c r="BJ75">
        <v>12.3526285714286</v>
      </c>
      <c r="BK75">
        <v>10.746825</v>
      </c>
      <c r="BL75">
        <v>906.76375</v>
      </c>
      <c r="BM75">
        <v>12.3935535714286</v>
      </c>
      <c r="BN75">
        <v>500.140857142857</v>
      </c>
      <c r="BO75">
        <v>89.4808571428571</v>
      </c>
      <c r="BP75">
        <v>0.0999844464285714</v>
      </c>
      <c r="BQ75">
        <v>19.5463892857143</v>
      </c>
      <c r="BR75">
        <v>19.9932785714286</v>
      </c>
      <c r="BS75">
        <v>999.9</v>
      </c>
      <c r="BT75">
        <v>0</v>
      </c>
      <c r="BU75">
        <v>0</v>
      </c>
      <c r="BV75">
        <v>10035.8</v>
      </c>
      <c r="BW75">
        <v>0</v>
      </c>
      <c r="BX75">
        <v>10.2381</v>
      </c>
      <c r="BY75">
        <v>-36.3134392857143</v>
      </c>
      <c r="BZ75">
        <v>919.801035714286</v>
      </c>
      <c r="CA75">
        <v>955.015714285714</v>
      </c>
      <c r="CB75">
        <v>1.60579785714286</v>
      </c>
      <c r="CC75">
        <v>944.752428571429</v>
      </c>
      <c r="CD75">
        <v>10.746825</v>
      </c>
      <c r="CE75">
        <v>1.10532321428571</v>
      </c>
      <c r="CF75">
        <v>0.961635785714286</v>
      </c>
      <c r="CG75">
        <v>8.38401464285714</v>
      </c>
      <c r="CH75">
        <v>6.34771</v>
      </c>
      <c r="CI75">
        <v>1999.99535714286</v>
      </c>
      <c r="CJ75">
        <v>0.979995</v>
      </c>
      <c r="CK75">
        <v>0.0200047</v>
      </c>
      <c r="CL75">
        <v>0</v>
      </c>
      <c r="CM75">
        <v>2.567975</v>
      </c>
      <c r="CN75">
        <v>0</v>
      </c>
      <c r="CO75">
        <v>4559.78928571429</v>
      </c>
      <c r="CP75">
        <v>16705.3428571429</v>
      </c>
      <c r="CQ75">
        <v>41.5531428571428</v>
      </c>
      <c r="CR75">
        <v>43.75</v>
      </c>
      <c r="CS75">
        <v>42.75</v>
      </c>
      <c r="CT75">
        <v>41.812</v>
      </c>
      <c r="CU75">
        <v>40.687</v>
      </c>
      <c r="CV75">
        <v>1959.98535714286</v>
      </c>
      <c r="CW75">
        <v>40.01</v>
      </c>
      <c r="CX75">
        <v>0</v>
      </c>
      <c r="CY75">
        <v>1680458437.2</v>
      </c>
      <c r="CZ75">
        <v>0</v>
      </c>
      <c r="DA75">
        <v>0</v>
      </c>
      <c r="DB75" t="s">
        <v>356</v>
      </c>
      <c r="DC75">
        <v>1680383055.5</v>
      </c>
      <c r="DD75">
        <v>1680383051.5</v>
      </c>
      <c r="DE75">
        <v>0</v>
      </c>
      <c r="DF75">
        <v>-0.261</v>
      </c>
      <c r="DG75">
        <v>-0.006</v>
      </c>
      <c r="DH75">
        <v>1.377</v>
      </c>
      <c r="DI75">
        <v>0.403</v>
      </c>
      <c r="DJ75">
        <v>420</v>
      </c>
      <c r="DK75">
        <v>24</v>
      </c>
      <c r="DL75">
        <v>0.61</v>
      </c>
      <c r="DM75">
        <v>0.33</v>
      </c>
      <c r="DN75">
        <v>-36.35566</v>
      </c>
      <c r="DO75">
        <v>-0.844667166979309</v>
      </c>
      <c r="DP75">
        <v>0.336218432570256</v>
      </c>
      <c r="DQ75">
        <v>0</v>
      </c>
      <c r="DR75">
        <v>1.6047925</v>
      </c>
      <c r="DS75">
        <v>0.0434109568480265</v>
      </c>
      <c r="DT75">
        <v>0.0176102449940369</v>
      </c>
      <c r="DU75">
        <v>1</v>
      </c>
      <c r="DV75">
        <v>1</v>
      </c>
      <c r="DW75">
        <v>2</v>
      </c>
      <c r="DX75" t="s">
        <v>357</v>
      </c>
      <c r="DY75">
        <v>2.87142</v>
      </c>
      <c r="DZ75">
        <v>2.71033</v>
      </c>
      <c r="EA75">
        <v>0.157822</v>
      </c>
      <c r="EB75">
        <v>0.161559</v>
      </c>
      <c r="EC75">
        <v>0.0632166</v>
      </c>
      <c r="ED75">
        <v>0.0566482</v>
      </c>
      <c r="EE75">
        <v>23624.6</v>
      </c>
      <c r="EF75">
        <v>20591.4</v>
      </c>
      <c r="EG75">
        <v>25096.6</v>
      </c>
      <c r="EH75">
        <v>23912.6</v>
      </c>
      <c r="EI75">
        <v>40119.9</v>
      </c>
      <c r="EJ75">
        <v>37317.9</v>
      </c>
      <c r="EK75">
        <v>45341.1</v>
      </c>
      <c r="EL75">
        <v>42624.7</v>
      </c>
      <c r="EM75">
        <v>1.78025</v>
      </c>
      <c r="EN75">
        <v>1.85662</v>
      </c>
      <c r="EO75">
        <v>0.0146292</v>
      </c>
      <c r="EP75">
        <v>0</v>
      </c>
      <c r="EQ75">
        <v>19.765</v>
      </c>
      <c r="ER75">
        <v>999.9</v>
      </c>
      <c r="ES75">
        <v>35.478</v>
      </c>
      <c r="ET75">
        <v>28.842</v>
      </c>
      <c r="EU75">
        <v>15.8006</v>
      </c>
      <c r="EV75">
        <v>53.645</v>
      </c>
      <c r="EW75">
        <v>46.2821</v>
      </c>
      <c r="EX75">
        <v>1</v>
      </c>
      <c r="EY75">
        <v>-0.0797917</v>
      </c>
      <c r="EZ75">
        <v>4.68626</v>
      </c>
      <c r="FA75">
        <v>20.1702</v>
      </c>
      <c r="FB75">
        <v>5.23466</v>
      </c>
      <c r="FC75">
        <v>11.992</v>
      </c>
      <c r="FD75">
        <v>4.9567</v>
      </c>
      <c r="FE75">
        <v>3.30395</v>
      </c>
      <c r="FF75">
        <v>9999</v>
      </c>
      <c r="FG75">
        <v>9999</v>
      </c>
      <c r="FH75">
        <v>999.9</v>
      </c>
      <c r="FI75">
        <v>9999</v>
      </c>
      <c r="FJ75">
        <v>1.86843</v>
      </c>
      <c r="FK75">
        <v>1.86415</v>
      </c>
      <c r="FL75">
        <v>1.87175</v>
      </c>
      <c r="FM75">
        <v>1.86249</v>
      </c>
      <c r="FN75">
        <v>1.86191</v>
      </c>
      <c r="FO75">
        <v>1.86844</v>
      </c>
      <c r="FP75">
        <v>1.85852</v>
      </c>
      <c r="FQ75">
        <v>1.86497</v>
      </c>
      <c r="FR75">
        <v>5</v>
      </c>
      <c r="FS75">
        <v>0</v>
      </c>
      <c r="FT75">
        <v>0</v>
      </c>
      <c r="FU75">
        <v>0</v>
      </c>
      <c r="FV75" t="s">
        <v>358</v>
      </c>
      <c r="FW75" t="s">
        <v>359</v>
      </c>
      <c r="FX75" t="s">
        <v>360</v>
      </c>
      <c r="FY75" t="s">
        <v>360</v>
      </c>
      <c r="FZ75" t="s">
        <v>360</v>
      </c>
      <c r="GA75" t="s">
        <v>360</v>
      </c>
      <c r="GB75">
        <v>0</v>
      </c>
      <c r="GC75">
        <v>100</v>
      </c>
      <c r="GD75">
        <v>100</v>
      </c>
      <c r="GE75">
        <v>1.692</v>
      </c>
      <c r="GF75">
        <v>-0.0408</v>
      </c>
      <c r="GG75">
        <v>0.710533810232173</v>
      </c>
      <c r="GH75">
        <v>0.00197157181927259</v>
      </c>
      <c r="GI75">
        <v>-1.54613444728524e-06</v>
      </c>
      <c r="GJ75">
        <v>6.01190112903267e-10</v>
      </c>
      <c r="GK75">
        <v>-0.100309745534137</v>
      </c>
      <c r="GL75">
        <v>-0.0164619765348121</v>
      </c>
      <c r="GM75">
        <v>0.00184798508784774</v>
      </c>
      <c r="GN75">
        <v>-1.07393615702454e-05</v>
      </c>
      <c r="GO75">
        <v>1</v>
      </c>
      <c r="GP75">
        <v>1970</v>
      </c>
      <c r="GQ75">
        <v>2</v>
      </c>
      <c r="GR75">
        <v>24</v>
      </c>
      <c r="GS75">
        <v>1255.9</v>
      </c>
      <c r="GT75">
        <v>1255.9</v>
      </c>
      <c r="GU75">
        <v>2.04834</v>
      </c>
      <c r="GV75">
        <v>2.35352</v>
      </c>
      <c r="GW75">
        <v>1.44775</v>
      </c>
      <c r="GX75">
        <v>2.31079</v>
      </c>
      <c r="GY75">
        <v>1.44409</v>
      </c>
      <c r="GZ75">
        <v>2.24609</v>
      </c>
      <c r="HA75">
        <v>33.9639</v>
      </c>
      <c r="HB75">
        <v>24.2889</v>
      </c>
      <c r="HC75">
        <v>18</v>
      </c>
      <c r="HD75">
        <v>416.373</v>
      </c>
      <c r="HE75">
        <v>447.307</v>
      </c>
      <c r="HF75">
        <v>14.7292</v>
      </c>
      <c r="HG75">
        <v>26.1559</v>
      </c>
      <c r="HH75">
        <v>30</v>
      </c>
      <c r="HI75">
        <v>26.1467</v>
      </c>
      <c r="HJ75">
        <v>26.119</v>
      </c>
      <c r="HK75">
        <v>41.0718</v>
      </c>
      <c r="HL75">
        <v>40.996</v>
      </c>
      <c r="HM75">
        <v>3.24889</v>
      </c>
      <c r="HN75">
        <v>14.7313</v>
      </c>
      <c r="HO75">
        <v>991.876</v>
      </c>
      <c r="HP75">
        <v>10.6802</v>
      </c>
      <c r="HQ75">
        <v>95.9844</v>
      </c>
      <c r="HR75">
        <v>100.24</v>
      </c>
    </row>
    <row r="76" spans="1:226">
      <c r="A76">
        <v>60</v>
      </c>
      <c r="B76">
        <v>1680458412</v>
      </c>
      <c r="C76">
        <v>387</v>
      </c>
      <c r="D76" t="s">
        <v>479</v>
      </c>
      <c r="E76" t="s">
        <v>480</v>
      </c>
      <c r="F76">
        <v>5</v>
      </c>
      <c r="G76" t="s">
        <v>353</v>
      </c>
      <c r="H76" t="s">
        <v>354</v>
      </c>
      <c r="I76">
        <v>1680458404.5</v>
      </c>
      <c r="J76">
        <f>(K76)/1000</f>
        <v>0</v>
      </c>
      <c r="K76">
        <f>IF(BF76, AN76, AH76)</f>
        <v>0</v>
      </c>
      <c r="L76">
        <f>IF(BF76, AI76, AG76)</f>
        <v>0</v>
      </c>
      <c r="M76">
        <f>BH76 - IF(AU76&gt;1, L76*BB76*100.0/(AW76*BV76), 0)</f>
        <v>0</v>
      </c>
      <c r="N76">
        <f>((T76-J76/2)*M76-L76)/(T76+J76/2)</f>
        <v>0</v>
      </c>
      <c r="O76">
        <f>N76*(BO76+BP76)/1000.0</f>
        <v>0</v>
      </c>
      <c r="P76">
        <f>(BH76 - IF(AU76&gt;1, L76*BB76*100.0/(AW76*BV76), 0))*(BO76+BP76)/1000.0</f>
        <v>0</v>
      </c>
      <c r="Q76">
        <f>2.0/((1/S76-1/R76)+SIGN(S76)*SQRT((1/S76-1/R76)*(1/S76-1/R76) + 4*BC76/((BC76+1)*(BC76+1))*(2*1/S76*1/R76-1/R76*1/R76)))</f>
        <v>0</v>
      </c>
      <c r="R76">
        <f>IF(LEFT(BD76,1)&lt;&gt;"0",IF(LEFT(BD76,1)="1",3.0,BE76),$D$5+$E$5*(BV76*BO76/($K$5*1000))+$F$5*(BV76*BO76/($K$5*1000))*MAX(MIN(BB76,$J$5),$I$5)*MAX(MIN(BB76,$J$5),$I$5)+$G$5*MAX(MIN(BB76,$J$5),$I$5)*(BV76*BO76/($K$5*1000))+$H$5*(BV76*BO76/($K$5*1000))*(BV76*BO76/($K$5*1000)))</f>
        <v>0</v>
      </c>
      <c r="S76">
        <f>J76*(1000-(1000*0.61365*exp(17.502*W76/(240.97+W76))/(BO76+BP76)+BJ76)/2)/(1000*0.61365*exp(17.502*W76/(240.97+W76))/(BO76+BP76)-BJ76)</f>
        <v>0</v>
      </c>
      <c r="T76">
        <f>1/((BC76+1)/(Q76/1.6)+1/(R76/1.37)) + BC76/((BC76+1)/(Q76/1.6) + BC76/(R76/1.37))</f>
        <v>0</v>
      </c>
      <c r="U76">
        <f>(AX76*BA76)</f>
        <v>0</v>
      </c>
      <c r="V76">
        <f>(BQ76+(U76+2*0.95*5.67E-8*(((BQ76+$B$7)+273)^4-(BQ76+273)^4)-44100*J76)/(1.84*29.3*R76+8*0.95*5.67E-8*(BQ76+273)^3))</f>
        <v>0</v>
      </c>
      <c r="W76">
        <f>($C$7*BR76+$D$7*BS76+$E$7*V76)</f>
        <v>0</v>
      </c>
      <c r="X76">
        <f>0.61365*exp(17.502*W76/(240.97+W76))</f>
        <v>0</v>
      </c>
      <c r="Y76">
        <f>(Z76/AA76*100)</f>
        <v>0</v>
      </c>
      <c r="Z76">
        <f>BJ76*(BO76+BP76)/1000</f>
        <v>0</v>
      </c>
      <c r="AA76">
        <f>0.61365*exp(17.502*BQ76/(240.97+BQ76))</f>
        <v>0</v>
      </c>
      <c r="AB76">
        <f>(X76-BJ76*(BO76+BP76)/1000)</f>
        <v>0</v>
      </c>
      <c r="AC76">
        <f>(-J76*44100)</f>
        <v>0</v>
      </c>
      <c r="AD76">
        <f>2*29.3*R76*0.92*(BQ76-W76)</f>
        <v>0</v>
      </c>
      <c r="AE76">
        <f>2*0.95*5.67E-8*(((BQ76+$B$7)+273)^4-(W76+273)^4)</f>
        <v>0</v>
      </c>
      <c r="AF76">
        <f>U76+AE76+AC76+AD76</f>
        <v>0</v>
      </c>
      <c r="AG76">
        <f>BN76*AU76*(BI76-BH76*(1000-AU76*BK76)/(1000-AU76*BJ76))/(100*BB76)</f>
        <v>0</v>
      </c>
      <c r="AH76">
        <f>1000*BN76*AU76*(BJ76-BK76)/(100*BB76*(1000-AU76*BJ76))</f>
        <v>0</v>
      </c>
      <c r="AI76">
        <f>(AJ76 - AK76 - BO76*1E3/(8.314*(BQ76+273.15)) * AM76/BN76 * AL76) * BN76/(100*BB76) * (1000 - BK76)/1000</f>
        <v>0</v>
      </c>
      <c r="AJ76">
        <v>986.984181696472</v>
      </c>
      <c r="AK76">
        <v>960.585363636364</v>
      </c>
      <c r="AL76">
        <v>3.26811090368319</v>
      </c>
      <c r="AM76">
        <v>67.1333394971398</v>
      </c>
      <c r="AN76">
        <f>(AP76 - AO76 + BO76*1E3/(8.314*(BQ76+273.15)) * AR76/BN76 * AQ76) * BN76/(100*BB76) * 1000/(1000 - AP76)</f>
        <v>0</v>
      </c>
      <c r="AO76">
        <v>10.7127847696958</v>
      </c>
      <c r="AP76">
        <v>12.3481606060606</v>
      </c>
      <c r="AQ76">
        <v>-1.61589936846465e-06</v>
      </c>
      <c r="AR76">
        <v>128.358155406934</v>
      </c>
      <c r="AS76">
        <v>12</v>
      </c>
      <c r="AT76">
        <v>2</v>
      </c>
      <c r="AU76">
        <f>IF(AS76*$H$13&gt;=AW76,1.0,(AW76/(AW76-AS76*$H$13)))</f>
        <v>0</v>
      </c>
      <c r="AV76">
        <f>(AU76-1)*100</f>
        <v>0</v>
      </c>
      <c r="AW76">
        <f>MAX(0,($B$13+$C$13*BV76)/(1+$D$13*BV76)*BO76/(BQ76+273)*$E$13)</f>
        <v>0</v>
      </c>
      <c r="AX76">
        <f>$B$11*BW76+$C$11*BX76+$F$11*CI76*(1-CL76)</f>
        <v>0</v>
      </c>
      <c r="AY76">
        <f>AX76*AZ76</f>
        <v>0</v>
      </c>
      <c r="AZ76">
        <f>($B$11*$D$9+$C$11*$D$9+$F$11*((CV76+CN76)/MAX(CV76+CN76+CW76, 0.1)*$I$9+CW76/MAX(CV76+CN76+CW76, 0.1)*$J$9))/($B$11+$C$11+$F$11)</f>
        <v>0</v>
      </c>
      <c r="BA76">
        <f>($B$11*$K$9+$C$11*$K$9+$F$11*((CV76+CN76)/MAX(CV76+CN76+CW76, 0.1)*$P$9+CW76/MAX(CV76+CN76+CW76, 0.1)*$Q$9))/($B$11+$C$11+$F$11)</f>
        <v>0</v>
      </c>
      <c r="BB76">
        <v>2.44</v>
      </c>
      <c r="BC76">
        <v>0.5</v>
      </c>
      <c r="BD76" t="s">
        <v>355</v>
      </c>
      <c r="BE76">
        <v>2</v>
      </c>
      <c r="BF76" t="b">
        <v>1</v>
      </c>
      <c r="BG76">
        <v>1680458404.5</v>
      </c>
      <c r="BH76">
        <v>925.785481481482</v>
      </c>
      <c r="BI76">
        <v>962.268296296296</v>
      </c>
      <c r="BJ76">
        <v>12.3555592592593</v>
      </c>
      <c r="BK76">
        <v>10.7317777777778</v>
      </c>
      <c r="BL76">
        <v>924.098962962963</v>
      </c>
      <c r="BM76">
        <v>12.3964185185185</v>
      </c>
      <c r="BN76">
        <v>500.144</v>
      </c>
      <c r="BO76">
        <v>89.4805296296296</v>
      </c>
      <c r="BP76">
        <v>0.100073659259259</v>
      </c>
      <c r="BQ76">
        <v>19.5464</v>
      </c>
      <c r="BR76">
        <v>19.9997481481481</v>
      </c>
      <c r="BS76">
        <v>999.9</v>
      </c>
      <c r="BT76">
        <v>0</v>
      </c>
      <c r="BU76">
        <v>0</v>
      </c>
      <c r="BV76">
        <v>10008.0962962963</v>
      </c>
      <c r="BW76">
        <v>0</v>
      </c>
      <c r="BX76">
        <v>10.2381</v>
      </c>
      <c r="BY76">
        <v>-36.4827555555555</v>
      </c>
      <c r="BZ76">
        <v>937.367259259259</v>
      </c>
      <c r="CA76">
        <v>972.706925925926</v>
      </c>
      <c r="CB76">
        <v>1.6237837037037</v>
      </c>
      <c r="CC76">
        <v>962.268296296296</v>
      </c>
      <c r="CD76">
        <v>10.7317777777778</v>
      </c>
      <c r="CE76">
        <v>1.10558259259259</v>
      </c>
      <c r="CF76">
        <v>0.960285444444444</v>
      </c>
      <c r="CG76">
        <v>8.38746444444444</v>
      </c>
      <c r="CH76">
        <v>6.3273262962963</v>
      </c>
      <c r="CI76">
        <v>1999.99037037037</v>
      </c>
      <c r="CJ76">
        <v>0.979995</v>
      </c>
      <c r="CK76">
        <v>0.0200047</v>
      </c>
      <c r="CL76">
        <v>0</v>
      </c>
      <c r="CM76">
        <v>2.56552592592593</v>
      </c>
      <c r="CN76">
        <v>0</v>
      </c>
      <c r="CO76">
        <v>4557.22888888889</v>
      </c>
      <c r="CP76">
        <v>16705.3</v>
      </c>
      <c r="CQ76">
        <v>41.5574074074074</v>
      </c>
      <c r="CR76">
        <v>43.75</v>
      </c>
      <c r="CS76">
        <v>42.75</v>
      </c>
      <c r="CT76">
        <v>41.812</v>
      </c>
      <c r="CU76">
        <v>40.687</v>
      </c>
      <c r="CV76">
        <v>1959.98037037037</v>
      </c>
      <c r="CW76">
        <v>40.01</v>
      </c>
      <c r="CX76">
        <v>0</v>
      </c>
      <c r="CY76">
        <v>1680458442</v>
      </c>
      <c r="CZ76">
        <v>0</v>
      </c>
      <c r="DA76">
        <v>0</v>
      </c>
      <c r="DB76" t="s">
        <v>356</v>
      </c>
      <c r="DC76">
        <v>1680383055.5</v>
      </c>
      <c r="DD76">
        <v>1680383051.5</v>
      </c>
      <c r="DE76">
        <v>0</v>
      </c>
      <c r="DF76">
        <v>-0.261</v>
      </c>
      <c r="DG76">
        <v>-0.006</v>
      </c>
      <c r="DH76">
        <v>1.377</v>
      </c>
      <c r="DI76">
        <v>0.403</v>
      </c>
      <c r="DJ76">
        <v>420</v>
      </c>
      <c r="DK76">
        <v>24</v>
      </c>
      <c r="DL76">
        <v>0.61</v>
      </c>
      <c r="DM76">
        <v>0.33</v>
      </c>
      <c r="DN76">
        <v>-36.2770025</v>
      </c>
      <c r="DO76">
        <v>-1.31328968105053</v>
      </c>
      <c r="DP76">
        <v>0.354688292369159</v>
      </c>
      <c r="DQ76">
        <v>0</v>
      </c>
      <c r="DR76">
        <v>1.61094975</v>
      </c>
      <c r="DS76">
        <v>0.224351932457785</v>
      </c>
      <c r="DT76">
        <v>0.0222263181259852</v>
      </c>
      <c r="DU76">
        <v>0</v>
      </c>
      <c r="DV76">
        <v>0</v>
      </c>
      <c r="DW76">
        <v>2</v>
      </c>
      <c r="DX76" t="s">
        <v>383</v>
      </c>
      <c r="DY76">
        <v>2.87146</v>
      </c>
      <c r="DZ76">
        <v>2.71006</v>
      </c>
      <c r="EA76">
        <v>0.159588</v>
      </c>
      <c r="EB76">
        <v>0.163463</v>
      </c>
      <c r="EC76">
        <v>0.0631864</v>
      </c>
      <c r="ED76">
        <v>0.0566496</v>
      </c>
      <c r="EE76">
        <v>23574.9</v>
      </c>
      <c r="EF76">
        <v>20544.6</v>
      </c>
      <c r="EG76">
        <v>25096.5</v>
      </c>
      <c r="EH76">
        <v>23912.5</v>
      </c>
      <c r="EI76">
        <v>40120.8</v>
      </c>
      <c r="EJ76">
        <v>37317.5</v>
      </c>
      <c r="EK76">
        <v>45340.5</v>
      </c>
      <c r="EL76">
        <v>42624.2</v>
      </c>
      <c r="EM76">
        <v>1.78015</v>
      </c>
      <c r="EN76">
        <v>1.8566</v>
      </c>
      <c r="EO76">
        <v>0.0142716</v>
      </c>
      <c r="EP76">
        <v>0</v>
      </c>
      <c r="EQ76">
        <v>19.765</v>
      </c>
      <c r="ER76">
        <v>999.9</v>
      </c>
      <c r="ES76">
        <v>35.478</v>
      </c>
      <c r="ET76">
        <v>28.842</v>
      </c>
      <c r="EU76">
        <v>15.8002</v>
      </c>
      <c r="EV76">
        <v>54.435</v>
      </c>
      <c r="EW76">
        <v>45.8454</v>
      </c>
      <c r="EX76">
        <v>1</v>
      </c>
      <c r="EY76">
        <v>-0.0793394</v>
      </c>
      <c r="EZ76">
        <v>4.75751</v>
      </c>
      <c r="FA76">
        <v>20.1682</v>
      </c>
      <c r="FB76">
        <v>5.23481</v>
      </c>
      <c r="FC76">
        <v>11.992</v>
      </c>
      <c r="FD76">
        <v>4.9566</v>
      </c>
      <c r="FE76">
        <v>3.304</v>
      </c>
      <c r="FF76">
        <v>9999</v>
      </c>
      <c r="FG76">
        <v>9999</v>
      </c>
      <c r="FH76">
        <v>999.9</v>
      </c>
      <c r="FI76">
        <v>9999</v>
      </c>
      <c r="FJ76">
        <v>1.86844</v>
      </c>
      <c r="FK76">
        <v>1.86416</v>
      </c>
      <c r="FL76">
        <v>1.87178</v>
      </c>
      <c r="FM76">
        <v>1.86249</v>
      </c>
      <c r="FN76">
        <v>1.86191</v>
      </c>
      <c r="FO76">
        <v>1.86844</v>
      </c>
      <c r="FP76">
        <v>1.85852</v>
      </c>
      <c r="FQ76">
        <v>1.86499</v>
      </c>
      <c r="FR76">
        <v>5</v>
      </c>
      <c r="FS76">
        <v>0</v>
      </c>
      <c r="FT76">
        <v>0</v>
      </c>
      <c r="FU76">
        <v>0</v>
      </c>
      <c r="FV76" t="s">
        <v>358</v>
      </c>
      <c r="FW76" t="s">
        <v>359</v>
      </c>
      <c r="FX76" t="s">
        <v>360</v>
      </c>
      <c r="FY76" t="s">
        <v>360</v>
      </c>
      <c r="FZ76" t="s">
        <v>360</v>
      </c>
      <c r="GA76" t="s">
        <v>360</v>
      </c>
      <c r="GB76">
        <v>0</v>
      </c>
      <c r="GC76">
        <v>100</v>
      </c>
      <c r="GD76">
        <v>100</v>
      </c>
      <c r="GE76">
        <v>1.702</v>
      </c>
      <c r="GF76">
        <v>-0.0411</v>
      </c>
      <c r="GG76">
        <v>0.710533810232173</v>
      </c>
      <c r="GH76">
        <v>0.00197157181927259</v>
      </c>
      <c r="GI76">
        <v>-1.54613444728524e-06</v>
      </c>
      <c r="GJ76">
        <v>6.01190112903267e-10</v>
      </c>
      <c r="GK76">
        <v>-0.100309745534137</v>
      </c>
      <c r="GL76">
        <v>-0.0164619765348121</v>
      </c>
      <c r="GM76">
        <v>0.00184798508784774</v>
      </c>
      <c r="GN76">
        <v>-1.07393615702454e-05</v>
      </c>
      <c r="GO76">
        <v>1</v>
      </c>
      <c r="GP76">
        <v>1970</v>
      </c>
      <c r="GQ76">
        <v>2</v>
      </c>
      <c r="GR76">
        <v>24</v>
      </c>
      <c r="GS76">
        <v>1255.9</v>
      </c>
      <c r="GT76">
        <v>1256</v>
      </c>
      <c r="GU76">
        <v>2.07397</v>
      </c>
      <c r="GV76">
        <v>2.33398</v>
      </c>
      <c r="GW76">
        <v>1.44775</v>
      </c>
      <c r="GX76">
        <v>2.30957</v>
      </c>
      <c r="GY76">
        <v>1.44409</v>
      </c>
      <c r="GZ76">
        <v>2.3877</v>
      </c>
      <c r="HA76">
        <v>33.9639</v>
      </c>
      <c r="HB76">
        <v>24.2976</v>
      </c>
      <c r="HC76">
        <v>18</v>
      </c>
      <c r="HD76">
        <v>416.318</v>
      </c>
      <c r="HE76">
        <v>447.291</v>
      </c>
      <c r="HF76">
        <v>14.7307</v>
      </c>
      <c r="HG76">
        <v>26.1559</v>
      </c>
      <c r="HH76">
        <v>30.0003</v>
      </c>
      <c r="HI76">
        <v>26.1467</v>
      </c>
      <c r="HJ76">
        <v>26.119</v>
      </c>
      <c r="HK76">
        <v>41.589</v>
      </c>
      <c r="HL76">
        <v>40.996</v>
      </c>
      <c r="HM76">
        <v>2.87437</v>
      </c>
      <c r="HN76">
        <v>14.7218</v>
      </c>
      <c r="HO76">
        <v>1005.25</v>
      </c>
      <c r="HP76">
        <v>10.6802</v>
      </c>
      <c r="HQ76">
        <v>95.9833</v>
      </c>
      <c r="HR76">
        <v>100.239</v>
      </c>
    </row>
    <row r="77" spans="1:226">
      <c r="A77">
        <v>61</v>
      </c>
      <c r="B77">
        <v>1680458417</v>
      </c>
      <c r="C77">
        <v>392</v>
      </c>
      <c r="D77" t="s">
        <v>481</v>
      </c>
      <c r="E77" t="s">
        <v>482</v>
      </c>
      <c r="F77">
        <v>5</v>
      </c>
      <c r="G77" t="s">
        <v>353</v>
      </c>
      <c r="H77" t="s">
        <v>354</v>
      </c>
      <c r="I77">
        <v>1680458409.21429</v>
      </c>
      <c r="J77">
        <f>(K77)/1000</f>
        <v>0</v>
      </c>
      <c r="K77">
        <f>IF(BF77, AN77, AH77)</f>
        <v>0</v>
      </c>
      <c r="L77">
        <f>IF(BF77, AI77, AG77)</f>
        <v>0</v>
      </c>
      <c r="M77">
        <f>BH77 - IF(AU77&gt;1, L77*BB77*100.0/(AW77*BV77), 0)</f>
        <v>0</v>
      </c>
      <c r="N77">
        <f>((T77-J77/2)*M77-L77)/(T77+J77/2)</f>
        <v>0</v>
      </c>
      <c r="O77">
        <f>N77*(BO77+BP77)/1000.0</f>
        <v>0</v>
      </c>
      <c r="P77">
        <f>(BH77 - IF(AU77&gt;1, L77*BB77*100.0/(AW77*BV77), 0))*(BO77+BP77)/1000.0</f>
        <v>0</v>
      </c>
      <c r="Q77">
        <f>2.0/((1/S77-1/R77)+SIGN(S77)*SQRT((1/S77-1/R77)*(1/S77-1/R77) + 4*BC77/((BC77+1)*(BC77+1))*(2*1/S77*1/R77-1/R77*1/R77)))</f>
        <v>0</v>
      </c>
      <c r="R77">
        <f>IF(LEFT(BD77,1)&lt;&gt;"0",IF(LEFT(BD77,1)="1",3.0,BE77),$D$5+$E$5*(BV77*BO77/($K$5*1000))+$F$5*(BV77*BO77/($K$5*1000))*MAX(MIN(BB77,$J$5),$I$5)*MAX(MIN(BB77,$J$5),$I$5)+$G$5*MAX(MIN(BB77,$J$5),$I$5)*(BV77*BO77/($K$5*1000))+$H$5*(BV77*BO77/($K$5*1000))*(BV77*BO77/($K$5*1000)))</f>
        <v>0</v>
      </c>
      <c r="S77">
        <f>J77*(1000-(1000*0.61365*exp(17.502*W77/(240.97+W77))/(BO77+BP77)+BJ77)/2)/(1000*0.61365*exp(17.502*W77/(240.97+W77))/(BO77+BP77)-BJ77)</f>
        <v>0</v>
      </c>
      <c r="T77">
        <f>1/((BC77+1)/(Q77/1.6)+1/(R77/1.37)) + BC77/((BC77+1)/(Q77/1.6) + BC77/(R77/1.37))</f>
        <v>0</v>
      </c>
      <c r="U77">
        <f>(AX77*BA77)</f>
        <v>0</v>
      </c>
      <c r="V77">
        <f>(BQ77+(U77+2*0.95*5.67E-8*(((BQ77+$B$7)+273)^4-(BQ77+273)^4)-44100*J77)/(1.84*29.3*R77+8*0.95*5.67E-8*(BQ77+273)^3))</f>
        <v>0</v>
      </c>
      <c r="W77">
        <f>($C$7*BR77+$D$7*BS77+$E$7*V77)</f>
        <v>0</v>
      </c>
      <c r="X77">
        <f>0.61365*exp(17.502*W77/(240.97+W77))</f>
        <v>0</v>
      </c>
      <c r="Y77">
        <f>(Z77/AA77*100)</f>
        <v>0</v>
      </c>
      <c r="Z77">
        <f>BJ77*(BO77+BP77)/1000</f>
        <v>0</v>
      </c>
      <c r="AA77">
        <f>0.61365*exp(17.502*BQ77/(240.97+BQ77))</f>
        <v>0</v>
      </c>
      <c r="AB77">
        <f>(X77-BJ77*(BO77+BP77)/1000)</f>
        <v>0</v>
      </c>
      <c r="AC77">
        <f>(-J77*44100)</f>
        <v>0</v>
      </c>
      <c r="AD77">
        <f>2*29.3*R77*0.92*(BQ77-W77)</f>
        <v>0</v>
      </c>
      <c r="AE77">
        <f>2*0.95*5.67E-8*(((BQ77+$B$7)+273)^4-(W77+273)^4)</f>
        <v>0</v>
      </c>
      <c r="AF77">
        <f>U77+AE77+AC77+AD77</f>
        <v>0</v>
      </c>
      <c r="AG77">
        <f>BN77*AU77*(BI77-BH77*(1000-AU77*BK77)/(1000-AU77*BJ77))/(100*BB77)</f>
        <v>0</v>
      </c>
      <c r="AH77">
        <f>1000*BN77*AU77*(BJ77-BK77)/(100*BB77*(1000-AU77*BJ77))</f>
        <v>0</v>
      </c>
      <c r="AI77">
        <f>(AJ77 - AK77 - BO77*1E3/(8.314*(BQ77+273.15)) * AM77/BN77 * AL77) * BN77/(100*BB77) * (1000 - BK77)/1000</f>
        <v>0</v>
      </c>
      <c r="AJ77">
        <v>1005.04053072777</v>
      </c>
      <c r="AK77">
        <v>977.779412121212</v>
      </c>
      <c r="AL77">
        <v>3.44816100915896</v>
      </c>
      <c r="AM77">
        <v>67.1333394971398</v>
      </c>
      <c r="AN77">
        <f>(AP77 - AO77 + BO77*1E3/(8.314*(BQ77+273.15)) * AR77/BN77 * AQ77) * BN77/(100*BB77) * 1000/(1000 - AP77)</f>
        <v>0</v>
      </c>
      <c r="AO77">
        <v>10.7379791755311</v>
      </c>
      <c r="AP77">
        <v>12.3449272727273</v>
      </c>
      <c r="AQ77">
        <v>6.90477765119656e-08</v>
      </c>
      <c r="AR77">
        <v>128.358155406934</v>
      </c>
      <c r="AS77">
        <v>12</v>
      </c>
      <c r="AT77">
        <v>2</v>
      </c>
      <c r="AU77">
        <f>IF(AS77*$H$13&gt;=AW77,1.0,(AW77/(AW77-AS77*$H$13)))</f>
        <v>0</v>
      </c>
      <c r="AV77">
        <f>(AU77-1)*100</f>
        <v>0</v>
      </c>
      <c r="AW77">
        <f>MAX(0,($B$13+$C$13*BV77)/(1+$D$13*BV77)*BO77/(BQ77+273)*$E$13)</f>
        <v>0</v>
      </c>
      <c r="AX77">
        <f>$B$11*BW77+$C$11*BX77+$F$11*CI77*(1-CL77)</f>
        <v>0</v>
      </c>
      <c r="AY77">
        <f>AX77*AZ77</f>
        <v>0</v>
      </c>
      <c r="AZ77">
        <f>($B$11*$D$9+$C$11*$D$9+$F$11*((CV77+CN77)/MAX(CV77+CN77+CW77, 0.1)*$I$9+CW77/MAX(CV77+CN77+CW77, 0.1)*$J$9))/($B$11+$C$11+$F$11)</f>
        <v>0</v>
      </c>
      <c r="BA77">
        <f>($B$11*$K$9+$C$11*$K$9+$F$11*((CV77+CN77)/MAX(CV77+CN77+CW77, 0.1)*$P$9+CW77/MAX(CV77+CN77+CW77, 0.1)*$Q$9))/($B$11+$C$11+$F$11)</f>
        <v>0</v>
      </c>
      <c r="BB77">
        <v>2.44</v>
      </c>
      <c r="BC77">
        <v>0.5</v>
      </c>
      <c r="BD77" t="s">
        <v>355</v>
      </c>
      <c r="BE77">
        <v>2</v>
      </c>
      <c r="BF77" t="b">
        <v>1</v>
      </c>
      <c r="BG77">
        <v>1680458409.21429</v>
      </c>
      <c r="BH77">
        <v>941.389</v>
      </c>
      <c r="BI77">
        <v>978.112321428572</v>
      </c>
      <c r="BJ77">
        <v>12.35235</v>
      </c>
      <c r="BK77">
        <v>10.7258571428571</v>
      </c>
      <c r="BL77">
        <v>939.692392857143</v>
      </c>
      <c r="BM77">
        <v>12.3932785714286</v>
      </c>
      <c r="BN77">
        <v>500.146892857143</v>
      </c>
      <c r="BO77">
        <v>89.4802714285714</v>
      </c>
      <c r="BP77">
        <v>0.10005435</v>
      </c>
      <c r="BQ77">
        <v>19.5469285714286</v>
      </c>
      <c r="BR77">
        <v>20.0001107142857</v>
      </c>
      <c r="BS77">
        <v>999.9</v>
      </c>
      <c r="BT77">
        <v>0</v>
      </c>
      <c r="BU77">
        <v>0</v>
      </c>
      <c r="BV77">
        <v>9992.74714285714</v>
      </c>
      <c r="BW77">
        <v>0</v>
      </c>
      <c r="BX77">
        <v>10.2381</v>
      </c>
      <c r="BY77">
        <v>-36.7231178571429</v>
      </c>
      <c r="BZ77">
        <v>953.162857142857</v>
      </c>
      <c r="CA77">
        <v>988.717821428571</v>
      </c>
      <c r="CB77">
        <v>1.62649357142857</v>
      </c>
      <c r="CC77">
        <v>978.112321428572</v>
      </c>
      <c r="CD77">
        <v>10.7258571428571</v>
      </c>
      <c r="CE77">
        <v>1.10529178571429</v>
      </c>
      <c r="CF77">
        <v>0.95975275</v>
      </c>
      <c r="CG77">
        <v>8.38358678571429</v>
      </c>
      <c r="CH77">
        <v>6.31928857142857</v>
      </c>
      <c r="CI77">
        <v>1999.98857142857</v>
      </c>
      <c r="CJ77">
        <v>0.979995</v>
      </c>
      <c r="CK77">
        <v>0.0200047</v>
      </c>
      <c r="CL77">
        <v>0</v>
      </c>
      <c r="CM77">
        <v>2.47162142857143</v>
      </c>
      <c r="CN77">
        <v>0</v>
      </c>
      <c r="CO77">
        <v>4555.7175</v>
      </c>
      <c r="CP77">
        <v>16705.2928571429</v>
      </c>
      <c r="CQ77">
        <v>41.562</v>
      </c>
      <c r="CR77">
        <v>43.75</v>
      </c>
      <c r="CS77">
        <v>42.75</v>
      </c>
      <c r="CT77">
        <v>41.812</v>
      </c>
      <c r="CU77">
        <v>40.687</v>
      </c>
      <c r="CV77">
        <v>1959.97857142857</v>
      </c>
      <c r="CW77">
        <v>40.01</v>
      </c>
      <c r="CX77">
        <v>0</v>
      </c>
      <c r="CY77">
        <v>1680458446.8</v>
      </c>
      <c r="CZ77">
        <v>0</v>
      </c>
      <c r="DA77">
        <v>0</v>
      </c>
      <c r="DB77" t="s">
        <v>356</v>
      </c>
      <c r="DC77">
        <v>1680383055.5</v>
      </c>
      <c r="DD77">
        <v>1680383051.5</v>
      </c>
      <c r="DE77">
        <v>0</v>
      </c>
      <c r="DF77">
        <v>-0.261</v>
      </c>
      <c r="DG77">
        <v>-0.006</v>
      </c>
      <c r="DH77">
        <v>1.377</v>
      </c>
      <c r="DI77">
        <v>0.403</v>
      </c>
      <c r="DJ77">
        <v>420</v>
      </c>
      <c r="DK77">
        <v>24</v>
      </c>
      <c r="DL77">
        <v>0.61</v>
      </c>
      <c r="DM77">
        <v>0.33</v>
      </c>
      <c r="DN77">
        <v>-36.64941</v>
      </c>
      <c r="DO77">
        <v>-2.70188893058158</v>
      </c>
      <c r="DP77">
        <v>0.511879019300459</v>
      </c>
      <c r="DQ77">
        <v>0</v>
      </c>
      <c r="DR77">
        <v>1.62143375</v>
      </c>
      <c r="DS77">
        <v>0.0561132833020642</v>
      </c>
      <c r="DT77">
        <v>0.0148269219137858</v>
      </c>
      <c r="DU77">
        <v>1</v>
      </c>
      <c r="DV77">
        <v>1</v>
      </c>
      <c r="DW77">
        <v>2</v>
      </c>
      <c r="DX77" t="s">
        <v>357</v>
      </c>
      <c r="DY77">
        <v>2.87136</v>
      </c>
      <c r="DZ77">
        <v>2.71004</v>
      </c>
      <c r="EA77">
        <v>0.161407</v>
      </c>
      <c r="EB77">
        <v>0.165149</v>
      </c>
      <c r="EC77">
        <v>0.0631763</v>
      </c>
      <c r="ED77">
        <v>0.0567578</v>
      </c>
      <c r="EE77">
        <v>23523.8</v>
      </c>
      <c r="EF77">
        <v>20503.2</v>
      </c>
      <c r="EG77">
        <v>25096.4</v>
      </c>
      <c r="EH77">
        <v>23912.6</v>
      </c>
      <c r="EI77">
        <v>40121.6</v>
      </c>
      <c r="EJ77">
        <v>37313.4</v>
      </c>
      <c r="EK77">
        <v>45340.8</v>
      </c>
      <c r="EL77">
        <v>42624.5</v>
      </c>
      <c r="EM77">
        <v>1.78027</v>
      </c>
      <c r="EN77">
        <v>1.85675</v>
      </c>
      <c r="EO77">
        <v>0.0136159</v>
      </c>
      <c r="EP77">
        <v>0</v>
      </c>
      <c r="EQ77">
        <v>19.765</v>
      </c>
      <c r="ER77">
        <v>999.9</v>
      </c>
      <c r="ES77">
        <v>35.502</v>
      </c>
      <c r="ET77">
        <v>28.842</v>
      </c>
      <c r="EU77">
        <v>15.8113</v>
      </c>
      <c r="EV77">
        <v>54.925</v>
      </c>
      <c r="EW77">
        <v>45.5369</v>
      </c>
      <c r="EX77">
        <v>1</v>
      </c>
      <c r="EY77">
        <v>-0.0790752</v>
      </c>
      <c r="EZ77">
        <v>4.78748</v>
      </c>
      <c r="FA77">
        <v>20.1674</v>
      </c>
      <c r="FB77">
        <v>5.23391</v>
      </c>
      <c r="FC77">
        <v>11.9918</v>
      </c>
      <c r="FD77">
        <v>4.95635</v>
      </c>
      <c r="FE77">
        <v>3.30385</v>
      </c>
      <c r="FF77">
        <v>9999</v>
      </c>
      <c r="FG77">
        <v>9999</v>
      </c>
      <c r="FH77">
        <v>999.9</v>
      </c>
      <c r="FI77">
        <v>9999</v>
      </c>
      <c r="FJ77">
        <v>1.86844</v>
      </c>
      <c r="FK77">
        <v>1.86412</v>
      </c>
      <c r="FL77">
        <v>1.8718</v>
      </c>
      <c r="FM77">
        <v>1.86249</v>
      </c>
      <c r="FN77">
        <v>1.86191</v>
      </c>
      <c r="FO77">
        <v>1.86844</v>
      </c>
      <c r="FP77">
        <v>1.85852</v>
      </c>
      <c r="FQ77">
        <v>1.86504</v>
      </c>
      <c r="FR77">
        <v>5</v>
      </c>
      <c r="FS77">
        <v>0</v>
      </c>
      <c r="FT77">
        <v>0</v>
      </c>
      <c r="FU77">
        <v>0</v>
      </c>
      <c r="FV77" t="s">
        <v>358</v>
      </c>
      <c r="FW77" t="s">
        <v>359</v>
      </c>
      <c r="FX77" t="s">
        <v>360</v>
      </c>
      <c r="FY77" t="s">
        <v>360</v>
      </c>
      <c r="FZ77" t="s">
        <v>360</v>
      </c>
      <c r="GA77" t="s">
        <v>360</v>
      </c>
      <c r="GB77">
        <v>0</v>
      </c>
      <c r="GC77">
        <v>100</v>
      </c>
      <c r="GD77">
        <v>100</v>
      </c>
      <c r="GE77">
        <v>1.714</v>
      </c>
      <c r="GF77">
        <v>-0.0411</v>
      </c>
      <c r="GG77">
        <v>0.710533810232173</v>
      </c>
      <c r="GH77">
        <v>0.00197157181927259</v>
      </c>
      <c r="GI77">
        <v>-1.54613444728524e-06</v>
      </c>
      <c r="GJ77">
        <v>6.01190112903267e-10</v>
      </c>
      <c r="GK77">
        <v>-0.100309745534137</v>
      </c>
      <c r="GL77">
        <v>-0.0164619765348121</v>
      </c>
      <c r="GM77">
        <v>0.00184798508784774</v>
      </c>
      <c r="GN77">
        <v>-1.07393615702454e-05</v>
      </c>
      <c r="GO77">
        <v>1</v>
      </c>
      <c r="GP77">
        <v>1970</v>
      </c>
      <c r="GQ77">
        <v>2</v>
      </c>
      <c r="GR77">
        <v>24</v>
      </c>
      <c r="GS77">
        <v>1256</v>
      </c>
      <c r="GT77">
        <v>1256.1</v>
      </c>
      <c r="GU77">
        <v>2.10449</v>
      </c>
      <c r="GV77">
        <v>2.33276</v>
      </c>
      <c r="GW77">
        <v>1.44775</v>
      </c>
      <c r="GX77">
        <v>2.30957</v>
      </c>
      <c r="GY77">
        <v>1.44409</v>
      </c>
      <c r="GZ77">
        <v>2.42798</v>
      </c>
      <c r="HA77">
        <v>33.9639</v>
      </c>
      <c r="HB77">
        <v>24.3064</v>
      </c>
      <c r="HC77">
        <v>18</v>
      </c>
      <c r="HD77">
        <v>416.387</v>
      </c>
      <c r="HE77">
        <v>447.394</v>
      </c>
      <c r="HF77">
        <v>14.7218</v>
      </c>
      <c r="HG77">
        <v>26.1559</v>
      </c>
      <c r="HH77">
        <v>30.0001</v>
      </c>
      <c r="HI77">
        <v>26.1467</v>
      </c>
      <c r="HJ77">
        <v>26.1205</v>
      </c>
      <c r="HK77">
        <v>42.1894</v>
      </c>
      <c r="HL77">
        <v>40.996</v>
      </c>
      <c r="HM77">
        <v>2.87437</v>
      </c>
      <c r="HN77">
        <v>14.7137</v>
      </c>
      <c r="HO77">
        <v>1025.37</v>
      </c>
      <c r="HP77">
        <v>10.6802</v>
      </c>
      <c r="HQ77">
        <v>95.9838</v>
      </c>
      <c r="HR77">
        <v>100.24</v>
      </c>
    </row>
    <row r="78" spans="1:226">
      <c r="A78">
        <v>62</v>
      </c>
      <c r="B78">
        <v>1680458422</v>
      </c>
      <c r="C78">
        <v>397</v>
      </c>
      <c r="D78" t="s">
        <v>483</v>
      </c>
      <c r="E78" t="s">
        <v>484</v>
      </c>
      <c r="F78">
        <v>5</v>
      </c>
      <c r="G78" t="s">
        <v>353</v>
      </c>
      <c r="H78" t="s">
        <v>354</v>
      </c>
      <c r="I78">
        <v>1680458414.5</v>
      </c>
      <c r="J78">
        <f>(K78)/1000</f>
        <v>0</v>
      </c>
      <c r="K78">
        <f>IF(BF78, AN78, AH78)</f>
        <v>0</v>
      </c>
      <c r="L78">
        <f>IF(BF78, AI78, AG78)</f>
        <v>0</v>
      </c>
      <c r="M78">
        <f>BH78 - IF(AU78&gt;1, L78*BB78*100.0/(AW78*BV78), 0)</f>
        <v>0</v>
      </c>
      <c r="N78">
        <f>((T78-J78/2)*M78-L78)/(T78+J78/2)</f>
        <v>0</v>
      </c>
      <c r="O78">
        <f>N78*(BO78+BP78)/1000.0</f>
        <v>0</v>
      </c>
      <c r="P78">
        <f>(BH78 - IF(AU78&gt;1, L78*BB78*100.0/(AW78*BV78), 0))*(BO78+BP78)/1000.0</f>
        <v>0</v>
      </c>
      <c r="Q78">
        <f>2.0/((1/S78-1/R78)+SIGN(S78)*SQRT((1/S78-1/R78)*(1/S78-1/R78) + 4*BC78/((BC78+1)*(BC78+1))*(2*1/S78*1/R78-1/R78*1/R78)))</f>
        <v>0</v>
      </c>
      <c r="R78">
        <f>IF(LEFT(BD78,1)&lt;&gt;"0",IF(LEFT(BD78,1)="1",3.0,BE78),$D$5+$E$5*(BV78*BO78/($K$5*1000))+$F$5*(BV78*BO78/($K$5*1000))*MAX(MIN(BB78,$J$5),$I$5)*MAX(MIN(BB78,$J$5),$I$5)+$G$5*MAX(MIN(BB78,$J$5),$I$5)*(BV78*BO78/($K$5*1000))+$H$5*(BV78*BO78/($K$5*1000))*(BV78*BO78/($K$5*1000)))</f>
        <v>0</v>
      </c>
      <c r="S78">
        <f>J78*(1000-(1000*0.61365*exp(17.502*W78/(240.97+W78))/(BO78+BP78)+BJ78)/2)/(1000*0.61365*exp(17.502*W78/(240.97+W78))/(BO78+BP78)-BJ78)</f>
        <v>0</v>
      </c>
      <c r="T78">
        <f>1/((BC78+1)/(Q78/1.6)+1/(R78/1.37)) + BC78/((BC78+1)/(Q78/1.6) + BC78/(R78/1.37))</f>
        <v>0</v>
      </c>
      <c r="U78">
        <f>(AX78*BA78)</f>
        <v>0</v>
      </c>
      <c r="V78">
        <f>(BQ78+(U78+2*0.95*5.67E-8*(((BQ78+$B$7)+273)^4-(BQ78+273)^4)-44100*J78)/(1.84*29.3*R78+8*0.95*5.67E-8*(BQ78+273)^3))</f>
        <v>0</v>
      </c>
      <c r="W78">
        <f>($C$7*BR78+$D$7*BS78+$E$7*V78)</f>
        <v>0</v>
      </c>
      <c r="X78">
        <f>0.61365*exp(17.502*W78/(240.97+W78))</f>
        <v>0</v>
      </c>
      <c r="Y78">
        <f>(Z78/AA78*100)</f>
        <v>0</v>
      </c>
      <c r="Z78">
        <f>BJ78*(BO78+BP78)/1000</f>
        <v>0</v>
      </c>
      <c r="AA78">
        <f>0.61365*exp(17.502*BQ78/(240.97+BQ78))</f>
        <v>0</v>
      </c>
      <c r="AB78">
        <f>(X78-BJ78*(BO78+BP78)/1000)</f>
        <v>0</v>
      </c>
      <c r="AC78">
        <f>(-J78*44100)</f>
        <v>0</v>
      </c>
      <c r="AD78">
        <f>2*29.3*R78*0.92*(BQ78-W78)</f>
        <v>0</v>
      </c>
      <c r="AE78">
        <f>2*0.95*5.67E-8*(((BQ78+$B$7)+273)^4-(W78+273)^4)</f>
        <v>0</v>
      </c>
      <c r="AF78">
        <f>U78+AE78+AC78+AD78</f>
        <v>0</v>
      </c>
      <c r="AG78">
        <f>BN78*AU78*(BI78-BH78*(1000-AU78*BK78)/(1000-AU78*BJ78))/(100*BB78)</f>
        <v>0</v>
      </c>
      <c r="AH78">
        <f>1000*BN78*AU78*(BJ78-BK78)/(100*BB78*(1000-AU78*BJ78))</f>
        <v>0</v>
      </c>
      <c r="AI78">
        <f>(AJ78 - AK78 - BO78*1E3/(8.314*(BQ78+273.15)) * AM78/BN78 * AL78) * BN78/(100*BB78) * (1000 - BK78)/1000</f>
        <v>0</v>
      </c>
      <c r="AJ78">
        <v>1021.59976689064</v>
      </c>
      <c r="AK78">
        <v>994.581187878788</v>
      </c>
      <c r="AL78">
        <v>3.37355755859591</v>
      </c>
      <c r="AM78">
        <v>67.1333394971398</v>
      </c>
      <c r="AN78">
        <f>(AP78 - AO78 + BO78*1E3/(8.314*(BQ78+273.15)) * AR78/BN78 * AQ78) * BN78/(100*BB78) * 1000/(1000 - AP78)</f>
        <v>0</v>
      </c>
      <c r="AO78">
        <v>10.7456820473083</v>
      </c>
      <c r="AP78">
        <v>12.3492818181818</v>
      </c>
      <c r="AQ78">
        <v>1.05140545383659e-06</v>
      </c>
      <c r="AR78">
        <v>128.358155406934</v>
      </c>
      <c r="AS78">
        <v>12</v>
      </c>
      <c r="AT78">
        <v>2</v>
      </c>
      <c r="AU78">
        <f>IF(AS78*$H$13&gt;=AW78,1.0,(AW78/(AW78-AS78*$H$13)))</f>
        <v>0</v>
      </c>
      <c r="AV78">
        <f>(AU78-1)*100</f>
        <v>0</v>
      </c>
      <c r="AW78">
        <f>MAX(0,($B$13+$C$13*BV78)/(1+$D$13*BV78)*BO78/(BQ78+273)*$E$13)</f>
        <v>0</v>
      </c>
      <c r="AX78">
        <f>$B$11*BW78+$C$11*BX78+$F$11*CI78*(1-CL78)</f>
        <v>0</v>
      </c>
      <c r="AY78">
        <f>AX78*AZ78</f>
        <v>0</v>
      </c>
      <c r="AZ78">
        <f>($B$11*$D$9+$C$11*$D$9+$F$11*((CV78+CN78)/MAX(CV78+CN78+CW78, 0.1)*$I$9+CW78/MAX(CV78+CN78+CW78, 0.1)*$J$9))/($B$11+$C$11+$F$11)</f>
        <v>0</v>
      </c>
      <c r="BA78">
        <f>($B$11*$K$9+$C$11*$K$9+$F$11*((CV78+CN78)/MAX(CV78+CN78+CW78, 0.1)*$P$9+CW78/MAX(CV78+CN78+CW78, 0.1)*$Q$9))/($B$11+$C$11+$F$11)</f>
        <v>0</v>
      </c>
      <c r="BB78">
        <v>2.44</v>
      </c>
      <c r="BC78">
        <v>0.5</v>
      </c>
      <c r="BD78" t="s">
        <v>355</v>
      </c>
      <c r="BE78">
        <v>2</v>
      </c>
      <c r="BF78" t="b">
        <v>1</v>
      </c>
      <c r="BG78">
        <v>1680458414.5</v>
      </c>
      <c r="BH78">
        <v>958.912888888889</v>
      </c>
      <c r="BI78">
        <v>995.875481481481</v>
      </c>
      <c r="BJ78">
        <v>12.347962962963</v>
      </c>
      <c r="BK78">
        <v>10.7294555555556</v>
      </c>
      <c r="BL78">
        <v>957.204555555555</v>
      </c>
      <c r="BM78">
        <v>12.3889962962963</v>
      </c>
      <c r="BN78">
        <v>500.149666666667</v>
      </c>
      <c r="BO78">
        <v>89.4804481481481</v>
      </c>
      <c r="BP78">
        <v>0.100069303703704</v>
      </c>
      <c r="BQ78">
        <v>19.5524037037037</v>
      </c>
      <c r="BR78">
        <v>20.0025814814815</v>
      </c>
      <c r="BS78">
        <v>999.9</v>
      </c>
      <c r="BT78">
        <v>0</v>
      </c>
      <c r="BU78">
        <v>0</v>
      </c>
      <c r="BV78">
        <v>9971.99222222222</v>
      </c>
      <c r="BW78">
        <v>0</v>
      </c>
      <c r="BX78">
        <v>10.2381</v>
      </c>
      <c r="BY78">
        <v>-36.9629185185185</v>
      </c>
      <c r="BZ78">
        <v>970.90162962963</v>
      </c>
      <c r="CA78">
        <v>1006.678</v>
      </c>
      <c r="CB78">
        <v>1.61850481481481</v>
      </c>
      <c r="CC78">
        <v>995.875481481481</v>
      </c>
      <c r="CD78">
        <v>10.7294555555556</v>
      </c>
      <c r="CE78">
        <v>1.10490148148148</v>
      </c>
      <c r="CF78">
        <v>0.960077074074074</v>
      </c>
      <c r="CG78">
        <v>8.37838481481482</v>
      </c>
      <c r="CH78">
        <v>6.3241862962963</v>
      </c>
      <c r="CI78">
        <v>1999.98888888889</v>
      </c>
      <c r="CJ78">
        <v>0.979995</v>
      </c>
      <c r="CK78">
        <v>0.0200047</v>
      </c>
      <c r="CL78">
        <v>0</v>
      </c>
      <c r="CM78">
        <v>2.53416296296296</v>
      </c>
      <c r="CN78">
        <v>0</v>
      </c>
      <c r="CO78">
        <v>4554.77481481481</v>
      </c>
      <c r="CP78">
        <v>16705.2962962963</v>
      </c>
      <c r="CQ78">
        <v>41.562</v>
      </c>
      <c r="CR78">
        <v>43.75</v>
      </c>
      <c r="CS78">
        <v>42.75</v>
      </c>
      <c r="CT78">
        <v>41.812</v>
      </c>
      <c r="CU78">
        <v>40.687</v>
      </c>
      <c r="CV78">
        <v>1959.97888888889</v>
      </c>
      <c r="CW78">
        <v>40.01</v>
      </c>
      <c r="CX78">
        <v>0</v>
      </c>
      <c r="CY78">
        <v>1680458452.2</v>
      </c>
      <c r="CZ78">
        <v>0</v>
      </c>
      <c r="DA78">
        <v>0</v>
      </c>
      <c r="DB78" t="s">
        <v>356</v>
      </c>
      <c r="DC78">
        <v>1680383055.5</v>
      </c>
      <c r="DD78">
        <v>1680383051.5</v>
      </c>
      <c r="DE78">
        <v>0</v>
      </c>
      <c r="DF78">
        <v>-0.261</v>
      </c>
      <c r="DG78">
        <v>-0.006</v>
      </c>
      <c r="DH78">
        <v>1.377</v>
      </c>
      <c r="DI78">
        <v>0.403</v>
      </c>
      <c r="DJ78">
        <v>420</v>
      </c>
      <c r="DK78">
        <v>24</v>
      </c>
      <c r="DL78">
        <v>0.61</v>
      </c>
      <c r="DM78">
        <v>0.33</v>
      </c>
      <c r="DN78">
        <v>-36.778055</v>
      </c>
      <c r="DO78">
        <v>-2.65279924953097</v>
      </c>
      <c r="DP78">
        <v>0.52401775683177</v>
      </c>
      <c r="DQ78">
        <v>0</v>
      </c>
      <c r="DR78">
        <v>1.6213025</v>
      </c>
      <c r="DS78">
        <v>-0.0751535459662313</v>
      </c>
      <c r="DT78">
        <v>0.0149676664430365</v>
      </c>
      <c r="DU78">
        <v>1</v>
      </c>
      <c r="DV78">
        <v>1</v>
      </c>
      <c r="DW78">
        <v>2</v>
      </c>
      <c r="DX78" t="s">
        <v>357</v>
      </c>
      <c r="DY78">
        <v>2.87123</v>
      </c>
      <c r="DZ78">
        <v>2.70985</v>
      </c>
      <c r="EA78">
        <v>0.163183</v>
      </c>
      <c r="EB78">
        <v>0.166993</v>
      </c>
      <c r="EC78">
        <v>0.0631916</v>
      </c>
      <c r="ED78">
        <v>0.0567762</v>
      </c>
      <c r="EE78">
        <v>23474</v>
      </c>
      <c r="EF78">
        <v>20457.6</v>
      </c>
      <c r="EG78">
        <v>25096.4</v>
      </c>
      <c r="EH78">
        <v>23912.1</v>
      </c>
      <c r="EI78">
        <v>40120.5</v>
      </c>
      <c r="EJ78">
        <v>37312.1</v>
      </c>
      <c r="EK78">
        <v>45340.3</v>
      </c>
      <c r="EL78">
        <v>42623.7</v>
      </c>
      <c r="EM78">
        <v>1.77992</v>
      </c>
      <c r="EN78">
        <v>1.85667</v>
      </c>
      <c r="EO78">
        <v>0.0149123</v>
      </c>
      <c r="EP78">
        <v>0</v>
      </c>
      <c r="EQ78">
        <v>19.765</v>
      </c>
      <c r="ER78">
        <v>999.9</v>
      </c>
      <c r="ES78">
        <v>35.502</v>
      </c>
      <c r="ET78">
        <v>28.842</v>
      </c>
      <c r="EU78">
        <v>15.811</v>
      </c>
      <c r="EV78">
        <v>54.995</v>
      </c>
      <c r="EW78">
        <v>45.605</v>
      </c>
      <c r="EX78">
        <v>1</v>
      </c>
      <c r="EY78">
        <v>-0.079126</v>
      </c>
      <c r="EZ78">
        <v>4.73949</v>
      </c>
      <c r="FA78">
        <v>20.1686</v>
      </c>
      <c r="FB78">
        <v>5.23406</v>
      </c>
      <c r="FC78">
        <v>11.992</v>
      </c>
      <c r="FD78">
        <v>4.95655</v>
      </c>
      <c r="FE78">
        <v>3.30398</v>
      </c>
      <c r="FF78">
        <v>9999</v>
      </c>
      <c r="FG78">
        <v>9999</v>
      </c>
      <c r="FH78">
        <v>999.9</v>
      </c>
      <c r="FI78">
        <v>9999</v>
      </c>
      <c r="FJ78">
        <v>1.86844</v>
      </c>
      <c r="FK78">
        <v>1.86413</v>
      </c>
      <c r="FL78">
        <v>1.87177</v>
      </c>
      <c r="FM78">
        <v>1.86249</v>
      </c>
      <c r="FN78">
        <v>1.86191</v>
      </c>
      <c r="FO78">
        <v>1.86844</v>
      </c>
      <c r="FP78">
        <v>1.85852</v>
      </c>
      <c r="FQ78">
        <v>1.86502</v>
      </c>
      <c r="FR78">
        <v>5</v>
      </c>
      <c r="FS78">
        <v>0</v>
      </c>
      <c r="FT78">
        <v>0</v>
      </c>
      <c r="FU78">
        <v>0</v>
      </c>
      <c r="FV78" t="s">
        <v>358</v>
      </c>
      <c r="FW78" t="s">
        <v>359</v>
      </c>
      <c r="FX78" t="s">
        <v>360</v>
      </c>
      <c r="FY78" t="s">
        <v>360</v>
      </c>
      <c r="FZ78" t="s">
        <v>360</v>
      </c>
      <c r="GA78" t="s">
        <v>360</v>
      </c>
      <c r="GB78">
        <v>0</v>
      </c>
      <c r="GC78">
        <v>100</v>
      </c>
      <c r="GD78">
        <v>100</v>
      </c>
      <c r="GE78">
        <v>1.725</v>
      </c>
      <c r="GF78">
        <v>-0.041</v>
      </c>
      <c r="GG78">
        <v>0.710533810232173</v>
      </c>
      <c r="GH78">
        <v>0.00197157181927259</v>
      </c>
      <c r="GI78">
        <v>-1.54613444728524e-06</v>
      </c>
      <c r="GJ78">
        <v>6.01190112903267e-10</v>
      </c>
      <c r="GK78">
        <v>-0.100309745534137</v>
      </c>
      <c r="GL78">
        <v>-0.0164619765348121</v>
      </c>
      <c r="GM78">
        <v>0.00184798508784774</v>
      </c>
      <c r="GN78">
        <v>-1.07393615702454e-05</v>
      </c>
      <c r="GO78">
        <v>1</v>
      </c>
      <c r="GP78">
        <v>1970</v>
      </c>
      <c r="GQ78">
        <v>2</v>
      </c>
      <c r="GR78">
        <v>24</v>
      </c>
      <c r="GS78">
        <v>1256.1</v>
      </c>
      <c r="GT78">
        <v>1256.2</v>
      </c>
      <c r="GU78">
        <v>2.13013</v>
      </c>
      <c r="GV78">
        <v>2.33276</v>
      </c>
      <c r="GW78">
        <v>1.44775</v>
      </c>
      <c r="GX78">
        <v>2.31079</v>
      </c>
      <c r="GY78">
        <v>1.44409</v>
      </c>
      <c r="GZ78">
        <v>2.40723</v>
      </c>
      <c r="HA78">
        <v>33.9639</v>
      </c>
      <c r="HB78">
        <v>24.3064</v>
      </c>
      <c r="HC78">
        <v>18</v>
      </c>
      <c r="HD78">
        <v>416.21</v>
      </c>
      <c r="HE78">
        <v>447.355</v>
      </c>
      <c r="HF78">
        <v>14.7169</v>
      </c>
      <c r="HG78">
        <v>26.1559</v>
      </c>
      <c r="HH78">
        <v>30.0001</v>
      </c>
      <c r="HI78">
        <v>26.1489</v>
      </c>
      <c r="HJ78">
        <v>26.1213</v>
      </c>
      <c r="HK78">
        <v>42.6945</v>
      </c>
      <c r="HL78">
        <v>40.996</v>
      </c>
      <c r="HM78">
        <v>2.87437</v>
      </c>
      <c r="HN78">
        <v>14.7207</v>
      </c>
      <c r="HO78">
        <v>1038.83</v>
      </c>
      <c r="HP78">
        <v>10.6802</v>
      </c>
      <c r="HQ78">
        <v>95.983</v>
      </c>
      <c r="HR78">
        <v>100.238</v>
      </c>
    </row>
    <row r="79" spans="1:226">
      <c r="A79">
        <v>63</v>
      </c>
      <c r="B79">
        <v>1680458427</v>
      </c>
      <c r="C79">
        <v>402</v>
      </c>
      <c r="D79" t="s">
        <v>485</v>
      </c>
      <c r="E79" t="s">
        <v>486</v>
      </c>
      <c r="F79">
        <v>5</v>
      </c>
      <c r="G79" t="s">
        <v>353</v>
      </c>
      <c r="H79" t="s">
        <v>354</v>
      </c>
      <c r="I79">
        <v>1680458419.21429</v>
      </c>
      <c r="J79">
        <f>(K79)/1000</f>
        <v>0</v>
      </c>
      <c r="K79">
        <f>IF(BF79, AN79, AH79)</f>
        <v>0</v>
      </c>
      <c r="L79">
        <f>IF(BF79, AI79, AG79)</f>
        <v>0</v>
      </c>
      <c r="M79">
        <f>BH79 - IF(AU79&gt;1, L79*BB79*100.0/(AW79*BV79), 0)</f>
        <v>0</v>
      </c>
      <c r="N79">
        <f>((T79-J79/2)*M79-L79)/(T79+J79/2)</f>
        <v>0</v>
      </c>
      <c r="O79">
        <f>N79*(BO79+BP79)/1000.0</f>
        <v>0</v>
      </c>
      <c r="P79">
        <f>(BH79 - IF(AU79&gt;1, L79*BB79*100.0/(AW79*BV79), 0))*(BO79+BP79)/1000.0</f>
        <v>0</v>
      </c>
      <c r="Q79">
        <f>2.0/((1/S79-1/R79)+SIGN(S79)*SQRT((1/S79-1/R79)*(1/S79-1/R79) + 4*BC79/((BC79+1)*(BC79+1))*(2*1/S79*1/R79-1/R79*1/R79)))</f>
        <v>0</v>
      </c>
      <c r="R79">
        <f>IF(LEFT(BD79,1)&lt;&gt;"0",IF(LEFT(BD79,1)="1",3.0,BE79),$D$5+$E$5*(BV79*BO79/($K$5*1000))+$F$5*(BV79*BO79/($K$5*1000))*MAX(MIN(BB79,$J$5),$I$5)*MAX(MIN(BB79,$J$5),$I$5)+$G$5*MAX(MIN(BB79,$J$5),$I$5)*(BV79*BO79/($K$5*1000))+$H$5*(BV79*BO79/($K$5*1000))*(BV79*BO79/($K$5*1000)))</f>
        <v>0</v>
      </c>
      <c r="S79">
        <f>J79*(1000-(1000*0.61365*exp(17.502*W79/(240.97+W79))/(BO79+BP79)+BJ79)/2)/(1000*0.61365*exp(17.502*W79/(240.97+W79))/(BO79+BP79)-BJ79)</f>
        <v>0</v>
      </c>
      <c r="T79">
        <f>1/((BC79+1)/(Q79/1.6)+1/(R79/1.37)) + BC79/((BC79+1)/(Q79/1.6) + BC79/(R79/1.37))</f>
        <v>0</v>
      </c>
      <c r="U79">
        <f>(AX79*BA79)</f>
        <v>0</v>
      </c>
      <c r="V79">
        <f>(BQ79+(U79+2*0.95*5.67E-8*(((BQ79+$B$7)+273)^4-(BQ79+273)^4)-44100*J79)/(1.84*29.3*R79+8*0.95*5.67E-8*(BQ79+273)^3))</f>
        <v>0</v>
      </c>
      <c r="W79">
        <f>($C$7*BR79+$D$7*BS79+$E$7*V79)</f>
        <v>0</v>
      </c>
      <c r="X79">
        <f>0.61365*exp(17.502*W79/(240.97+W79))</f>
        <v>0</v>
      </c>
      <c r="Y79">
        <f>(Z79/AA79*100)</f>
        <v>0</v>
      </c>
      <c r="Z79">
        <f>BJ79*(BO79+BP79)/1000</f>
        <v>0</v>
      </c>
      <c r="AA79">
        <f>0.61365*exp(17.502*BQ79/(240.97+BQ79))</f>
        <v>0</v>
      </c>
      <c r="AB79">
        <f>(X79-BJ79*(BO79+BP79)/1000)</f>
        <v>0</v>
      </c>
      <c r="AC79">
        <f>(-J79*44100)</f>
        <v>0</v>
      </c>
      <c r="AD79">
        <f>2*29.3*R79*0.92*(BQ79-W79)</f>
        <v>0</v>
      </c>
      <c r="AE79">
        <f>2*0.95*5.67E-8*(((BQ79+$B$7)+273)^4-(W79+273)^4)</f>
        <v>0</v>
      </c>
      <c r="AF79">
        <f>U79+AE79+AC79+AD79</f>
        <v>0</v>
      </c>
      <c r="AG79">
        <f>BN79*AU79*(BI79-BH79*(1000-AU79*BK79)/(1000-AU79*BJ79))/(100*BB79)</f>
        <v>0</v>
      </c>
      <c r="AH79">
        <f>1000*BN79*AU79*(BJ79-BK79)/(100*BB79*(1000-AU79*BJ79))</f>
        <v>0</v>
      </c>
      <c r="AI79">
        <f>(AJ79 - AK79 - BO79*1E3/(8.314*(BQ79+273.15)) * AM79/BN79 * AL79) * BN79/(100*BB79) * (1000 - BK79)/1000</f>
        <v>0</v>
      </c>
      <c r="AJ79">
        <v>1039.23153027158</v>
      </c>
      <c r="AK79">
        <v>1011.72346060606</v>
      </c>
      <c r="AL79">
        <v>3.41766112764678</v>
      </c>
      <c r="AM79">
        <v>67.1333394971398</v>
      </c>
      <c r="AN79">
        <f>(AP79 - AO79 + BO79*1E3/(8.314*(BQ79+273.15)) * AR79/BN79 * AQ79) * BN79/(100*BB79) * 1000/(1000 - AP79)</f>
        <v>0</v>
      </c>
      <c r="AO79">
        <v>10.7484282707221</v>
      </c>
      <c r="AP79">
        <v>12.3544860606061</v>
      </c>
      <c r="AQ79">
        <v>1.4475167472918e-06</v>
      </c>
      <c r="AR79">
        <v>128.358155406934</v>
      </c>
      <c r="AS79">
        <v>12</v>
      </c>
      <c r="AT79">
        <v>2</v>
      </c>
      <c r="AU79">
        <f>IF(AS79*$H$13&gt;=AW79,1.0,(AW79/(AW79-AS79*$H$13)))</f>
        <v>0</v>
      </c>
      <c r="AV79">
        <f>(AU79-1)*100</f>
        <v>0</v>
      </c>
      <c r="AW79">
        <f>MAX(0,($B$13+$C$13*BV79)/(1+$D$13*BV79)*BO79/(BQ79+273)*$E$13)</f>
        <v>0</v>
      </c>
      <c r="AX79">
        <f>$B$11*BW79+$C$11*BX79+$F$11*CI79*(1-CL79)</f>
        <v>0</v>
      </c>
      <c r="AY79">
        <f>AX79*AZ79</f>
        <v>0</v>
      </c>
      <c r="AZ79">
        <f>($B$11*$D$9+$C$11*$D$9+$F$11*((CV79+CN79)/MAX(CV79+CN79+CW79, 0.1)*$I$9+CW79/MAX(CV79+CN79+CW79, 0.1)*$J$9))/($B$11+$C$11+$F$11)</f>
        <v>0</v>
      </c>
      <c r="BA79">
        <f>($B$11*$K$9+$C$11*$K$9+$F$11*((CV79+CN79)/MAX(CV79+CN79+CW79, 0.1)*$P$9+CW79/MAX(CV79+CN79+CW79, 0.1)*$Q$9))/($B$11+$C$11+$F$11)</f>
        <v>0</v>
      </c>
      <c r="BB79">
        <v>2.44</v>
      </c>
      <c r="BC79">
        <v>0.5</v>
      </c>
      <c r="BD79" t="s">
        <v>355</v>
      </c>
      <c r="BE79">
        <v>2</v>
      </c>
      <c r="BF79" t="b">
        <v>1</v>
      </c>
      <c r="BG79">
        <v>1680458419.21429</v>
      </c>
      <c r="BH79">
        <v>974.708321428571</v>
      </c>
      <c r="BI79">
        <v>1011.97853571429</v>
      </c>
      <c r="BJ79">
        <v>12.3483714285714</v>
      </c>
      <c r="BK79">
        <v>10.7401321428571</v>
      </c>
      <c r="BL79">
        <v>972.9895</v>
      </c>
      <c r="BM79">
        <v>12.3893964285714</v>
      </c>
      <c r="BN79">
        <v>500.131107142857</v>
      </c>
      <c r="BO79">
        <v>89.4807928571429</v>
      </c>
      <c r="BP79">
        <v>0.0999721142857143</v>
      </c>
      <c r="BQ79">
        <v>19.5501035714286</v>
      </c>
      <c r="BR79">
        <v>19.999225</v>
      </c>
      <c r="BS79">
        <v>999.9</v>
      </c>
      <c r="BT79">
        <v>0</v>
      </c>
      <c r="BU79">
        <v>0</v>
      </c>
      <c r="BV79">
        <v>9982.65857142857</v>
      </c>
      <c r="BW79">
        <v>0</v>
      </c>
      <c r="BX79">
        <v>10.2381</v>
      </c>
      <c r="BY79">
        <v>-37.27045</v>
      </c>
      <c r="BZ79">
        <v>986.894821428571</v>
      </c>
      <c r="CA79">
        <v>1022.96642857143</v>
      </c>
      <c r="CB79">
        <v>1.60823821428571</v>
      </c>
      <c r="CC79">
        <v>1011.97853571429</v>
      </c>
      <c r="CD79">
        <v>10.7401321428571</v>
      </c>
      <c r="CE79">
        <v>1.10494214285714</v>
      </c>
      <c r="CF79">
        <v>0.961035821428571</v>
      </c>
      <c r="CG79">
        <v>8.37892571428571</v>
      </c>
      <c r="CH79">
        <v>6.33866535714286</v>
      </c>
      <c r="CI79">
        <v>1999.99</v>
      </c>
      <c r="CJ79">
        <v>0.979995</v>
      </c>
      <c r="CK79">
        <v>0.0200047</v>
      </c>
      <c r="CL79">
        <v>0</v>
      </c>
      <c r="CM79">
        <v>2.55674642857143</v>
      </c>
      <c r="CN79">
        <v>0</v>
      </c>
      <c r="CO79">
        <v>4554.63892857143</v>
      </c>
      <c r="CP79">
        <v>16705.3035714286</v>
      </c>
      <c r="CQ79">
        <v>41.562</v>
      </c>
      <c r="CR79">
        <v>43.75</v>
      </c>
      <c r="CS79">
        <v>42.75</v>
      </c>
      <c r="CT79">
        <v>41.812</v>
      </c>
      <c r="CU79">
        <v>40.687</v>
      </c>
      <c r="CV79">
        <v>1959.98</v>
      </c>
      <c r="CW79">
        <v>40.01</v>
      </c>
      <c r="CX79">
        <v>0</v>
      </c>
      <c r="CY79">
        <v>1680458457</v>
      </c>
      <c r="CZ79">
        <v>0</v>
      </c>
      <c r="DA79">
        <v>0</v>
      </c>
      <c r="DB79" t="s">
        <v>356</v>
      </c>
      <c r="DC79">
        <v>1680383055.5</v>
      </c>
      <c r="DD79">
        <v>1680383051.5</v>
      </c>
      <c r="DE79">
        <v>0</v>
      </c>
      <c r="DF79">
        <v>-0.261</v>
      </c>
      <c r="DG79">
        <v>-0.006</v>
      </c>
      <c r="DH79">
        <v>1.377</v>
      </c>
      <c r="DI79">
        <v>0.403</v>
      </c>
      <c r="DJ79">
        <v>420</v>
      </c>
      <c r="DK79">
        <v>24</v>
      </c>
      <c r="DL79">
        <v>0.61</v>
      </c>
      <c r="DM79">
        <v>0.33</v>
      </c>
      <c r="DN79">
        <v>-37.0563125</v>
      </c>
      <c r="DO79">
        <v>-3.59110581613499</v>
      </c>
      <c r="DP79">
        <v>0.567044160179567</v>
      </c>
      <c r="DQ79">
        <v>0</v>
      </c>
      <c r="DR79">
        <v>1.61538625</v>
      </c>
      <c r="DS79">
        <v>-0.137650469043159</v>
      </c>
      <c r="DT79">
        <v>0.0150676797629064</v>
      </c>
      <c r="DU79">
        <v>0</v>
      </c>
      <c r="DV79">
        <v>0</v>
      </c>
      <c r="DW79">
        <v>2</v>
      </c>
      <c r="DX79" t="s">
        <v>383</v>
      </c>
      <c r="DY79">
        <v>2.87125</v>
      </c>
      <c r="DZ79">
        <v>2.71042</v>
      </c>
      <c r="EA79">
        <v>0.164967</v>
      </c>
      <c r="EB79">
        <v>0.16864</v>
      </c>
      <c r="EC79">
        <v>0.0632136</v>
      </c>
      <c r="ED79">
        <v>0.0567771</v>
      </c>
      <c r="EE79">
        <v>23423.7</v>
      </c>
      <c r="EF79">
        <v>20417.4</v>
      </c>
      <c r="EG79">
        <v>25096.1</v>
      </c>
      <c r="EH79">
        <v>23912.4</v>
      </c>
      <c r="EI79">
        <v>40119.7</v>
      </c>
      <c r="EJ79">
        <v>37312.5</v>
      </c>
      <c r="EK79">
        <v>45340.4</v>
      </c>
      <c r="EL79">
        <v>42624.1</v>
      </c>
      <c r="EM79">
        <v>1.78023</v>
      </c>
      <c r="EN79">
        <v>1.85655</v>
      </c>
      <c r="EO79">
        <v>0.0134297</v>
      </c>
      <c r="EP79">
        <v>0</v>
      </c>
      <c r="EQ79">
        <v>19.7652</v>
      </c>
      <c r="ER79">
        <v>999.9</v>
      </c>
      <c r="ES79">
        <v>35.527</v>
      </c>
      <c r="ET79">
        <v>28.842</v>
      </c>
      <c r="EU79">
        <v>15.8223</v>
      </c>
      <c r="EV79">
        <v>54.435</v>
      </c>
      <c r="EW79">
        <v>46.0857</v>
      </c>
      <c r="EX79">
        <v>1</v>
      </c>
      <c r="EY79">
        <v>-0.0791514</v>
      </c>
      <c r="EZ79">
        <v>4.75101</v>
      </c>
      <c r="FA79">
        <v>20.1683</v>
      </c>
      <c r="FB79">
        <v>5.23421</v>
      </c>
      <c r="FC79">
        <v>11.992</v>
      </c>
      <c r="FD79">
        <v>4.9564</v>
      </c>
      <c r="FE79">
        <v>3.3039</v>
      </c>
      <c r="FF79">
        <v>9999</v>
      </c>
      <c r="FG79">
        <v>9999</v>
      </c>
      <c r="FH79">
        <v>999.9</v>
      </c>
      <c r="FI79">
        <v>9999</v>
      </c>
      <c r="FJ79">
        <v>1.86844</v>
      </c>
      <c r="FK79">
        <v>1.86411</v>
      </c>
      <c r="FL79">
        <v>1.87178</v>
      </c>
      <c r="FM79">
        <v>1.86249</v>
      </c>
      <c r="FN79">
        <v>1.86189</v>
      </c>
      <c r="FO79">
        <v>1.86844</v>
      </c>
      <c r="FP79">
        <v>1.85852</v>
      </c>
      <c r="FQ79">
        <v>1.86495</v>
      </c>
      <c r="FR79">
        <v>5</v>
      </c>
      <c r="FS79">
        <v>0</v>
      </c>
      <c r="FT79">
        <v>0</v>
      </c>
      <c r="FU79">
        <v>0</v>
      </c>
      <c r="FV79" t="s">
        <v>358</v>
      </c>
      <c r="FW79" t="s">
        <v>359</v>
      </c>
      <c r="FX79" t="s">
        <v>360</v>
      </c>
      <c r="FY79" t="s">
        <v>360</v>
      </c>
      <c r="FZ79" t="s">
        <v>360</v>
      </c>
      <c r="GA79" t="s">
        <v>360</v>
      </c>
      <c r="GB79">
        <v>0</v>
      </c>
      <c r="GC79">
        <v>100</v>
      </c>
      <c r="GD79">
        <v>100</v>
      </c>
      <c r="GE79">
        <v>1.741</v>
      </c>
      <c r="GF79">
        <v>-0.0409</v>
      </c>
      <c r="GG79">
        <v>0.710533810232173</v>
      </c>
      <c r="GH79">
        <v>0.00197157181927259</v>
      </c>
      <c r="GI79">
        <v>-1.54613444728524e-06</v>
      </c>
      <c r="GJ79">
        <v>6.01190112903267e-10</v>
      </c>
      <c r="GK79">
        <v>-0.100309745534137</v>
      </c>
      <c r="GL79">
        <v>-0.0164619765348121</v>
      </c>
      <c r="GM79">
        <v>0.00184798508784774</v>
      </c>
      <c r="GN79">
        <v>-1.07393615702454e-05</v>
      </c>
      <c r="GO79">
        <v>1</v>
      </c>
      <c r="GP79">
        <v>1970</v>
      </c>
      <c r="GQ79">
        <v>2</v>
      </c>
      <c r="GR79">
        <v>24</v>
      </c>
      <c r="GS79">
        <v>1256.2</v>
      </c>
      <c r="GT79">
        <v>1256.3</v>
      </c>
      <c r="GU79">
        <v>2.16064</v>
      </c>
      <c r="GV79">
        <v>2.34985</v>
      </c>
      <c r="GW79">
        <v>1.44775</v>
      </c>
      <c r="GX79">
        <v>2.30957</v>
      </c>
      <c r="GY79">
        <v>1.44409</v>
      </c>
      <c r="GZ79">
        <v>2.33643</v>
      </c>
      <c r="HA79">
        <v>33.9639</v>
      </c>
      <c r="HB79">
        <v>24.2976</v>
      </c>
      <c r="HC79">
        <v>18</v>
      </c>
      <c r="HD79">
        <v>416.375</v>
      </c>
      <c r="HE79">
        <v>447.279</v>
      </c>
      <c r="HF79">
        <v>14.7194</v>
      </c>
      <c r="HG79">
        <v>26.1559</v>
      </c>
      <c r="HH79">
        <v>30</v>
      </c>
      <c r="HI79">
        <v>26.1489</v>
      </c>
      <c r="HJ79">
        <v>26.1213</v>
      </c>
      <c r="HK79">
        <v>43.2908</v>
      </c>
      <c r="HL79">
        <v>41.2687</v>
      </c>
      <c r="HM79">
        <v>2.87437</v>
      </c>
      <c r="HN79">
        <v>14.7192</v>
      </c>
      <c r="HO79">
        <v>1058.97</v>
      </c>
      <c r="HP79">
        <v>10.6802</v>
      </c>
      <c r="HQ79">
        <v>95.9828</v>
      </c>
      <c r="HR79">
        <v>100.239</v>
      </c>
    </row>
    <row r="80" spans="1:226">
      <c r="A80">
        <v>64</v>
      </c>
      <c r="B80">
        <v>1680458432</v>
      </c>
      <c r="C80">
        <v>407</v>
      </c>
      <c r="D80" t="s">
        <v>487</v>
      </c>
      <c r="E80" t="s">
        <v>488</v>
      </c>
      <c r="F80">
        <v>5</v>
      </c>
      <c r="G80" t="s">
        <v>353</v>
      </c>
      <c r="H80" t="s">
        <v>354</v>
      </c>
      <c r="I80">
        <v>1680458424.5</v>
      </c>
      <c r="J80">
        <f>(K80)/1000</f>
        <v>0</v>
      </c>
      <c r="K80">
        <f>IF(BF80, AN80, AH80)</f>
        <v>0</v>
      </c>
      <c r="L80">
        <f>IF(BF80, AI80, AG80)</f>
        <v>0</v>
      </c>
      <c r="M80">
        <f>BH80 - IF(AU80&gt;1, L80*BB80*100.0/(AW80*BV80), 0)</f>
        <v>0</v>
      </c>
      <c r="N80">
        <f>((T80-J80/2)*M80-L80)/(T80+J80/2)</f>
        <v>0</v>
      </c>
      <c r="O80">
        <f>N80*(BO80+BP80)/1000.0</f>
        <v>0</v>
      </c>
      <c r="P80">
        <f>(BH80 - IF(AU80&gt;1, L80*BB80*100.0/(AW80*BV80), 0))*(BO80+BP80)/1000.0</f>
        <v>0</v>
      </c>
      <c r="Q80">
        <f>2.0/((1/S80-1/R80)+SIGN(S80)*SQRT((1/S80-1/R80)*(1/S80-1/R80) + 4*BC80/((BC80+1)*(BC80+1))*(2*1/S80*1/R80-1/R80*1/R80)))</f>
        <v>0</v>
      </c>
      <c r="R80">
        <f>IF(LEFT(BD80,1)&lt;&gt;"0",IF(LEFT(BD80,1)="1",3.0,BE80),$D$5+$E$5*(BV80*BO80/($K$5*1000))+$F$5*(BV80*BO80/($K$5*1000))*MAX(MIN(BB80,$J$5),$I$5)*MAX(MIN(BB80,$J$5),$I$5)+$G$5*MAX(MIN(BB80,$J$5),$I$5)*(BV80*BO80/($K$5*1000))+$H$5*(BV80*BO80/($K$5*1000))*(BV80*BO80/($K$5*1000)))</f>
        <v>0</v>
      </c>
      <c r="S80">
        <f>J80*(1000-(1000*0.61365*exp(17.502*W80/(240.97+W80))/(BO80+BP80)+BJ80)/2)/(1000*0.61365*exp(17.502*W80/(240.97+W80))/(BO80+BP80)-BJ80)</f>
        <v>0</v>
      </c>
      <c r="T80">
        <f>1/((BC80+1)/(Q80/1.6)+1/(R80/1.37)) + BC80/((BC80+1)/(Q80/1.6) + BC80/(R80/1.37))</f>
        <v>0</v>
      </c>
      <c r="U80">
        <f>(AX80*BA80)</f>
        <v>0</v>
      </c>
      <c r="V80">
        <f>(BQ80+(U80+2*0.95*5.67E-8*(((BQ80+$B$7)+273)^4-(BQ80+273)^4)-44100*J80)/(1.84*29.3*R80+8*0.95*5.67E-8*(BQ80+273)^3))</f>
        <v>0</v>
      </c>
      <c r="W80">
        <f>($C$7*BR80+$D$7*BS80+$E$7*V80)</f>
        <v>0</v>
      </c>
      <c r="X80">
        <f>0.61365*exp(17.502*W80/(240.97+W80))</f>
        <v>0</v>
      </c>
      <c r="Y80">
        <f>(Z80/AA80*100)</f>
        <v>0</v>
      </c>
      <c r="Z80">
        <f>BJ80*(BO80+BP80)/1000</f>
        <v>0</v>
      </c>
      <c r="AA80">
        <f>0.61365*exp(17.502*BQ80/(240.97+BQ80))</f>
        <v>0</v>
      </c>
      <c r="AB80">
        <f>(X80-BJ80*(BO80+BP80)/1000)</f>
        <v>0</v>
      </c>
      <c r="AC80">
        <f>(-J80*44100)</f>
        <v>0</v>
      </c>
      <c r="AD80">
        <f>2*29.3*R80*0.92*(BQ80-W80)</f>
        <v>0</v>
      </c>
      <c r="AE80">
        <f>2*0.95*5.67E-8*(((BQ80+$B$7)+273)^4-(W80+273)^4)</f>
        <v>0</v>
      </c>
      <c r="AF80">
        <f>U80+AE80+AC80+AD80</f>
        <v>0</v>
      </c>
      <c r="AG80">
        <f>BN80*AU80*(BI80-BH80*(1000-AU80*BK80)/(1000-AU80*BJ80))/(100*BB80)</f>
        <v>0</v>
      </c>
      <c r="AH80">
        <f>1000*BN80*AU80*(BJ80-BK80)/(100*BB80*(1000-AU80*BJ80))</f>
        <v>0</v>
      </c>
      <c r="AI80">
        <f>(AJ80 - AK80 - BO80*1E3/(8.314*(BQ80+273.15)) * AM80/BN80 * AL80) * BN80/(100*BB80) * (1000 - BK80)/1000</f>
        <v>0</v>
      </c>
      <c r="AJ80">
        <v>1055.52573427042</v>
      </c>
      <c r="AK80">
        <v>1028.43945454545</v>
      </c>
      <c r="AL80">
        <v>3.34697839301365</v>
      </c>
      <c r="AM80">
        <v>67.1333394971398</v>
      </c>
      <c r="AN80">
        <f>(AP80 - AO80 + BO80*1E3/(8.314*(BQ80+273.15)) * AR80/BN80 * AQ80) * BN80/(100*BB80) * 1000/(1000 - AP80)</f>
        <v>0</v>
      </c>
      <c r="AO80">
        <v>10.7296826193583</v>
      </c>
      <c r="AP80">
        <v>12.3536351515152</v>
      </c>
      <c r="AQ80">
        <v>-1.88311254250417e-06</v>
      </c>
      <c r="AR80">
        <v>128.358155406934</v>
      </c>
      <c r="AS80">
        <v>12</v>
      </c>
      <c r="AT80">
        <v>2</v>
      </c>
      <c r="AU80">
        <f>IF(AS80*$H$13&gt;=AW80,1.0,(AW80/(AW80-AS80*$H$13)))</f>
        <v>0</v>
      </c>
      <c r="AV80">
        <f>(AU80-1)*100</f>
        <v>0</v>
      </c>
      <c r="AW80">
        <f>MAX(0,($B$13+$C$13*BV80)/(1+$D$13*BV80)*BO80/(BQ80+273)*$E$13)</f>
        <v>0</v>
      </c>
      <c r="AX80">
        <f>$B$11*BW80+$C$11*BX80+$F$11*CI80*(1-CL80)</f>
        <v>0</v>
      </c>
      <c r="AY80">
        <f>AX80*AZ80</f>
        <v>0</v>
      </c>
      <c r="AZ80">
        <f>($B$11*$D$9+$C$11*$D$9+$F$11*((CV80+CN80)/MAX(CV80+CN80+CW80, 0.1)*$I$9+CW80/MAX(CV80+CN80+CW80, 0.1)*$J$9))/($B$11+$C$11+$F$11)</f>
        <v>0</v>
      </c>
      <c r="BA80">
        <f>($B$11*$K$9+$C$11*$K$9+$F$11*((CV80+CN80)/MAX(CV80+CN80+CW80, 0.1)*$P$9+CW80/MAX(CV80+CN80+CW80, 0.1)*$Q$9))/($B$11+$C$11+$F$11)</f>
        <v>0</v>
      </c>
      <c r="BB80">
        <v>2.44</v>
      </c>
      <c r="BC80">
        <v>0.5</v>
      </c>
      <c r="BD80" t="s">
        <v>355</v>
      </c>
      <c r="BE80">
        <v>2</v>
      </c>
      <c r="BF80" t="b">
        <v>1</v>
      </c>
      <c r="BG80">
        <v>1680458424.5</v>
      </c>
      <c r="BH80">
        <v>992.391333333334</v>
      </c>
      <c r="BI80">
        <v>1029.70037037037</v>
      </c>
      <c r="BJ80">
        <v>12.3518777777778</v>
      </c>
      <c r="BK80">
        <v>10.7427</v>
      </c>
      <c r="BL80">
        <v>990.660851851852</v>
      </c>
      <c r="BM80">
        <v>12.3928148148148</v>
      </c>
      <c r="BN80">
        <v>500.125518518519</v>
      </c>
      <c r="BO80">
        <v>89.4813962962963</v>
      </c>
      <c r="BP80">
        <v>0.0999514074074074</v>
      </c>
      <c r="BQ80">
        <v>19.5515851851852</v>
      </c>
      <c r="BR80">
        <v>19.9980592592593</v>
      </c>
      <c r="BS80">
        <v>999.9</v>
      </c>
      <c r="BT80">
        <v>0</v>
      </c>
      <c r="BU80">
        <v>0</v>
      </c>
      <c r="BV80">
        <v>10000.3914814815</v>
      </c>
      <c r="BW80">
        <v>0</v>
      </c>
      <c r="BX80">
        <v>10.2381</v>
      </c>
      <c r="BY80">
        <v>-37.3093074074074</v>
      </c>
      <c r="BZ80">
        <v>1004.80262962963</v>
      </c>
      <c r="CA80">
        <v>1040.88259259259</v>
      </c>
      <c r="CB80">
        <v>1.60916851851852</v>
      </c>
      <c r="CC80">
        <v>1029.70037037037</v>
      </c>
      <c r="CD80">
        <v>10.7427</v>
      </c>
      <c r="CE80">
        <v>1.10526333333333</v>
      </c>
      <c r="CF80">
        <v>0.961272444444444</v>
      </c>
      <c r="CG80">
        <v>8.38320666666667</v>
      </c>
      <c r="CH80">
        <v>6.34224074074074</v>
      </c>
      <c r="CI80">
        <v>2000.02407407407</v>
      </c>
      <c r="CJ80">
        <v>0.979995296296296</v>
      </c>
      <c r="CK80">
        <v>0.020004462962963</v>
      </c>
      <c r="CL80">
        <v>0</v>
      </c>
      <c r="CM80">
        <v>2.60675925925926</v>
      </c>
      <c r="CN80">
        <v>0</v>
      </c>
      <c r="CO80">
        <v>4554.98148148148</v>
      </c>
      <c r="CP80">
        <v>16705.5777777778</v>
      </c>
      <c r="CQ80">
        <v>41.562</v>
      </c>
      <c r="CR80">
        <v>43.75</v>
      </c>
      <c r="CS80">
        <v>42.75</v>
      </c>
      <c r="CT80">
        <v>41.812</v>
      </c>
      <c r="CU80">
        <v>40.687</v>
      </c>
      <c r="CV80">
        <v>1960.0137037037</v>
      </c>
      <c r="CW80">
        <v>40.0103703703704</v>
      </c>
      <c r="CX80">
        <v>0</v>
      </c>
      <c r="CY80">
        <v>1680458461.8</v>
      </c>
      <c r="CZ80">
        <v>0</v>
      </c>
      <c r="DA80">
        <v>0</v>
      </c>
      <c r="DB80" t="s">
        <v>356</v>
      </c>
      <c r="DC80">
        <v>1680383055.5</v>
      </c>
      <c r="DD80">
        <v>1680383051.5</v>
      </c>
      <c r="DE80">
        <v>0</v>
      </c>
      <c r="DF80">
        <v>-0.261</v>
      </c>
      <c r="DG80">
        <v>-0.006</v>
      </c>
      <c r="DH80">
        <v>1.377</v>
      </c>
      <c r="DI80">
        <v>0.403</v>
      </c>
      <c r="DJ80">
        <v>420</v>
      </c>
      <c r="DK80">
        <v>24</v>
      </c>
      <c r="DL80">
        <v>0.61</v>
      </c>
      <c r="DM80">
        <v>0.33</v>
      </c>
      <c r="DN80">
        <v>-37.2404725</v>
      </c>
      <c r="DO80">
        <v>-0.0315973733582208</v>
      </c>
      <c r="DP80">
        <v>0.34335151374903</v>
      </c>
      <c r="DQ80">
        <v>1</v>
      </c>
      <c r="DR80">
        <v>1.61112225</v>
      </c>
      <c r="DS80">
        <v>-0.0272245778611672</v>
      </c>
      <c r="DT80">
        <v>0.0103123926630777</v>
      </c>
      <c r="DU80">
        <v>1</v>
      </c>
      <c r="DV80">
        <v>2</v>
      </c>
      <c r="DW80">
        <v>2</v>
      </c>
      <c r="DX80" t="s">
        <v>466</v>
      </c>
      <c r="DY80">
        <v>2.87145</v>
      </c>
      <c r="DZ80">
        <v>2.71056</v>
      </c>
      <c r="EA80">
        <v>0.166698</v>
      </c>
      <c r="EB80">
        <v>0.170448</v>
      </c>
      <c r="EC80">
        <v>0.0632017</v>
      </c>
      <c r="ED80">
        <v>0.0566968</v>
      </c>
      <c r="EE80">
        <v>23375.2</v>
      </c>
      <c r="EF80">
        <v>20373.3</v>
      </c>
      <c r="EG80">
        <v>25096.1</v>
      </c>
      <c r="EH80">
        <v>23912.8</v>
      </c>
      <c r="EI80">
        <v>40120.1</v>
      </c>
      <c r="EJ80">
        <v>37316.1</v>
      </c>
      <c r="EK80">
        <v>45340.3</v>
      </c>
      <c r="EL80">
        <v>42624.6</v>
      </c>
      <c r="EM80">
        <v>1.78045</v>
      </c>
      <c r="EN80">
        <v>1.85672</v>
      </c>
      <c r="EO80">
        <v>0.0138171</v>
      </c>
      <c r="EP80">
        <v>0</v>
      </c>
      <c r="EQ80">
        <v>19.7667</v>
      </c>
      <c r="ER80">
        <v>999.9</v>
      </c>
      <c r="ES80">
        <v>35.527</v>
      </c>
      <c r="ET80">
        <v>28.842</v>
      </c>
      <c r="EU80">
        <v>15.8223</v>
      </c>
      <c r="EV80">
        <v>54.505</v>
      </c>
      <c r="EW80">
        <v>46.3221</v>
      </c>
      <c r="EX80">
        <v>1</v>
      </c>
      <c r="EY80">
        <v>-0.07906</v>
      </c>
      <c r="EZ80">
        <v>4.74954</v>
      </c>
      <c r="FA80">
        <v>20.1686</v>
      </c>
      <c r="FB80">
        <v>5.23436</v>
      </c>
      <c r="FC80">
        <v>11.992</v>
      </c>
      <c r="FD80">
        <v>4.9568</v>
      </c>
      <c r="FE80">
        <v>3.30393</v>
      </c>
      <c r="FF80">
        <v>9999</v>
      </c>
      <c r="FG80">
        <v>9999</v>
      </c>
      <c r="FH80">
        <v>999.9</v>
      </c>
      <c r="FI80">
        <v>9999</v>
      </c>
      <c r="FJ80">
        <v>1.86844</v>
      </c>
      <c r="FK80">
        <v>1.86412</v>
      </c>
      <c r="FL80">
        <v>1.87179</v>
      </c>
      <c r="FM80">
        <v>1.86249</v>
      </c>
      <c r="FN80">
        <v>1.86189</v>
      </c>
      <c r="FO80">
        <v>1.86844</v>
      </c>
      <c r="FP80">
        <v>1.85852</v>
      </c>
      <c r="FQ80">
        <v>1.86498</v>
      </c>
      <c r="FR80">
        <v>5</v>
      </c>
      <c r="FS80">
        <v>0</v>
      </c>
      <c r="FT80">
        <v>0</v>
      </c>
      <c r="FU80">
        <v>0</v>
      </c>
      <c r="FV80" t="s">
        <v>358</v>
      </c>
      <c r="FW80" t="s">
        <v>359</v>
      </c>
      <c r="FX80" t="s">
        <v>360</v>
      </c>
      <c r="FY80" t="s">
        <v>360</v>
      </c>
      <c r="FZ80" t="s">
        <v>360</v>
      </c>
      <c r="GA80" t="s">
        <v>360</v>
      </c>
      <c r="GB80">
        <v>0</v>
      </c>
      <c r="GC80">
        <v>100</v>
      </c>
      <c r="GD80">
        <v>100</v>
      </c>
      <c r="GE80">
        <v>1.75</v>
      </c>
      <c r="GF80">
        <v>-0.0409</v>
      </c>
      <c r="GG80">
        <v>0.710533810232173</v>
      </c>
      <c r="GH80">
        <v>0.00197157181927259</v>
      </c>
      <c r="GI80">
        <v>-1.54613444728524e-06</v>
      </c>
      <c r="GJ80">
        <v>6.01190112903267e-10</v>
      </c>
      <c r="GK80">
        <v>-0.100309745534137</v>
      </c>
      <c r="GL80">
        <v>-0.0164619765348121</v>
      </c>
      <c r="GM80">
        <v>0.00184798508784774</v>
      </c>
      <c r="GN80">
        <v>-1.07393615702454e-05</v>
      </c>
      <c r="GO80">
        <v>1</v>
      </c>
      <c r="GP80">
        <v>1970</v>
      </c>
      <c r="GQ80">
        <v>2</v>
      </c>
      <c r="GR80">
        <v>24</v>
      </c>
      <c r="GS80">
        <v>1256.3</v>
      </c>
      <c r="GT80">
        <v>1256.3</v>
      </c>
      <c r="GU80">
        <v>2.18628</v>
      </c>
      <c r="GV80">
        <v>2.35107</v>
      </c>
      <c r="GW80">
        <v>1.44897</v>
      </c>
      <c r="GX80">
        <v>2.30957</v>
      </c>
      <c r="GY80">
        <v>1.44409</v>
      </c>
      <c r="GZ80">
        <v>2.27173</v>
      </c>
      <c r="HA80">
        <v>33.9639</v>
      </c>
      <c r="HB80">
        <v>24.2889</v>
      </c>
      <c r="HC80">
        <v>18</v>
      </c>
      <c r="HD80">
        <v>416.498</v>
      </c>
      <c r="HE80">
        <v>447.386</v>
      </c>
      <c r="HF80">
        <v>14.7191</v>
      </c>
      <c r="HG80">
        <v>26.1559</v>
      </c>
      <c r="HH80">
        <v>30.0002</v>
      </c>
      <c r="HI80">
        <v>26.1489</v>
      </c>
      <c r="HJ80">
        <v>26.1213</v>
      </c>
      <c r="HK80">
        <v>43.7935</v>
      </c>
      <c r="HL80">
        <v>41.2687</v>
      </c>
      <c r="HM80">
        <v>2.87437</v>
      </c>
      <c r="HN80">
        <v>14.7192</v>
      </c>
      <c r="HO80">
        <v>1072.38</v>
      </c>
      <c r="HP80">
        <v>10.6802</v>
      </c>
      <c r="HQ80">
        <v>95.9825</v>
      </c>
      <c r="HR80">
        <v>100.24</v>
      </c>
    </row>
    <row r="81" spans="1:226">
      <c r="A81">
        <v>65</v>
      </c>
      <c r="B81">
        <v>1680458436.5</v>
      </c>
      <c r="C81">
        <v>411.5</v>
      </c>
      <c r="D81" t="s">
        <v>489</v>
      </c>
      <c r="E81" t="s">
        <v>490</v>
      </c>
      <c r="F81">
        <v>5</v>
      </c>
      <c r="G81" t="s">
        <v>353</v>
      </c>
      <c r="H81" t="s">
        <v>354</v>
      </c>
      <c r="I81">
        <v>1680458428.94444</v>
      </c>
      <c r="J81">
        <f>(K81)/1000</f>
        <v>0</v>
      </c>
      <c r="K81">
        <f>IF(BF81, AN81, AH81)</f>
        <v>0</v>
      </c>
      <c r="L81">
        <f>IF(BF81, AI81, AG81)</f>
        <v>0</v>
      </c>
      <c r="M81">
        <f>BH81 - IF(AU81&gt;1, L81*BB81*100.0/(AW81*BV81), 0)</f>
        <v>0</v>
      </c>
      <c r="N81">
        <f>((T81-J81/2)*M81-L81)/(T81+J81/2)</f>
        <v>0</v>
      </c>
      <c r="O81">
        <f>N81*(BO81+BP81)/1000.0</f>
        <v>0</v>
      </c>
      <c r="P81">
        <f>(BH81 - IF(AU81&gt;1, L81*BB81*100.0/(AW81*BV81), 0))*(BO81+BP81)/1000.0</f>
        <v>0</v>
      </c>
      <c r="Q81">
        <f>2.0/((1/S81-1/R81)+SIGN(S81)*SQRT((1/S81-1/R81)*(1/S81-1/R81) + 4*BC81/((BC81+1)*(BC81+1))*(2*1/S81*1/R81-1/R81*1/R81)))</f>
        <v>0</v>
      </c>
      <c r="R81">
        <f>IF(LEFT(BD81,1)&lt;&gt;"0",IF(LEFT(BD81,1)="1",3.0,BE81),$D$5+$E$5*(BV81*BO81/($K$5*1000))+$F$5*(BV81*BO81/($K$5*1000))*MAX(MIN(BB81,$J$5),$I$5)*MAX(MIN(BB81,$J$5),$I$5)+$G$5*MAX(MIN(BB81,$J$5),$I$5)*(BV81*BO81/($K$5*1000))+$H$5*(BV81*BO81/($K$5*1000))*(BV81*BO81/($K$5*1000)))</f>
        <v>0</v>
      </c>
      <c r="S81">
        <f>J81*(1000-(1000*0.61365*exp(17.502*W81/(240.97+W81))/(BO81+BP81)+BJ81)/2)/(1000*0.61365*exp(17.502*W81/(240.97+W81))/(BO81+BP81)-BJ81)</f>
        <v>0</v>
      </c>
      <c r="T81">
        <f>1/((BC81+1)/(Q81/1.6)+1/(R81/1.37)) + BC81/((BC81+1)/(Q81/1.6) + BC81/(R81/1.37))</f>
        <v>0</v>
      </c>
      <c r="U81">
        <f>(AX81*BA81)</f>
        <v>0</v>
      </c>
      <c r="V81">
        <f>(BQ81+(U81+2*0.95*5.67E-8*(((BQ81+$B$7)+273)^4-(BQ81+273)^4)-44100*J81)/(1.84*29.3*R81+8*0.95*5.67E-8*(BQ81+273)^3))</f>
        <v>0</v>
      </c>
      <c r="W81">
        <f>($C$7*BR81+$D$7*BS81+$E$7*V81)</f>
        <v>0</v>
      </c>
      <c r="X81">
        <f>0.61365*exp(17.502*W81/(240.97+W81))</f>
        <v>0</v>
      </c>
      <c r="Y81">
        <f>(Z81/AA81*100)</f>
        <v>0</v>
      </c>
      <c r="Z81">
        <f>BJ81*(BO81+BP81)/1000</f>
        <v>0</v>
      </c>
      <c r="AA81">
        <f>0.61365*exp(17.502*BQ81/(240.97+BQ81))</f>
        <v>0</v>
      </c>
      <c r="AB81">
        <f>(X81-BJ81*(BO81+BP81)/1000)</f>
        <v>0</v>
      </c>
      <c r="AC81">
        <f>(-J81*44100)</f>
        <v>0</v>
      </c>
      <c r="AD81">
        <f>2*29.3*R81*0.92*(BQ81-W81)</f>
        <v>0</v>
      </c>
      <c r="AE81">
        <f>2*0.95*5.67E-8*(((BQ81+$B$7)+273)^4-(W81+273)^4)</f>
        <v>0</v>
      </c>
      <c r="AF81">
        <f>U81+AE81+AC81+AD81</f>
        <v>0</v>
      </c>
      <c r="AG81">
        <f>BN81*AU81*(BI81-BH81*(1000-AU81*BK81)/(1000-AU81*BJ81))/(100*BB81)</f>
        <v>0</v>
      </c>
      <c r="AH81">
        <f>1000*BN81*AU81*(BJ81-BK81)/(100*BB81*(1000-AU81*BJ81))</f>
        <v>0</v>
      </c>
      <c r="AI81">
        <f>(AJ81 - AK81 - BO81*1E3/(8.314*(BQ81+273.15)) * AM81/BN81 * AL81) * BN81/(100*BB81) * (1000 - BK81)/1000</f>
        <v>0</v>
      </c>
      <c r="AJ81">
        <v>1071.59429849328</v>
      </c>
      <c r="AK81">
        <v>1043.91315151515</v>
      </c>
      <c r="AL81">
        <v>3.43510165785119</v>
      </c>
      <c r="AM81">
        <v>67.1333394971398</v>
      </c>
      <c r="AN81">
        <f>(AP81 - AO81 + BO81*1E3/(8.314*(BQ81+273.15)) * AR81/BN81 * AQ81) * BN81/(100*BB81) * 1000/(1000 - AP81)</f>
        <v>0</v>
      </c>
      <c r="AO81">
        <v>10.7265919749981</v>
      </c>
      <c r="AP81">
        <v>12.3495096969697</v>
      </c>
      <c r="AQ81">
        <v>-5.23161376173857e-07</v>
      </c>
      <c r="AR81">
        <v>128.358155406934</v>
      </c>
      <c r="AS81">
        <v>12</v>
      </c>
      <c r="AT81">
        <v>2</v>
      </c>
      <c r="AU81">
        <f>IF(AS81*$H$13&gt;=AW81,1.0,(AW81/(AW81-AS81*$H$13)))</f>
        <v>0</v>
      </c>
      <c r="AV81">
        <f>(AU81-1)*100</f>
        <v>0</v>
      </c>
      <c r="AW81">
        <f>MAX(0,($B$13+$C$13*BV81)/(1+$D$13*BV81)*BO81/(BQ81+273)*$E$13)</f>
        <v>0</v>
      </c>
      <c r="AX81">
        <f>$B$11*BW81+$C$11*BX81+$F$11*CI81*(1-CL81)</f>
        <v>0</v>
      </c>
      <c r="AY81">
        <f>AX81*AZ81</f>
        <v>0</v>
      </c>
      <c r="AZ81">
        <f>($B$11*$D$9+$C$11*$D$9+$F$11*((CV81+CN81)/MAX(CV81+CN81+CW81, 0.1)*$I$9+CW81/MAX(CV81+CN81+CW81, 0.1)*$J$9))/($B$11+$C$11+$F$11)</f>
        <v>0</v>
      </c>
      <c r="BA81">
        <f>($B$11*$K$9+$C$11*$K$9+$F$11*((CV81+CN81)/MAX(CV81+CN81+CW81, 0.1)*$P$9+CW81/MAX(CV81+CN81+CW81, 0.1)*$Q$9))/($B$11+$C$11+$F$11)</f>
        <v>0</v>
      </c>
      <c r="BB81">
        <v>2.44</v>
      </c>
      <c r="BC81">
        <v>0.5</v>
      </c>
      <c r="BD81" t="s">
        <v>355</v>
      </c>
      <c r="BE81">
        <v>2</v>
      </c>
      <c r="BF81" t="b">
        <v>1</v>
      </c>
      <c r="BG81">
        <v>1680458428.94444</v>
      </c>
      <c r="BH81">
        <v>1007.30422222222</v>
      </c>
      <c r="BI81">
        <v>1044.77111111111</v>
      </c>
      <c r="BJ81">
        <v>12.3527111111111</v>
      </c>
      <c r="BK81">
        <v>10.7373555555556</v>
      </c>
      <c r="BL81">
        <v>1005.56348148148</v>
      </c>
      <c r="BM81">
        <v>12.3936259259259</v>
      </c>
      <c r="BN81">
        <v>500.12162962963</v>
      </c>
      <c r="BO81">
        <v>89.4816777777777</v>
      </c>
      <c r="BP81">
        <v>0.0999049407407407</v>
      </c>
      <c r="BQ81">
        <v>19.5509296296296</v>
      </c>
      <c r="BR81">
        <v>19.9976074074074</v>
      </c>
      <c r="BS81">
        <v>999.9</v>
      </c>
      <c r="BT81">
        <v>0</v>
      </c>
      <c r="BU81">
        <v>0</v>
      </c>
      <c r="BV81">
        <v>10025.5037037037</v>
      </c>
      <c r="BW81">
        <v>0</v>
      </c>
      <c r="BX81">
        <v>10.2381</v>
      </c>
      <c r="BY81">
        <v>-37.4665962962963</v>
      </c>
      <c r="BZ81">
        <v>1019.90285185185</v>
      </c>
      <c r="CA81">
        <v>1056.11037037037</v>
      </c>
      <c r="CB81">
        <v>1.61535037037037</v>
      </c>
      <c r="CC81">
        <v>1044.77111111111</v>
      </c>
      <c r="CD81">
        <v>10.7373555555556</v>
      </c>
      <c r="CE81">
        <v>1.10534074074074</v>
      </c>
      <c r="CF81">
        <v>0.960796296296296</v>
      </c>
      <c r="CG81">
        <v>8.38423888888889</v>
      </c>
      <c r="CH81">
        <v>6.33505222222222</v>
      </c>
      <c r="CI81">
        <v>2000.02296296296</v>
      </c>
      <c r="CJ81">
        <v>0.979995296296296</v>
      </c>
      <c r="CK81">
        <v>0.020004462962963</v>
      </c>
      <c r="CL81">
        <v>0</v>
      </c>
      <c r="CM81">
        <v>2.59166666666667</v>
      </c>
      <c r="CN81">
        <v>0</v>
      </c>
      <c r="CO81">
        <v>4555.34555555556</v>
      </c>
      <c r="CP81">
        <v>16705.5703703704</v>
      </c>
      <c r="CQ81">
        <v>41.562</v>
      </c>
      <c r="CR81">
        <v>43.75</v>
      </c>
      <c r="CS81">
        <v>42.75</v>
      </c>
      <c r="CT81">
        <v>41.812</v>
      </c>
      <c r="CU81">
        <v>40.687</v>
      </c>
      <c r="CV81">
        <v>1960.01259259259</v>
      </c>
      <c r="CW81">
        <v>40.0103703703704</v>
      </c>
      <c r="CX81">
        <v>0</v>
      </c>
      <c r="CY81">
        <v>1680458466.6</v>
      </c>
      <c r="CZ81">
        <v>0</v>
      </c>
      <c r="DA81">
        <v>0</v>
      </c>
      <c r="DB81" t="s">
        <v>356</v>
      </c>
      <c r="DC81">
        <v>1680383055.5</v>
      </c>
      <c r="DD81">
        <v>1680383051.5</v>
      </c>
      <c r="DE81">
        <v>0</v>
      </c>
      <c r="DF81">
        <v>-0.261</v>
      </c>
      <c r="DG81">
        <v>-0.006</v>
      </c>
      <c r="DH81">
        <v>1.377</v>
      </c>
      <c r="DI81">
        <v>0.403</v>
      </c>
      <c r="DJ81">
        <v>420</v>
      </c>
      <c r="DK81">
        <v>24</v>
      </c>
      <c r="DL81">
        <v>0.61</v>
      </c>
      <c r="DM81">
        <v>0.33</v>
      </c>
      <c r="DN81">
        <v>-37.3512425</v>
      </c>
      <c r="DO81">
        <v>-2.38842439024377</v>
      </c>
      <c r="DP81">
        <v>0.418082518701452</v>
      </c>
      <c r="DQ81">
        <v>0</v>
      </c>
      <c r="DR81">
        <v>1.6115195</v>
      </c>
      <c r="DS81">
        <v>0.0894175609756098</v>
      </c>
      <c r="DT81">
        <v>0.00962132448002871</v>
      </c>
      <c r="DU81">
        <v>1</v>
      </c>
      <c r="DV81">
        <v>1</v>
      </c>
      <c r="DW81">
        <v>2</v>
      </c>
      <c r="DX81" t="s">
        <v>357</v>
      </c>
      <c r="DY81">
        <v>2.87133</v>
      </c>
      <c r="DZ81">
        <v>2.71042</v>
      </c>
      <c r="EA81">
        <v>0.168275</v>
      </c>
      <c r="EB81">
        <v>0.171905</v>
      </c>
      <c r="EC81">
        <v>0.0631886</v>
      </c>
      <c r="ED81">
        <v>0.0566914</v>
      </c>
      <c r="EE81">
        <v>23330.6</v>
      </c>
      <c r="EF81">
        <v>20337.4</v>
      </c>
      <c r="EG81">
        <v>25095.8</v>
      </c>
      <c r="EH81">
        <v>23912.6</v>
      </c>
      <c r="EI81">
        <v>40120.5</v>
      </c>
      <c r="EJ81">
        <v>37315.9</v>
      </c>
      <c r="EK81">
        <v>45340</v>
      </c>
      <c r="EL81">
        <v>42624.1</v>
      </c>
      <c r="EM81">
        <v>1.78023</v>
      </c>
      <c r="EN81">
        <v>1.8571</v>
      </c>
      <c r="EO81">
        <v>0.0141934</v>
      </c>
      <c r="EP81">
        <v>0</v>
      </c>
      <c r="EQ81">
        <v>19.7684</v>
      </c>
      <c r="ER81">
        <v>999.9</v>
      </c>
      <c r="ES81">
        <v>35.527</v>
      </c>
      <c r="ET81">
        <v>28.862</v>
      </c>
      <c r="EU81">
        <v>15.8418</v>
      </c>
      <c r="EV81">
        <v>54.825</v>
      </c>
      <c r="EW81">
        <v>46.266</v>
      </c>
      <c r="EX81">
        <v>1</v>
      </c>
      <c r="EY81">
        <v>-0.0791362</v>
      </c>
      <c r="EZ81">
        <v>4.72795</v>
      </c>
      <c r="FA81">
        <v>20.1692</v>
      </c>
      <c r="FB81">
        <v>5.23451</v>
      </c>
      <c r="FC81">
        <v>11.992</v>
      </c>
      <c r="FD81">
        <v>4.95675</v>
      </c>
      <c r="FE81">
        <v>3.30395</v>
      </c>
      <c r="FF81">
        <v>9999</v>
      </c>
      <c r="FG81">
        <v>9999</v>
      </c>
      <c r="FH81">
        <v>999.9</v>
      </c>
      <c r="FI81">
        <v>9999</v>
      </c>
      <c r="FJ81">
        <v>1.86843</v>
      </c>
      <c r="FK81">
        <v>1.86411</v>
      </c>
      <c r="FL81">
        <v>1.87178</v>
      </c>
      <c r="FM81">
        <v>1.86249</v>
      </c>
      <c r="FN81">
        <v>1.86189</v>
      </c>
      <c r="FO81">
        <v>1.86844</v>
      </c>
      <c r="FP81">
        <v>1.85852</v>
      </c>
      <c r="FQ81">
        <v>1.86495</v>
      </c>
      <c r="FR81">
        <v>5</v>
      </c>
      <c r="FS81">
        <v>0</v>
      </c>
      <c r="FT81">
        <v>0</v>
      </c>
      <c r="FU81">
        <v>0</v>
      </c>
      <c r="FV81" t="s">
        <v>358</v>
      </c>
      <c r="FW81" t="s">
        <v>359</v>
      </c>
      <c r="FX81" t="s">
        <v>360</v>
      </c>
      <c r="FY81" t="s">
        <v>360</v>
      </c>
      <c r="FZ81" t="s">
        <v>360</v>
      </c>
      <c r="GA81" t="s">
        <v>360</v>
      </c>
      <c r="GB81">
        <v>0</v>
      </c>
      <c r="GC81">
        <v>100</v>
      </c>
      <c r="GD81">
        <v>100</v>
      </c>
      <c r="GE81">
        <v>1.75</v>
      </c>
      <c r="GF81">
        <v>-0.041</v>
      </c>
      <c r="GG81">
        <v>0.710533810232173</v>
      </c>
      <c r="GH81">
        <v>0.00197157181927259</v>
      </c>
      <c r="GI81">
        <v>-1.54613444728524e-06</v>
      </c>
      <c r="GJ81">
        <v>6.01190112903267e-10</v>
      </c>
      <c r="GK81">
        <v>-0.100309745534137</v>
      </c>
      <c r="GL81">
        <v>-0.0164619765348121</v>
      </c>
      <c r="GM81">
        <v>0.00184798508784774</v>
      </c>
      <c r="GN81">
        <v>-1.07393615702454e-05</v>
      </c>
      <c r="GO81">
        <v>1</v>
      </c>
      <c r="GP81">
        <v>1970</v>
      </c>
      <c r="GQ81">
        <v>2</v>
      </c>
      <c r="GR81">
        <v>24</v>
      </c>
      <c r="GS81">
        <v>1256.3</v>
      </c>
      <c r="GT81">
        <v>1256.4</v>
      </c>
      <c r="GU81">
        <v>2.20947</v>
      </c>
      <c r="GV81">
        <v>2.33154</v>
      </c>
      <c r="GW81">
        <v>1.44775</v>
      </c>
      <c r="GX81">
        <v>2.31079</v>
      </c>
      <c r="GY81">
        <v>1.44409</v>
      </c>
      <c r="GZ81">
        <v>2.43408</v>
      </c>
      <c r="HA81">
        <v>33.9639</v>
      </c>
      <c r="HB81">
        <v>24.2976</v>
      </c>
      <c r="HC81">
        <v>18</v>
      </c>
      <c r="HD81">
        <v>416.375</v>
      </c>
      <c r="HE81">
        <v>447.614</v>
      </c>
      <c r="HF81">
        <v>14.7206</v>
      </c>
      <c r="HG81">
        <v>26.1581</v>
      </c>
      <c r="HH81">
        <v>30.0001</v>
      </c>
      <c r="HI81">
        <v>26.1489</v>
      </c>
      <c r="HJ81">
        <v>26.1213</v>
      </c>
      <c r="HK81">
        <v>44.3409</v>
      </c>
      <c r="HL81">
        <v>41.2687</v>
      </c>
      <c r="HM81">
        <v>2.49476</v>
      </c>
      <c r="HN81">
        <v>14.7252</v>
      </c>
      <c r="HO81">
        <v>1092.58</v>
      </c>
      <c r="HP81">
        <v>10.6802</v>
      </c>
      <c r="HQ81">
        <v>95.9817</v>
      </c>
      <c r="HR81">
        <v>100.239</v>
      </c>
    </row>
    <row r="82" spans="1:226">
      <c r="A82">
        <v>66</v>
      </c>
      <c r="B82">
        <v>1680458442</v>
      </c>
      <c r="C82">
        <v>417</v>
      </c>
      <c r="D82" t="s">
        <v>491</v>
      </c>
      <c r="E82" t="s">
        <v>492</v>
      </c>
      <c r="F82">
        <v>5</v>
      </c>
      <c r="G82" t="s">
        <v>353</v>
      </c>
      <c r="H82" t="s">
        <v>354</v>
      </c>
      <c r="I82">
        <v>1680458434.23214</v>
      </c>
      <c r="J82">
        <f>(K82)/1000</f>
        <v>0</v>
      </c>
      <c r="K82">
        <f>IF(BF82, AN82, AH82)</f>
        <v>0</v>
      </c>
      <c r="L82">
        <f>IF(BF82, AI82, AG82)</f>
        <v>0</v>
      </c>
      <c r="M82">
        <f>BH82 - IF(AU82&gt;1, L82*BB82*100.0/(AW82*BV82), 0)</f>
        <v>0</v>
      </c>
      <c r="N82">
        <f>((T82-J82/2)*M82-L82)/(T82+J82/2)</f>
        <v>0</v>
      </c>
      <c r="O82">
        <f>N82*(BO82+BP82)/1000.0</f>
        <v>0</v>
      </c>
      <c r="P82">
        <f>(BH82 - IF(AU82&gt;1, L82*BB82*100.0/(AW82*BV82), 0))*(BO82+BP82)/1000.0</f>
        <v>0</v>
      </c>
      <c r="Q82">
        <f>2.0/((1/S82-1/R82)+SIGN(S82)*SQRT((1/S82-1/R82)*(1/S82-1/R82) + 4*BC82/((BC82+1)*(BC82+1))*(2*1/S82*1/R82-1/R82*1/R82)))</f>
        <v>0</v>
      </c>
      <c r="R82">
        <f>IF(LEFT(BD82,1)&lt;&gt;"0",IF(LEFT(BD82,1)="1",3.0,BE82),$D$5+$E$5*(BV82*BO82/($K$5*1000))+$F$5*(BV82*BO82/($K$5*1000))*MAX(MIN(BB82,$J$5),$I$5)*MAX(MIN(BB82,$J$5),$I$5)+$G$5*MAX(MIN(BB82,$J$5),$I$5)*(BV82*BO82/($K$5*1000))+$H$5*(BV82*BO82/($K$5*1000))*(BV82*BO82/($K$5*1000)))</f>
        <v>0</v>
      </c>
      <c r="S82">
        <f>J82*(1000-(1000*0.61365*exp(17.502*W82/(240.97+W82))/(BO82+BP82)+BJ82)/2)/(1000*0.61365*exp(17.502*W82/(240.97+W82))/(BO82+BP82)-BJ82)</f>
        <v>0</v>
      </c>
      <c r="T82">
        <f>1/((BC82+1)/(Q82/1.6)+1/(R82/1.37)) + BC82/((BC82+1)/(Q82/1.6) + BC82/(R82/1.37))</f>
        <v>0</v>
      </c>
      <c r="U82">
        <f>(AX82*BA82)</f>
        <v>0</v>
      </c>
      <c r="V82">
        <f>(BQ82+(U82+2*0.95*5.67E-8*(((BQ82+$B$7)+273)^4-(BQ82+273)^4)-44100*J82)/(1.84*29.3*R82+8*0.95*5.67E-8*(BQ82+273)^3))</f>
        <v>0</v>
      </c>
      <c r="W82">
        <f>($C$7*BR82+$D$7*BS82+$E$7*V82)</f>
        <v>0</v>
      </c>
      <c r="X82">
        <f>0.61365*exp(17.502*W82/(240.97+W82))</f>
        <v>0</v>
      </c>
      <c r="Y82">
        <f>(Z82/AA82*100)</f>
        <v>0</v>
      </c>
      <c r="Z82">
        <f>BJ82*(BO82+BP82)/1000</f>
        <v>0</v>
      </c>
      <c r="AA82">
        <f>0.61365*exp(17.502*BQ82/(240.97+BQ82))</f>
        <v>0</v>
      </c>
      <c r="AB82">
        <f>(X82-BJ82*(BO82+BP82)/1000)</f>
        <v>0</v>
      </c>
      <c r="AC82">
        <f>(-J82*44100)</f>
        <v>0</v>
      </c>
      <c r="AD82">
        <f>2*29.3*R82*0.92*(BQ82-W82)</f>
        <v>0</v>
      </c>
      <c r="AE82">
        <f>2*0.95*5.67E-8*(((BQ82+$B$7)+273)^4-(W82+273)^4)</f>
        <v>0</v>
      </c>
      <c r="AF82">
        <f>U82+AE82+AC82+AD82</f>
        <v>0</v>
      </c>
      <c r="AG82">
        <f>BN82*AU82*(BI82-BH82*(1000-AU82*BK82)/(1000-AU82*BJ82))/(100*BB82)</f>
        <v>0</v>
      </c>
      <c r="AH82">
        <f>1000*BN82*AU82*(BJ82-BK82)/(100*BB82*(1000-AU82*BJ82))</f>
        <v>0</v>
      </c>
      <c r="AI82">
        <f>(AJ82 - AK82 - BO82*1E3/(8.314*(BQ82+273.15)) * AM82/BN82 * AL82) * BN82/(100*BB82) * (1000 - BK82)/1000</f>
        <v>0</v>
      </c>
      <c r="AJ82">
        <v>1089.52274741598</v>
      </c>
      <c r="AK82">
        <v>1062.5203030303</v>
      </c>
      <c r="AL82">
        <v>3.39225234806706</v>
      </c>
      <c r="AM82">
        <v>67.1333394971398</v>
      </c>
      <c r="AN82">
        <f>(AP82 - AO82 + BO82*1E3/(8.314*(BQ82+273.15)) * AR82/BN82 * AQ82) * BN82/(100*BB82) * 1000/(1000 - AP82)</f>
        <v>0</v>
      </c>
      <c r="AO82">
        <v>10.7207954024888</v>
      </c>
      <c r="AP82">
        <v>12.3441636363636</v>
      </c>
      <c r="AQ82">
        <v>-1.14816598069769e-06</v>
      </c>
      <c r="AR82">
        <v>128.358155406934</v>
      </c>
      <c r="AS82">
        <v>12</v>
      </c>
      <c r="AT82">
        <v>2</v>
      </c>
      <c r="AU82">
        <f>IF(AS82*$H$13&gt;=AW82,1.0,(AW82/(AW82-AS82*$H$13)))</f>
        <v>0</v>
      </c>
      <c r="AV82">
        <f>(AU82-1)*100</f>
        <v>0</v>
      </c>
      <c r="AW82">
        <f>MAX(0,($B$13+$C$13*BV82)/(1+$D$13*BV82)*BO82/(BQ82+273)*$E$13)</f>
        <v>0</v>
      </c>
      <c r="AX82">
        <f>$B$11*BW82+$C$11*BX82+$F$11*CI82*(1-CL82)</f>
        <v>0</v>
      </c>
      <c r="AY82">
        <f>AX82*AZ82</f>
        <v>0</v>
      </c>
      <c r="AZ82">
        <f>($B$11*$D$9+$C$11*$D$9+$F$11*((CV82+CN82)/MAX(CV82+CN82+CW82, 0.1)*$I$9+CW82/MAX(CV82+CN82+CW82, 0.1)*$J$9))/($B$11+$C$11+$F$11)</f>
        <v>0</v>
      </c>
      <c r="BA82">
        <f>($B$11*$K$9+$C$11*$K$9+$F$11*((CV82+CN82)/MAX(CV82+CN82+CW82, 0.1)*$P$9+CW82/MAX(CV82+CN82+CW82, 0.1)*$Q$9))/($B$11+$C$11+$F$11)</f>
        <v>0</v>
      </c>
      <c r="BB82">
        <v>2.44</v>
      </c>
      <c r="BC82">
        <v>0.5</v>
      </c>
      <c r="BD82" t="s">
        <v>355</v>
      </c>
      <c r="BE82">
        <v>2</v>
      </c>
      <c r="BF82" t="b">
        <v>1</v>
      </c>
      <c r="BG82">
        <v>1680458434.23214</v>
      </c>
      <c r="BH82">
        <v>1024.99739285714</v>
      </c>
      <c r="BI82">
        <v>1062.39785714286</v>
      </c>
      <c r="BJ82">
        <v>12.3507857142857</v>
      </c>
      <c r="BK82">
        <v>10.7286178571429</v>
      </c>
      <c r="BL82">
        <v>1023.24435714286</v>
      </c>
      <c r="BM82">
        <v>12.3917464285714</v>
      </c>
      <c r="BN82">
        <v>500.142964285714</v>
      </c>
      <c r="BO82">
        <v>89.4808821428571</v>
      </c>
      <c r="BP82">
        <v>0.100043639285714</v>
      </c>
      <c r="BQ82">
        <v>19.5525178571429</v>
      </c>
      <c r="BR82">
        <v>19.9919678571429</v>
      </c>
      <c r="BS82">
        <v>999.9</v>
      </c>
      <c r="BT82">
        <v>0</v>
      </c>
      <c r="BU82">
        <v>0</v>
      </c>
      <c r="BV82">
        <v>10012.2464285714</v>
      </c>
      <c r="BW82">
        <v>0</v>
      </c>
      <c r="BX82">
        <v>10.2381</v>
      </c>
      <c r="BY82">
        <v>-37.4000964285714</v>
      </c>
      <c r="BZ82">
        <v>1037.81535714286</v>
      </c>
      <c r="CA82">
        <v>1073.91821428571</v>
      </c>
      <c r="CB82">
        <v>1.62215642857143</v>
      </c>
      <c r="CC82">
        <v>1062.39785714286</v>
      </c>
      <c r="CD82">
        <v>10.7286178571429</v>
      </c>
      <c r="CE82">
        <v>1.10515821428571</v>
      </c>
      <c r="CF82">
        <v>0.960006285714286</v>
      </c>
      <c r="CG82">
        <v>8.38180785714286</v>
      </c>
      <c r="CH82">
        <v>6.32312642857143</v>
      </c>
      <c r="CI82">
        <v>2000.02</v>
      </c>
      <c r="CJ82">
        <v>0.979995285714286</v>
      </c>
      <c r="CK82">
        <v>0.0200044714285714</v>
      </c>
      <c r="CL82">
        <v>0</v>
      </c>
      <c r="CM82">
        <v>2.59228214285714</v>
      </c>
      <c r="CN82">
        <v>0</v>
      </c>
      <c r="CO82">
        <v>4555.64357142857</v>
      </c>
      <c r="CP82">
        <v>16705.5464285714</v>
      </c>
      <c r="CQ82">
        <v>41.562</v>
      </c>
      <c r="CR82">
        <v>43.75</v>
      </c>
      <c r="CS82">
        <v>42.75</v>
      </c>
      <c r="CT82">
        <v>41.812</v>
      </c>
      <c r="CU82">
        <v>40.687</v>
      </c>
      <c r="CV82">
        <v>1960.00964285714</v>
      </c>
      <c r="CW82">
        <v>40.0103571428571</v>
      </c>
      <c r="CX82">
        <v>0</v>
      </c>
      <c r="CY82">
        <v>1680458472</v>
      </c>
      <c r="CZ82">
        <v>0</v>
      </c>
      <c r="DA82">
        <v>0</v>
      </c>
      <c r="DB82" t="s">
        <v>356</v>
      </c>
      <c r="DC82">
        <v>1680383055.5</v>
      </c>
      <c r="DD82">
        <v>1680383051.5</v>
      </c>
      <c r="DE82">
        <v>0</v>
      </c>
      <c r="DF82">
        <v>-0.261</v>
      </c>
      <c r="DG82">
        <v>-0.006</v>
      </c>
      <c r="DH82">
        <v>1.377</v>
      </c>
      <c r="DI82">
        <v>0.403</v>
      </c>
      <c r="DJ82">
        <v>420</v>
      </c>
      <c r="DK82">
        <v>24</v>
      </c>
      <c r="DL82">
        <v>0.61</v>
      </c>
      <c r="DM82">
        <v>0.33</v>
      </c>
      <c r="DN82">
        <v>-37.4096975</v>
      </c>
      <c r="DO82">
        <v>-0.0687906191368544</v>
      </c>
      <c r="DP82">
        <v>0.356132452528199</v>
      </c>
      <c r="DQ82">
        <v>1</v>
      </c>
      <c r="DR82">
        <v>1.617719</v>
      </c>
      <c r="DS82">
        <v>0.0769355347091914</v>
      </c>
      <c r="DT82">
        <v>0.00881530623404542</v>
      </c>
      <c r="DU82">
        <v>1</v>
      </c>
      <c r="DV82">
        <v>2</v>
      </c>
      <c r="DW82">
        <v>2</v>
      </c>
      <c r="DX82" t="s">
        <v>466</v>
      </c>
      <c r="DY82">
        <v>2.87143</v>
      </c>
      <c r="DZ82">
        <v>2.70988</v>
      </c>
      <c r="EA82">
        <v>0.170167</v>
      </c>
      <c r="EB82">
        <v>0.173798</v>
      </c>
      <c r="EC82">
        <v>0.0631686</v>
      </c>
      <c r="ED82">
        <v>0.0566706</v>
      </c>
      <c r="EE82">
        <v>23278.2</v>
      </c>
      <c r="EF82">
        <v>20290.8</v>
      </c>
      <c r="EG82">
        <v>25096.5</v>
      </c>
      <c r="EH82">
        <v>23912.4</v>
      </c>
      <c r="EI82">
        <v>40121.9</v>
      </c>
      <c r="EJ82">
        <v>37316.7</v>
      </c>
      <c r="EK82">
        <v>45340.6</v>
      </c>
      <c r="EL82">
        <v>42624</v>
      </c>
      <c r="EM82">
        <v>1.78015</v>
      </c>
      <c r="EN82">
        <v>1.85672</v>
      </c>
      <c r="EO82">
        <v>0.0127517</v>
      </c>
      <c r="EP82">
        <v>0</v>
      </c>
      <c r="EQ82">
        <v>19.7703</v>
      </c>
      <c r="ER82">
        <v>999.9</v>
      </c>
      <c r="ES82">
        <v>35.527</v>
      </c>
      <c r="ET82">
        <v>28.862</v>
      </c>
      <c r="EU82">
        <v>15.8404</v>
      </c>
      <c r="EV82">
        <v>54.675</v>
      </c>
      <c r="EW82">
        <v>45.4447</v>
      </c>
      <c r="EX82">
        <v>1</v>
      </c>
      <c r="EY82">
        <v>-0.0790295</v>
      </c>
      <c r="EZ82">
        <v>4.75742</v>
      </c>
      <c r="FA82">
        <v>20.1683</v>
      </c>
      <c r="FB82">
        <v>5.23466</v>
      </c>
      <c r="FC82">
        <v>11.992</v>
      </c>
      <c r="FD82">
        <v>4.95695</v>
      </c>
      <c r="FE82">
        <v>3.30398</v>
      </c>
      <c r="FF82">
        <v>9999</v>
      </c>
      <c r="FG82">
        <v>9999</v>
      </c>
      <c r="FH82">
        <v>999.9</v>
      </c>
      <c r="FI82">
        <v>9999</v>
      </c>
      <c r="FJ82">
        <v>1.86844</v>
      </c>
      <c r="FK82">
        <v>1.8641</v>
      </c>
      <c r="FL82">
        <v>1.87176</v>
      </c>
      <c r="FM82">
        <v>1.86249</v>
      </c>
      <c r="FN82">
        <v>1.8619</v>
      </c>
      <c r="FO82">
        <v>1.86844</v>
      </c>
      <c r="FP82">
        <v>1.85852</v>
      </c>
      <c r="FQ82">
        <v>1.86497</v>
      </c>
      <c r="FR82">
        <v>5</v>
      </c>
      <c r="FS82">
        <v>0</v>
      </c>
      <c r="FT82">
        <v>0</v>
      </c>
      <c r="FU82">
        <v>0</v>
      </c>
      <c r="FV82" t="s">
        <v>358</v>
      </c>
      <c r="FW82" t="s">
        <v>359</v>
      </c>
      <c r="FX82" t="s">
        <v>360</v>
      </c>
      <c r="FY82" t="s">
        <v>360</v>
      </c>
      <c r="FZ82" t="s">
        <v>360</v>
      </c>
      <c r="GA82" t="s">
        <v>360</v>
      </c>
      <c r="GB82">
        <v>0</v>
      </c>
      <c r="GC82">
        <v>100</v>
      </c>
      <c r="GD82">
        <v>100</v>
      </c>
      <c r="GE82">
        <v>1.77</v>
      </c>
      <c r="GF82">
        <v>-0.0412</v>
      </c>
      <c r="GG82">
        <v>0.710533810232173</v>
      </c>
      <c r="GH82">
        <v>0.00197157181927259</v>
      </c>
      <c r="GI82">
        <v>-1.54613444728524e-06</v>
      </c>
      <c r="GJ82">
        <v>6.01190112903267e-10</v>
      </c>
      <c r="GK82">
        <v>-0.100309745534137</v>
      </c>
      <c r="GL82">
        <v>-0.0164619765348121</v>
      </c>
      <c r="GM82">
        <v>0.00184798508784774</v>
      </c>
      <c r="GN82">
        <v>-1.07393615702454e-05</v>
      </c>
      <c r="GO82">
        <v>1</v>
      </c>
      <c r="GP82">
        <v>1970</v>
      </c>
      <c r="GQ82">
        <v>2</v>
      </c>
      <c r="GR82">
        <v>24</v>
      </c>
      <c r="GS82">
        <v>1256.4</v>
      </c>
      <c r="GT82">
        <v>1256.5</v>
      </c>
      <c r="GU82">
        <v>2.23877</v>
      </c>
      <c r="GV82">
        <v>2.323</v>
      </c>
      <c r="GW82">
        <v>1.44775</v>
      </c>
      <c r="GX82">
        <v>2.30957</v>
      </c>
      <c r="GY82">
        <v>1.44409</v>
      </c>
      <c r="GZ82">
        <v>2.43896</v>
      </c>
      <c r="HA82">
        <v>33.9639</v>
      </c>
      <c r="HB82">
        <v>24.2976</v>
      </c>
      <c r="HC82">
        <v>18</v>
      </c>
      <c r="HD82">
        <v>416.333</v>
      </c>
      <c r="HE82">
        <v>447.388</v>
      </c>
      <c r="HF82">
        <v>14.724</v>
      </c>
      <c r="HG82">
        <v>26.1581</v>
      </c>
      <c r="HH82">
        <v>30.0002</v>
      </c>
      <c r="HI82">
        <v>26.1489</v>
      </c>
      <c r="HJ82">
        <v>26.1216</v>
      </c>
      <c r="HK82">
        <v>44.8609</v>
      </c>
      <c r="HL82">
        <v>41.2687</v>
      </c>
      <c r="HM82">
        <v>2.49476</v>
      </c>
      <c r="HN82">
        <v>14.7209</v>
      </c>
      <c r="HO82">
        <v>1106.18</v>
      </c>
      <c r="HP82">
        <v>10.6802</v>
      </c>
      <c r="HQ82">
        <v>95.9835</v>
      </c>
      <c r="HR82">
        <v>100.239</v>
      </c>
    </row>
    <row r="83" spans="1:226">
      <c r="A83">
        <v>67</v>
      </c>
      <c r="B83">
        <v>1680458447</v>
      </c>
      <c r="C83">
        <v>422</v>
      </c>
      <c r="D83" t="s">
        <v>493</v>
      </c>
      <c r="E83" t="s">
        <v>494</v>
      </c>
      <c r="F83">
        <v>5</v>
      </c>
      <c r="G83" t="s">
        <v>353</v>
      </c>
      <c r="H83" t="s">
        <v>354</v>
      </c>
      <c r="I83">
        <v>1680458439.51852</v>
      </c>
      <c r="J83">
        <f>(K83)/1000</f>
        <v>0</v>
      </c>
      <c r="K83">
        <f>IF(BF83, AN83, AH83)</f>
        <v>0</v>
      </c>
      <c r="L83">
        <f>IF(BF83, AI83, AG83)</f>
        <v>0</v>
      </c>
      <c r="M83">
        <f>BH83 - IF(AU83&gt;1, L83*BB83*100.0/(AW83*BV83), 0)</f>
        <v>0</v>
      </c>
      <c r="N83">
        <f>((T83-J83/2)*M83-L83)/(T83+J83/2)</f>
        <v>0</v>
      </c>
      <c r="O83">
        <f>N83*(BO83+BP83)/1000.0</f>
        <v>0</v>
      </c>
      <c r="P83">
        <f>(BH83 - IF(AU83&gt;1, L83*BB83*100.0/(AW83*BV83), 0))*(BO83+BP83)/1000.0</f>
        <v>0</v>
      </c>
      <c r="Q83">
        <f>2.0/((1/S83-1/R83)+SIGN(S83)*SQRT((1/S83-1/R83)*(1/S83-1/R83) + 4*BC83/((BC83+1)*(BC83+1))*(2*1/S83*1/R83-1/R83*1/R83)))</f>
        <v>0</v>
      </c>
      <c r="R83">
        <f>IF(LEFT(BD83,1)&lt;&gt;"0",IF(LEFT(BD83,1)="1",3.0,BE83),$D$5+$E$5*(BV83*BO83/($K$5*1000))+$F$5*(BV83*BO83/($K$5*1000))*MAX(MIN(BB83,$J$5),$I$5)*MAX(MIN(BB83,$J$5),$I$5)+$G$5*MAX(MIN(BB83,$J$5),$I$5)*(BV83*BO83/($K$5*1000))+$H$5*(BV83*BO83/($K$5*1000))*(BV83*BO83/($K$5*1000)))</f>
        <v>0</v>
      </c>
      <c r="S83">
        <f>J83*(1000-(1000*0.61365*exp(17.502*W83/(240.97+W83))/(BO83+BP83)+BJ83)/2)/(1000*0.61365*exp(17.502*W83/(240.97+W83))/(BO83+BP83)-BJ83)</f>
        <v>0</v>
      </c>
      <c r="T83">
        <f>1/((BC83+1)/(Q83/1.6)+1/(R83/1.37)) + BC83/((BC83+1)/(Q83/1.6) + BC83/(R83/1.37))</f>
        <v>0</v>
      </c>
      <c r="U83">
        <f>(AX83*BA83)</f>
        <v>0</v>
      </c>
      <c r="V83">
        <f>(BQ83+(U83+2*0.95*5.67E-8*(((BQ83+$B$7)+273)^4-(BQ83+273)^4)-44100*J83)/(1.84*29.3*R83+8*0.95*5.67E-8*(BQ83+273)^3))</f>
        <v>0</v>
      </c>
      <c r="W83">
        <f>($C$7*BR83+$D$7*BS83+$E$7*V83)</f>
        <v>0</v>
      </c>
      <c r="X83">
        <f>0.61365*exp(17.502*W83/(240.97+W83))</f>
        <v>0</v>
      </c>
      <c r="Y83">
        <f>(Z83/AA83*100)</f>
        <v>0</v>
      </c>
      <c r="Z83">
        <f>BJ83*(BO83+BP83)/1000</f>
        <v>0</v>
      </c>
      <c r="AA83">
        <f>0.61365*exp(17.502*BQ83/(240.97+BQ83))</f>
        <v>0</v>
      </c>
      <c r="AB83">
        <f>(X83-BJ83*(BO83+BP83)/1000)</f>
        <v>0</v>
      </c>
      <c r="AC83">
        <f>(-J83*44100)</f>
        <v>0</v>
      </c>
      <c r="AD83">
        <f>2*29.3*R83*0.92*(BQ83-W83)</f>
        <v>0</v>
      </c>
      <c r="AE83">
        <f>2*0.95*5.67E-8*(((BQ83+$B$7)+273)^4-(W83+273)^4)</f>
        <v>0</v>
      </c>
      <c r="AF83">
        <f>U83+AE83+AC83+AD83</f>
        <v>0</v>
      </c>
      <c r="AG83">
        <f>BN83*AU83*(BI83-BH83*(1000-AU83*BK83)/(1000-AU83*BJ83))/(100*BB83)</f>
        <v>0</v>
      </c>
      <c r="AH83">
        <f>1000*BN83*AU83*(BJ83-BK83)/(100*BB83*(1000-AU83*BJ83))</f>
        <v>0</v>
      </c>
      <c r="AI83">
        <f>(AJ83 - AK83 - BO83*1E3/(8.314*(BQ83+273.15)) * AM83/BN83 * AL83) * BN83/(100*BB83) * (1000 - BK83)/1000</f>
        <v>0</v>
      </c>
      <c r="AJ83">
        <v>1106.36578273864</v>
      </c>
      <c r="AK83">
        <v>1079.37072727273</v>
      </c>
      <c r="AL83">
        <v>3.35348734694994</v>
      </c>
      <c r="AM83">
        <v>67.1333394971398</v>
      </c>
      <c r="AN83">
        <f>(AP83 - AO83 + BO83*1E3/(8.314*(BQ83+273.15)) * AR83/BN83 * AQ83) * BN83/(100*BB83) * 1000/(1000 - AP83)</f>
        <v>0</v>
      </c>
      <c r="AO83">
        <v>10.7209957351256</v>
      </c>
      <c r="AP83">
        <v>12.3393333333333</v>
      </c>
      <c r="AQ83">
        <v>-7.69479241949176e-07</v>
      </c>
      <c r="AR83">
        <v>128.358155406934</v>
      </c>
      <c r="AS83">
        <v>12</v>
      </c>
      <c r="AT83">
        <v>2</v>
      </c>
      <c r="AU83">
        <f>IF(AS83*$H$13&gt;=AW83,1.0,(AW83/(AW83-AS83*$H$13)))</f>
        <v>0</v>
      </c>
      <c r="AV83">
        <f>(AU83-1)*100</f>
        <v>0</v>
      </c>
      <c r="AW83">
        <f>MAX(0,($B$13+$C$13*BV83)/(1+$D$13*BV83)*BO83/(BQ83+273)*$E$13)</f>
        <v>0</v>
      </c>
      <c r="AX83">
        <f>$B$11*BW83+$C$11*BX83+$F$11*CI83*(1-CL83)</f>
        <v>0</v>
      </c>
      <c r="AY83">
        <f>AX83*AZ83</f>
        <v>0</v>
      </c>
      <c r="AZ83">
        <f>($B$11*$D$9+$C$11*$D$9+$F$11*((CV83+CN83)/MAX(CV83+CN83+CW83, 0.1)*$I$9+CW83/MAX(CV83+CN83+CW83, 0.1)*$J$9))/($B$11+$C$11+$F$11)</f>
        <v>0</v>
      </c>
      <c r="BA83">
        <f>($B$11*$K$9+$C$11*$K$9+$F$11*((CV83+CN83)/MAX(CV83+CN83+CW83, 0.1)*$P$9+CW83/MAX(CV83+CN83+CW83, 0.1)*$Q$9))/($B$11+$C$11+$F$11)</f>
        <v>0</v>
      </c>
      <c r="BB83">
        <v>2.44</v>
      </c>
      <c r="BC83">
        <v>0.5</v>
      </c>
      <c r="BD83" t="s">
        <v>355</v>
      </c>
      <c r="BE83">
        <v>2</v>
      </c>
      <c r="BF83" t="b">
        <v>1</v>
      </c>
      <c r="BG83">
        <v>1680458439.51852</v>
      </c>
      <c r="BH83">
        <v>1042.75148148148</v>
      </c>
      <c r="BI83">
        <v>1080.05148148148</v>
      </c>
      <c r="BJ83">
        <v>12.3456740740741</v>
      </c>
      <c r="BK83">
        <v>10.723162962963</v>
      </c>
      <c r="BL83">
        <v>1040.98555555556</v>
      </c>
      <c r="BM83">
        <v>12.3867592592593</v>
      </c>
      <c r="BN83">
        <v>500.141481481481</v>
      </c>
      <c r="BO83">
        <v>89.4802518518518</v>
      </c>
      <c r="BP83">
        <v>0.100011977777778</v>
      </c>
      <c r="BQ83">
        <v>19.5558333333333</v>
      </c>
      <c r="BR83">
        <v>19.9927962962963</v>
      </c>
      <c r="BS83">
        <v>999.9</v>
      </c>
      <c r="BT83">
        <v>0</v>
      </c>
      <c r="BU83">
        <v>0</v>
      </c>
      <c r="BV83">
        <v>9996.52148148148</v>
      </c>
      <c r="BW83">
        <v>0</v>
      </c>
      <c r="BX83">
        <v>10.2381</v>
      </c>
      <c r="BY83">
        <v>-37.3002222222222</v>
      </c>
      <c r="BZ83">
        <v>1055.78518518519</v>
      </c>
      <c r="CA83">
        <v>1091.75851851852</v>
      </c>
      <c r="CB83">
        <v>1.62250407407407</v>
      </c>
      <c r="CC83">
        <v>1080.05148148148</v>
      </c>
      <c r="CD83">
        <v>10.723162962963</v>
      </c>
      <c r="CE83">
        <v>1.10469259259259</v>
      </c>
      <c r="CF83">
        <v>0.959510962962963</v>
      </c>
      <c r="CG83">
        <v>8.37560185185185</v>
      </c>
      <c r="CH83">
        <v>6.31564592592593</v>
      </c>
      <c r="CI83">
        <v>1999.9837037037</v>
      </c>
      <c r="CJ83">
        <v>0.979995</v>
      </c>
      <c r="CK83">
        <v>0.0200047</v>
      </c>
      <c r="CL83">
        <v>0</v>
      </c>
      <c r="CM83">
        <v>2.6353037037037</v>
      </c>
      <c r="CN83">
        <v>0</v>
      </c>
      <c r="CO83">
        <v>4555.28296296296</v>
      </c>
      <c r="CP83">
        <v>16705.2444444444</v>
      </c>
      <c r="CQ83">
        <v>41.562</v>
      </c>
      <c r="CR83">
        <v>43.75</v>
      </c>
      <c r="CS83">
        <v>42.75</v>
      </c>
      <c r="CT83">
        <v>41.812</v>
      </c>
      <c r="CU83">
        <v>40.687</v>
      </c>
      <c r="CV83">
        <v>1959.9737037037</v>
      </c>
      <c r="CW83">
        <v>40.01</v>
      </c>
      <c r="CX83">
        <v>0</v>
      </c>
      <c r="CY83">
        <v>1680458476.8</v>
      </c>
      <c r="CZ83">
        <v>0</v>
      </c>
      <c r="DA83">
        <v>0</v>
      </c>
      <c r="DB83" t="s">
        <v>356</v>
      </c>
      <c r="DC83">
        <v>1680383055.5</v>
      </c>
      <c r="DD83">
        <v>1680383051.5</v>
      </c>
      <c r="DE83">
        <v>0</v>
      </c>
      <c r="DF83">
        <v>-0.261</v>
      </c>
      <c r="DG83">
        <v>-0.006</v>
      </c>
      <c r="DH83">
        <v>1.377</v>
      </c>
      <c r="DI83">
        <v>0.403</v>
      </c>
      <c r="DJ83">
        <v>420</v>
      </c>
      <c r="DK83">
        <v>24</v>
      </c>
      <c r="DL83">
        <v>0.61</v>
      </c>
      <c r="DM83">
        <v>0.33</v>
      </c>
      <c r="DN83">
        <v>-37.30759</v>
      </c>
      <c r="DO83">
        <v>1.12406454033783</v>
      </c>
      <c r="DP83">
        <v>0.390385048894037</v>
      </c>
      <c r="DQ83">
        <v>0</v>
      </c>
      <c r="DR83">
        <v>1.6217745</v>
      </c>
      <c r="DS83">
        <v>0.00563212007504411</v>
      </c>
      <c r="DT83">
        <v>0.00390123310633959</v>
      </c>
      <c r="DU83">
        <v>1</v>
      </c>
      <c r="DV83">
        <v>1</v>
      </c>
      <c r="DW83">
        <v>2</v>
      </c>
      <c r="DX83" t="s">
        <v>357</v>
      </c>
      <c r="DY83">
        <v>2.87137</v>
      </c>
      <c r="DZ83">
        <v>2.71027</v>
      </c>
      <c r="EA83">
        <v>0.17186</v>
      </c>
      <c r="EB83">
        <v>0.175378</v>
      </c>
      <c r="EC83">
        <v>0.0631544</v>
      </c>
      <c r="ED83">
        <v>0.0566714</v>
      </c>
      <c r="EE83">
        <v>23230.5</v>
      </c>
      <c r="EF83">
        <v>20252.1</v>
      </c>
      <c r="EG83">
        <v>25096.2</v>
      </c>
      <c r="EH83">
        <v>23912.5</v>
      </c>
      <c r="EI83">
        <v>40122.2</v>
      </c>
      <c r="EJ83">
        <v>37316.7</v>
      </c>
      <c r="EK83">
        <v>45340.2</v>
      </c>
      <c r="EL83">
        <v>42624</v>
      </c>
      <c r="EM83">
        <v>1.78023</v>
      </c>
      <c r="EN83">
        <v>1.85675</v>
      </c>
      <c r="EO83">
        <v>0.0134557</v>
      </c>
      <c r="EP83">
        <v>0</v>
      </c>
      <c r="EQ83">
        <v>19.7718</v>
      </c>
      <c r="ER83">
        <v>999.9</v>
      </c>
      <c r="ES83">
        <v>35.527</v>
      </c>
      <c r="ET83">
        <v>28.862</v>
      </c>
      <c r="EU83">
        <v>15.8403</v>
      </c>
      <c r="EV83">
        <v>54.385</v>
      </c>
      <c r="EW83">
        <v>45.5769</v>
      </c>
      <c r="EX83">
        <v>1</v>
      </c>
      <c r="EY83">
        <v>-0.0789558</v>
      </c>
      <c r="EZ83">
        <v>4.75353</v>
      </c>
      <c r="FA83">
        <v>20.1684</v>
      </c>
      <c r="FB83">
        <v>5.23451</v>
      </c>
      <c r="FC83">
        <v>11.992</v>
      </c>
      <c r="FD83">
        <v>4.95675</v>
      </c>
      <c r="FE83">
        <v>3.30395</v>
      </c>
      <c r="FF83">
        <v>9999</v>
      </c>
      <c r="FG83">
        <v>9999</v>
      </c>
      <c r="FH83">
        <v>999.9</v>
      </c>
      <c r="FI83">
        <v>9999</v>
      </c>
      <c r="FJ83">
        <v>1.86844</v>
      </c>
      <c r="FK83">
        <v>1.86411</v>
      </c>
      <c r="FL83">
        <v>1.87178</v>
      </c>
      <c r="FM83">
        <v>1.86249</v>
      </c>
      <c r="FN83">
        <v>1.86191</v>
      </c>
      <c r="FO83">
        <v>1.86844</v>
      </c>
      <c r="FP83">
        <v>1.85852</v>
      </c>
      <c r="FQ83">
        <v>1.86496</v>
      </c>
      <c r="FR83">
        <v>5</v>
      </c>
      <c r="FS83">
        <v>0</v>
      </c>
      <c r="FT83">
        <v>0</v>
      </c>
      <c r="FU83">
        <v>0</v>
      </c>
      <c r="FV83" t="s">
        <v>358</v>
      </c>
      <c r="FW83" t="s">
        <v>359</v>
      </c>
      <c r="FX83" t="s">
        <v>360</v>
      </c>
      <c r="FY83" t="s">
        <v>360</v>
      </c>
      <c r="FZ83" t="s">
        <v>360</v>
      </c>
      <c r="GA83" t="s">
        <v>360</v>
      </c>
      <c r="GB83">
        <v>0</v>
      </c>
      <c r="GC83">
        <v>100</v>
      </c>
      <c r="GD83">
        <v>100</v>
      </c>
      <c r="GE83">
        <v>1.78</v>
      </c>
      <c r="GF83">
        <v>-0.0412</v>
      </c>
      <c r="GG83">
        <v>0.710533810232173</v>
      </c>
      <c r="GH83">
        <v>0.00197157181927259</v>
      </c>
      <c r="GI83">
        <v>-1.54613444728524e-06</v>
      </c>
      <c r="GJ83">
        <v>6.01190112903267e-10</v>
      </c>
      <c r="GK83">
        <v>-0.100309745534137</v>
      </c>
      <c r="GL83">
        <v>-0.0164619765348121</v>
      </c>
      <c r="GM83">
        <v>0.00184798508784774</v>
      </c>
      <c r="GN83">
        <v>-1.07393615702454e-05</v>
      </c>
      <c r="GO83">
        <v>1</v>
      </c>
      <c r="GP83">
        <v>1970</v>
      </c>
      <c r="GQ83">
        <v>2</v>
      </c>
      <c r="GR83">
        <v>24</v>
      </c>
      <c r="GS83">
        <v>1256.5</v>
      </c>
      <c r="GT83">
        <v>1256.6</v>
      </c>
      <c r="GU83">
        <v>2.2644</v>
      </c>
      <c r="GV83">
        <v>2.33765</v>
      </c>
      <c r="GW83">
        <v>1.44775</v>
      </c>
      <c r="GX83">
        <v>2.31079</v>
      </c>
      <c r="GY83">
        <v>1.44409</v>
      </c>
      <c r="GZ83">
        <v>2.43408</v>
      </c>
      <c r="HA83">
        <v>33.9639</v>
      </c>
      <c r="HB83">
        <v>24.3064</v>
      </c>
      <c r="HC83">
        <v>18</v>
      </c>
      <c r="HD83">
        <v>416.39</v>
      </c>
      <c r="HE83">
        <v>447.419</v>
      </c>
      <c r="HF83">
        <v>14.7226</v>
      </c>
      <c r="HG83">
        <v>26.1581</v>
      </c>
      <c r="HH83">
        <v>30.0002</v>
      </c>
      <c r="HI83">
        <v>26.1511</v>
      </c>
      <c r="HJ83">
        <v>26.1235</v>
      </c>
      <c r="HK83">
        <v>45.4311</v>
      </c>
      <c r="HL83">
        <v>41.2687</v>
      </c>
      <c r="HM83">
        <v>2.49476</v>
      </c>
      <c r="HN83">
        <v>14.7221</v>
      </c>
      <c r="HO83">
        <v>1126.25</v>
      </c>
      <c r="HP83">
        <v>10.6802</v>
      </c>
      <c r="HQ83">
        <v>95.9825</v>
      </c>
      <c r="HR83">
        <v>100.239</v>
      </c>
    </row>
    <row r="84" spans="1:226">
      <c r="A84">
        <v>68</v>
      </c>
      <c r="B84">
        <v>1680458452</v>
      </c>
      <c r="C84">
        <v>427</v>
      </c>
      <c r="D84" t="s">
        <v>495</v>
      </c>
      <c r="E84" t="s">
        <v>496</v>
      </c>
      <c r="F84">
        <v>5</v>
      </c>
      <c r="G84" t="s">
        <v>353</v>
      </c>
      <c r="H84" t="s">
        <v>354</v>
      </c>
      <c r="I84">
        <v>1680458444.23214</v>
      </c>
      <c r="J84">
        <f>(K84)/1000</f>
        <v>0</v>
      </c>
      <c r="K84">
        <f>IF(BF84, AN84, AH84)</f>
        <v>0</v>
      </c>
      <c r="L84">
        <f>IF(BF84, AI84, AG84)</f>
        <v>0</v>
      </c>
      <c r="M84">
        <f>BH84 - IF(AU84&gt;1, L84*BB84*100.0/(AW84*BV84), 0)</f>
        <v>0</v>
      </c>
      <c r="N84">
        <f>((T84-J84/2)*M84-L84)/(T84+J84/2)</f>
        <v>0</v>
      </c>
      <c r="O84">
        <f>N84*(BO84+BP84)/1000.0</f>
        <v>0</v>
      </c>
      <c r="P84">
        <f>(BH84 - IF(AU84&gt;1, L84*BB84*100.0/(AW84*BV84), 0))*(BO84+BP84)/1000.0</f>
        <v>0</v>
      </c>
      <c r="Q84">
        <f>2.0/((1/S84-1/R84)+SIGN(S84)*SQRT((1/S84-1/R84)*(1/S84-1/R84) + 4*BC84/((BC84+1)*(BC84+1))*(2*1/S84*1/R84-1/R84*1/R84)))</f>
        <v>0</v>
      </c>
      <c r="R84">
        <f>IF(LEFT(BD84,1)&lt;&gt;"0",IF(LEFT(BD84,1)="1",3.0,BE84),$D$5+$E$5*(BV84*BO84/($K$5*1000))+$F$5*(BV84*BO84/($K$5*1000))*MAX(MIN(BB84,$J$5),$I$5)*MAX(MIN(BB84,$J$5),$I$5)+$G$5*MAX(MIN(BB84,$J$5),$I$5)*(BV84*BO84/($K$5*1000))+$H$5*(BV84*BO84/($K$5*1000))*(BV84*BO84/($K$5*1000)))</f>
        <v>0</v>
      </c>
      <c r="S84">
        <f>J84*(1000-(1000*0.61365*exp(17.502*W84/(240.97+W84))/(BO84+BP84)+BJ84)/2)/(1000*0.61365*exp(17.502*W84/(240.97+W84))/(BO84+BP84)-BJ84)</f>
        <v>0</v>
      </c>
      <c r="T84">
        <f>1/((BC84+1)/(Q84/1.6)+1/(R84/1.37)) + BC84/((BC84+1)/(Q84/1.6) + BC84/(R84/1.37))</f>
        <v>0</v>
      </c>
      <c r="U84">
        <f>(AX84*BA84)</f>
        <v>0</v>
      </c>
      <c r="V84">
        <f>(BQ84+(U84+2*0.95*5.67E-8*(((BQ84+$B$7)+273)^4-(BQ84+273)^4)-44100*J84)/(1.84*29.3*R84+8*0.95*5.67E-8*(BQ84+273)^3))</f>
        <v>0</v>
      </c>
      <c r="W84">
        <f>($C$7*BR84+$D$7*BS84+$E$7*V84)</f>
        <v>0</v>
      </c>
      <c r="X84">
        <f>0.61365*exp(17.502*W84/(240.97+W84))</f>
        <v>0</v>
      </c>
      <c r="Y84">
        <f>(Z84/AA84*100)</f>
        <v>0</v>
      </c>
      <c r="Z84">
        <f>BJ84*(BO84+BP84)/1000</f>
        <v>0</v>
      </c>
      <c r="AA84">
        <f>0.61365*exp(17.502*BQ84/(240.97+BQ84))</f>
        <v>0</v>
      </c>
      <c r="AB84">
        <f>(X84-BJ84*(BO84+BP84)/1000)</f>
        <v>0</v>
      </c>
      <c r="AC84">
        <f>(-J84*44100)</f>
        <v>0</v>
      </c>
      <c r="AD84">
        <f>2*29.3*R84*0.92*(BQ84-W84)</f>
        <v>0</v>
      </c>
      <c r="AE84">
        <f>2*0.95*5.67E-8*(((BQ84+$B$7)+273)^4-(W84+273)^4)</f>
        <v>0</v>
      </c>
      <c r="AF84">
        <f>U84+AE84+AC84+AD84</f>
        <v>0</v>
      </c>
      <c r="AG84">
        <f>BN84*AU84*(BI84-BH84*(1000-AU84*BK84)/(1000-AU84*BJ84))/(100*BB84)</f>
        <v>0</v>
      </c>
      <c r="AH84">
        <f>1000*BN84*AU84*(BJ84-BK84)/(100*BB84*(1000-AU84*BJ84))</f>
        <v>0</v>
      </c>
      <c r="AI84">
        <f>(AJ84 - AK84 - BO84*1E3/(8.314*(BQ84+273.15)) * AM84/BN84 * AL84) * BN84/(100*BB84) * (1000 - BK84)/1000</f>
        <v>0</v>
      </c>
      <c r="AJ84">
        <v>1122.81475305434</v>
      </c>
      <c r="AK84">
        <v>1095.92012121212</v>
      </c>
      <c r="AL84">
        <v>3.31155069406526</v>
      </c>
      <c r="AM84">
        <v>67.1333394971398</v>
      </c>
      <c r="AN84">
        <f>(AP84 - AO84 + BO84*1E3/(8.314*(BQ84+273.15)) * AR84/BN84 * AQ84) * BN84/(100*BB84) * 1000/(1000 - AP84)</f>
        <v>0</v>
      </c>
      <c r="AO84">
        <v>10.7206536925832</v>
      </c>
      <c r="AP84">
        <v>12.3366248484848</v>
      </c>
      <c r="AQ84">
        <v>-1.34153121833709e-06</v>
      </c>
      <c r="AR84">
        <v>128.358155406934</v>
      </c>
      <c r="AS84">
        <v>12</v>
      </c>
      <c r="AT84">
        <v>2</v>
      </c>
      <c r="AU84">
        <f>IF(AS84*$H$13&gt;=AW84,1.0,(AW84/(AW84-AS84*$H$13)))</f>
        <v>0</v>
      </c>
      <c r="AV84">
        <f>(AU84-1)*100</f>
        <v>0</v>
      </c>
      <c r="AW84">
        <f>MAX(0,($B$13+$C$13*BV84)/(1+$D$13*BV84)*BO84/(BQ84+273)*$E$13)</f>
        <v>0</v>
      </c>
      <c r="AX84">
        <f>$B$11*BW84+$C$11*BX84+$F$11*CI84*(1-CL84)</f>
        <v>0</v>
      </c>
      <c r="AY84">
        <f>AX84*AZ84</f>
        <v>0</v>
      </c>
      <c r="AZ84">
        <f>($B$11*$D$9+$C$11*$D$9+$F$11*((CV84+CN84)/MAX(CV84+CN84+CW84, 0.1)*$I$9+CW84/MAX(CV84+CN84+CW84, 0.1)*$J$9))/($B$11+$C$11+$F$11)</f>
        <v>0</v>
      </c>
      <c r="BA84">
        <f>($B$11*$K$9+$C$11*$K$9+$F$11*((CV84+CN84)/MAX(CV84+CN84+CW84, 0.1)*$P$9+CW84/MAX(CV84+CN84+CW84, 0.1)*$Q$9))/($B$11+$C$11+$F$11)</f>
        <v>0</v>
      </c>
      <c r="BB84">
        <v>2.44</v>
      </c>
      <c r="BC84">
        <v>0.5</v>
      </c>
      <c r="BD84" t="s">
        <v>355</v>
      </c>
      <c r="BE84">
        <v>2</v>
      </c>
      <c r="BF84" t="b">
        <v>1</v>
      </c>
      <c r="BG84">
        <v>1680458444.23214</v>
      </c>
      <c r="BH84">
        <v>1058.42928571429</v>
      </c>
      <c r="BI84">
        <v>1095.53071428571</v>
      </c>
      <c r="BJ84">
        <v>12.3420321428571</v>
      </c>
      <c r="BK84">
        <v>10.7214</v>
      </c>
      <c r="BL84">
        <v>1056.6525</v>
      </c>
      <c r="BM84">
        <v>12.3832035714286</v>
      </c>
      <c r="BN84">
        <v>500.133</v>
      </c>
      <c r="BO84">
        <v>89.4804464285714</v>
      </c>
      <c r="BP84">
        <v>0.09991985</v>
      </c>
      <c r="BQ84">
        <v>19.553325</v>
      </c>
      <c r="BR84">
        <v>19.9916428571429</v>
      </c>
      <c r="BS84">
        <v>999.9</v>
      </c>
      <c r="BT84">
        <v>0</v>
      </c>
      <c r="BU84">
        <v>0</v>
      </c>
      <c r="BV84">
        <v>10000.1110714286</v>
      </c>
      <c r="BW84">
        <v>0</v>
      </c>
      <c r="BX84">
        <v>10.2381</v>
      </c>
      <c r="BY84">
        <v>-37.1017035714286</v>
      </c>
      <c r="BZ84">
        <v>1071.655</v>
      </c>
      <c r="CA84">
        <v>1107.40392857143</v>
      </c>
      <c r="CB84">
        <v>1.62062107142857</v>
      </c>
      <c r="CC84">
        <v>1095.53071428571</v>
      </c>
      <c r="CD84">
        <v>10.7214</v>
      </c>
      <c r="CE84">
        <v>1.10436892857143</v>
      </c>
      <c r="CF84">
        <v>0.959355607142857</v>
      </c>
      <c r="CG84">
        <v>8.37128357142857</v>
      </c>
      <c r="CH84">
        <v>6.31329857142857</v>
      </c>
      <c r="CI84">
        <v>2000</v>
      </c>
      <c r="CJ84">
        <v>0.979995142857143</v>
      </c>
      <c r="CK84">
        <v>0.0200045857142857</v>
      </c>
      <c r="CL84">
        <v>0</v>
      </c>
      <c r="CM84">
        <v>2.63168928571429</v>
      </c>
      <c r="CN84">
        <v>0</v>
      </c>
      <c r="CO84">
        <v>4554.45678571429</v>
      </c>
      <c r="CP84">
        <v>16705.3892857143</v>
      </c>
      <c r="CQ84">
        <v>41.562</v>
      </c>
      <c r="CR84">
        <v>43.75</v>
      </c>
      <c r="CS84">
        <v>42.75</v>
      </c>
      <c r="CT84">
        <v>41.812</v>
      </c>
      <c r="CU84">
        <v>40.687</v>
      </c>
      <c r="CV84">
        <v>1959.98964285714</v>
      </c>
      <c r="CW84">
        <v>40.0103571428571</v>
      </c>
      <c r="CX84">
        <v>0</v>
      </c>
      <c r="CY84">
        <v>1680458482.2</v>
      </c>
      <c r="CZ84">
        <v>0</v>
      </c>
      <c r="DA84">
        <v>0</v>
      </c>
      <c r="DB84" t="s">
        <v>356</v>
      </c>
      <c r="DC84">
        <v>1680383055.5</v>
      </c>
      <c r="DD84">
        <v>1680383051.5</v>
      </c>
      <c r="DE84">
        <v>0</v>
      </c>
      <c r="DF84">
        <v>-0.261</v>
      </c>
      <c r="DG84">
        <v>-0.006</v>
      </c>
      <c r="DH84">
        <v>1.377</v>
      </c>
      <c r="DI84">
        <v>0.403</v>
      </c>
      <c r="DJ84">
        <v>420</v>
      </c>
      <c r="DK84">
        <v>24</v>
      </c>
      <c r="DL84">
        <v>0.61</v>
      </c>
      <c r="DM84">
        <v>0.33</v>
      </c>
      <c r="DN84">
        <v>-37.2689075</v>
      </c>
      <c r="DO84">
        <v>3.0965774859288</v>
      </c>
      <c r="DP84">
        <v>0.392750918768817</v>
      </c>
      <c r="DQ84">
        <v>0</v>
      </c>
      <c r="DR84">
        <v>1.62192125</v>
      </c>
      <c r="DS84">
        <v>-0.0255711444652947</v>
      </c>
      <c r="DT84">
        <v>0.00269256679350764</v>
      </c>
      <c r="DU84">
        <v>1</v>
      </c>
      <c r="DV84">
        <v>1</v>
      </c>
      <c r="DW84">
        <v>2</v>
      </c>
      <c r="DX84" t="s">
        <v>357</v>
      </c>
      <c r="DY84">
        <v>2.87129</v>
      </c>
      <c r="DZ84">
        <v>2.71055</v>
      </c>
      <c r="EA84">
        <v>0.173508</v>
      </c>
      <c r="EB84">
        <v>0.177042</v>
      </c>
      <c r="EC84">
        <v>0.0631405</v>
      </c>
      <c r="ED84">
        <v>0.05667</v>
      </c>
      <c r="EE84">
        <v>23183.7</v>
      </c>
      <c r="EF84">
        <v>20211.3</v>
      </c>
      <c r="EG84">
        <v>25095.5</v>
      </c>
      <c r="EH84">
        <v>23912.6</v>
      </c>
      <c r="EI84">
        <v>40122.1</v>
      </c>
      <c r="EJ84">
        <v>37316.7</v>
      </c>
      <c r="EK84">
        <v>45339.4</v>
      </c>
      <c r="EL84">
        <v>42623.9</v>
      </c>
      <c r="EM84">
        <v>1.7801</v>
      </c>
      <c r="EN84">
        <v>1.85707</v>
      </c>
      <c r="EO84">
        <v>0.0143535</v>
      </c>
      <c r="EP84">
        <v>0</v>
      </c>
      <c r="EQ84">
        <v>19.7735</v>
      </c>
      <c r="ER84">
        <v>999.9</v>
      </c>
      <c r="ES84">
        <v>35.527</v>
      </c>
      <c r="ET84">
        <v>28.842</v>
      </c>
      <c r="EU84">
        <v>15.8216</v>
      </c>
      <c r="EV84">
        <v>54.575</v>
      </c>
      <c r="EW84">
        <v>46.0216</v>
      </c>
      <c r="EX84">
        <v>1</v>
      </c>
      <c r="EY84">
        <v>-0.0789405</v>
      </c>
      <c r="EZ84">
        <v>4.73487</v>
      </c>
      <c r="FA84">
        <v>20.1692</v>
      </c>
      <c r="FB84">
        <v>5.23571</v>
      </c>
      <c r="FC84">
        <v>11.992</v>
      </c>
      <c r="FD84">
        <v>4.95685</v>
      </c>
      <c r="FE84">
        <v>3.30398</v>
      </c>
      <c r="FF84">
        <v>9999</v>
      </c>
      <c r="FG84">
        <v>9999</v>
      </c>
      <c r="FH84">
        <v>999.9</v>
      </c>
      <c r="FI84">
        <v>9999</v>
      </c>
      <c r="FJ84">
        <v>1.86842</v>
      </c>
      <c r="FK84">
        <v>1.86412</v>
      </c>
      <c r="FL84">
        <v>1.87177</v>
      </c>
      <c r="FM84">
        <v>1.86249</v>
      </c>
      <c r="FN84">
        <v>1.86191</v>
      </c>
      <c r="FO84">
        <v>1.86844</v>
      </c>
      <c r="FP84">
        <v>1.85852</v>
      </c>
      <c r="FQ84">
        <v>1.86496</v>
      </c>
      <c r="FR84">
        <v>5</v>
      </c>
      <c r="FS84">
        <v>0</v>
      </c>
      <c r="FT84">
        <v>0</v>
      </c>
      <c r="FU84">
        <v>0</v>
      </c>
      <c r="FV84" t="s">
        <v>358</v>
      </c>
      <c r="FW84" t="s">
        <v>359</v>
      </c>
      <c r="FX84" t="s">
        <v>360</v>
      </c>
      <c r="FY84" t="s">
        <v>360</v>
      </c>
      <c r="FZ84" t="s">
        <v>360</v>
      </c>
      <c r="GA84" t="s">
        <v>360</v>
      </c>
      <c r="GB84">
        <v>0</v>
      </c>
      <c r="GC84">
        <v>100</v>
      </c>
      <c r="GD84">
        <v>100</v>
      </c>
      <c r="GE84">
        <v>1.79</v>
      </c>
      <c r="GF84">
        <v>-0.0413</v>
      </c>
      <c r="GG84">
        <v>0.710533810232173</v>
      </c>
      <c r="GH84">
        <v>0.00197157181927259</v>
      </c>
      <c r="GI84">
        <v>-1.54613444728524e-06</v>
      </c>
      <c r="GJ84">
        <v>6.01190112903267e-10</v>
      </c>
      <c r="GK84">
        <v>-0.100309745534137</v>
      </c>
      <c r="GL84">
        <v>-0.0164619765348121</v>
      </c>
      <c r="GM84">
        <v>0.00184798508784774</v>
      </c>
      <c r="GN84">
        <v>-1.07393615702454e-05</v>
      </c>
      <c r="GO84">
        <v>1</v>
      </c>
      <c r="GP84">
        <v>1970</v>
      </c>
      <c r="GQ84">
        <v>2</v>
      </c>
      <c r="GR84">
        <v>24</v>
      </c>
      <c r="GS84">
        <v>1256.6</v>
      </c>
      <c r="GT84">
        <v>1256.7</v>
      </c>
      <c r="GU84">
        <v>2.29248</v>
      </c>
      <c r="GV84">
        <v>2.34741</v>
      </c>
      <c r="GW84">
        <v>1.44775</v>
      </c>
      <c r="GX84">
        <v>2.30957</v>
      </c>
      <c r="GY84">
        <v>1.44409</v>
      </c>
      <c r="GZ84">
        <v>2.35229</v>
      </c>
      <c r="HA84">
        <v>33.9639</v>
      </c>
      <c r="HB84">
        <v>24.2976</v>
      </c>
      <c r="HC84">
        <v>18</v>
      </c>
      <c r="HD84">
        <v>416.322</v>
      </c>
      <c r="HE84">
        <v>447.616</v>
      </c>
      <c r="HF84">
        <v>14.7248</v>
      </c>
      <c r="HG84">
        <v>26.1581</v>
      </c>
      <c r="HH84">
        <v>30.0002</v>
      </c>
      <c r="HI84">
        <v>26.1511</v>
      </c>
      <c r="HJ84">
        <v>26.1235</v>
      </c>
      <c r="HK84">
        <v>45.9345</v>
      </c>
      <c r="HL84">
        <v>41.2687</v>
      </c>
      <c r="HM84">
        <v>2.49476</v>
      </c>
      <c r="HN84">
        <v>14.7273</v>
      </c>
      <c r="HO84">
        <v>1139.65</v>
      </c>
      <c r="HP84">
        <v>10.6802</v>
      </c>
      <c r="HQ84">
        <v>95.9805</v>
      </c>
      <c r="HR84">
        <v>100.239</v>
      </c>
    </row>
    <row r="85" spans="1:226">
      <c r="A85">
        <v>69</v>
      </c>
      <c r="B85">
        <v>1680458457</v>
      </c>
      <c r="C85">
        <v>432</v>
      </c>
      <c r="D85" t="s">
        <v>497</v>
      </c>
      <c r="E85" t="s">
        <v>498</v>
      </c>
      <c r="F85">
        <v>5</v>
      </c>
      <c r="G85" t="s">
        <v>353</v>
      </c>
      <c r="H85" t="s">
        <v>354</v>
      </c>
      <c r="I85">
        <v>1680458449.5</v>
      </c>
      <c r="J85">
        <f>(K85)/1000</f>
        <v>0</v>
      </c>
      <c r="K85">
        <f>IF(BF85, AN85, AH85)</f>
        <v>0</v>
      </c>
      <c r="L85">
        <f>IF(BF85, AI85, AG85)</f>
        <v>0</v>
      </c>
      <c r="M85">
        <f>BH85 - IF(AU85&gt;1, L85*BB85*100.0/(AW85*BV85), 0)</f>
        <v>0</v>
      </c>
      <c r="N85">
        <f>((T85-J85/2)*M85-L85)/(T85+J85/2)</f>
        <v>0</v>
      </c>
      <c r="O85">
        <f>N85*(BO85+BP85)/1000.0</f>
        <v>0</v>
      </c>
      <c r="P85">
        <f>(BH85 - IF(AU85&gt;1, L85*BB85*100.0/(AW85*BV85), 0))*(BO85+BP85)/1000.0</f>
        <v>0</v>
      </c>
      <c r="Q85">
        <f>2.0/((1/S85-1/R85)+SIGN(S85)*SQRT((1/S85-1/R85)*(1/S85-1/R85) + 4*BC85/((BC85+1)*(BC85+1))*(2*1/S85*1/R85-1/R85*1/R85)))</f>
        <v>0</v>
      </c>
      <c r="R85">
        <f>IF(LEFT(BD85,1)&lt;&gt;"0",IF(LEFT(BD85,1)="1",3.0,BE85),$D$5+$E$5*(BV85*BO85/($K$5*1000))+$F$5*(BV85*BO85/($K$5*1000))*MAX(MIN(BB85,$J$5),$I$5)*MAX(MIN(BB85,$J$5),$I$5)+$G$5*MAX(MIN(BB85,$J$5),$I$5)*(BV85*BO85/($K$5*1000))+$H$5*(BV85*BO85/($K$5*1000))*(BV85*BO85/($K$5*1000)))</f>
        <v>0</v>
      </c>
      <c r="S85">
        <f>J85*(1000-(1000*0.61365*exp(17.502*W85/(240.97+W85))/(BO85+BP85)+BJ85)/2)/(1000*0.61365*exp(17.502*W85/(240.97+W85))/(BO85+BP85)-BJ85)</f>
        <v>0</v>
      </c>
      <c r="T85">
        <f>1/((BC85+1)/(Q85/1.6)+1/(R85/1.37)) + BC85/((BC85+1)/(Q85/1.6) + BC85/(R85/1.37))</f>
        <v>0</v>
      </c>
      <c r="U85">
        <f>(AX85*BA85)</f>
        <v>0</v>
      </c>
      <c r="V85">
        <f>(BQ85+(U85+2*0.95*5.67E-8*(((BQ85+$B$7)+273)^4-(BQ85+273)^4)-44100*J85)/(1.84*29.3*R85+8*0.95*5.67E-8*(BQ85+273)^3))</f>
        <v>0</v>
      </c>
      <c r="W85">
        <f>($C$7*BR85+$D$7*BS85+$E$7*V85)</f>
        <v>0</v>
      </c>
      <c r="X85">
        <f>0.61365*exp(17.502*W85/(240.97+W85))</f>
        <v>0</v>
      </c>
      <c r="Y85">
        <f>(Z85/AA85*100)</f>
        <v>0</v>
      </c>
      <c r="Z85">
        <f>BJ85*(BO85+BP85)/1000</f>
        <v>0</v>
      </c>
      <c r="AA85">
        <f>0.61365*exp(17.502*BQ85/(240.97+BQ85))</f>
        <v>0</v>
      </c>
      <c r="AB85">
        <f>(X85-BJ85*(BO85+BP85)/1000)</f>
        <v>0</v>
      </c>
      <c r="AC85">
        <f>(-J85*44100)</f>
        <v>0</v>
      </c>
      <c r="AD85">
        <f>2*29.3*R85*0.92*(BQ85-W85)</f>
        <v>0</v>
      </c>
      <c r="AE85">
        <f>2*0.95*5.67E-8*(((BQ85+$B$7)+273)^4-(W85+273)^4)</f>
        <v>0</v>
      </c>
      <c r="AF85">
        <f>U85+AE85+AC85+AD85</f>
        <v>0</v>
      </c>
      <c r="AG85">
        <f>BN85*AU85*(BI85-BH85*(1000-AU85*BK85)/(1000-AU85*BJ85))/(100*BB85)</f>
        <v>0</v>
      </c>
      <c r="AH85">
        <f>1000*BN85*AU85*(BJ85-BK85)/(100*BB85*(1000-AU85*BJ85))</f>
        <v>0</v>
      </c>
      <c r="AI85">
        <f>(AJ85 - AK85 - BO85*1E3/(8.314*(BQ85+273.15)) * AM85/BN85 * AL85) * BN85/(100*BB85) * (1000 - BK85)/1000</f>
        <v>0</v>
      </c>
      <c r="AJ85">
        <v>1139.83601612845</v>
      </c>
      <c r="AK85">
        <v>1112.49048484848</v>
      </c>
      <c r="AL85">
        <v>3.31368376537531</v>
      </c>
      <c r="AM85">
        <v>67.1333394971398</v>
      </c>
      <c r="AN85">
        <f>(AP85 - AO85 + BO85*1E3/(8.314*(BQ85+273.15)) * AR85/BN85 * AQ85) * BN85/(100*BB85) * 1000/(1000 - AP85)</f>
        <v>0</v>
      </c>
      <c r="AO85">
        <v>10.7206734818186</v>
      </c>
      <c r="AP85">
        <v>12.3318563636364</v>
      </c>
      <c r="AQ85">
        <v>-1.88416607473521e-06</v>
      </c>
      <c r="AR85">
        <v>128.358155406934</v>
      </c>
      <c r="AS85">
        <v>12</v>
      </c>
      <c r="AT85">
        <v>2</v>
      </c>
      <c r="AU85">
        <f>IF(AS85*$H$13&gt;=AW85,1.0,(AW85/(AW85-AS85*$H$13)))</f>
        <v>0</v>
      </c>
      <c r="AV85">
        <f>(AU85-1)*100</f>
        <v>0</v>
      </c>
      <c r="AW85">
        <f>MAX(0,($B$13+$C$13*BV85)/(1+$D$13*BV85)*BO85/(BQ85+273)*$E$13)</f>
        <v>0</v>
      </c>
      <c r="AX85">
        <f>$B$11*BW85+$C$11*BX85+$F$11*CI85*(1-CL85)</f>
        <v>0</v>
      </c>
      <c r="AY85">
        <f>AX85*AZ85</f>
        <v>0</v>
      </c>
      <c r="AZ85">
        <f>($B$11*$D$9+$C$11*$D$9+$F$11*((CV85+CN85)/MAX(CV85+CN85+CW85, 0.1)*$I$9+CW85/MAX(CV85+CN85+CW85, 0.1)*$J$9))/($B$11+$C$11+$F$11)</f>
        <v>0</v>
      </c>
      <c r="BA85">
        <f>($B$11*$K$9+$C$11*$K$9+$F$11*((CV85+CN85)/MAX(CV85+CN85+CW85, 0.1)*$P$9+CW85/MAX(CV85+CN85+CW85, 0.1)*$Q$9))/($B$11+$C$11+$F$11)</f>
        <v>0</v>
      </c>
      <c r="BB85">
        <v>2.44</v>
      </c>
      <c r="BC85">
        <v>0.5</v>
      </c>
      <c r="BD85" t="s">
        <v>355</v>
      </c>
      <c r="BE85">
        <v>2</v>
      </c>
      <c r="BF85" t="b">
        <v>1</v>
      </c>
      <c r="BG85">
        <v>1680458449.5</v>
      </c>
      <c r="BH85">
        <v>1075.85111111111</v>
      </c>
      <c r="BI85">
        <v>1112.95333333333</v>
      </c>
      <c r="BJ85">
        <v>12.3379111111111</v>
      </c>
      <c r="BK85">
        <v>10.7208333333333</v>
      </c>
      <c r="BL85">
        <v>1074.06185185185</v>
      </c>
      <c r="BM85">
        <v>12.3791814814815</v>
      </c>
      <c r="BN85">
        <v>500.147481481481</v>
      </c>
      <c r="BO85">
        <v>89.4808740740741</v>
      </c>
      <c r="BP85">
        <v>0.0999739222222222</v>
      </c>
      <c r="BQ85">
        <v>19.5591962962963</v>
      </c>
      <c r="BR85">
        <v>20.0047555555556</v>
      </c>
      <c r="BS85">
        <v>999.9</v>
      </c>
      <c r="BT85">
        <v>0</v>
      </c>
      <c r="BU85">
        <v>0</v>
      </c>
      <c r="BV85">
        <v>9982.10555555556</v>
      </c>
      <c r="BW85">
        <v>0</v>
      </c>
      <c r="BX85">
        <v>10.2381</v>
      </c>
      <c r="BY85">
        <v>-37.101662962963</v>
      </c>
      <c r="BZ85">
        <v>1089.29037037037</v>
      </c>
      <c r="CA85">
        <v>1125.01481481481</v>
      </c>
      <c r="CB85">
        <v>1.6170762962963</v>
      </c>
      <c r="CC85">
        <v>1112.95333333333</v>
      </c>
      <c r="CD85">
        <v>10.7208333333333</v>
      </c>
      <c r="CE85">
        <v>1.1040062962963</v>
      </c>
      <c r="CF85">
        <v>0.959309</v>
      </c>
      <c r="CG85">
        <v>8.36643592592593</v>
      </c>
      <c r="CH85">
        <v>6.31259481481481</v>
      </c>
      <c r="CI85">
        <v>2000.00555555556</v>
      </c>
      <c r="CJ85">
        <v>0.979995296296296</v>
      </c>
      <c r="CK85">
        <v>0.020004462962963</v>
      </c>
      <c r="CL85">
        <v>0</v>
      </c>
      <c r="CM85">
        <v>2.59232962962963</v>
      </c>
      <c r="CN85">
        <v>0</v>
      </c>
      <c r="CO85">
        <v>4552.80592592593</v>
      </c>
      <c r="CP85">
        <v>16705.437037037</v>
      </c>
      <c r="CQ85">
        <v>41.562</v>
      </c>
      <c r="CR85">
        <v>43.75</v>
      </c>
      <c r="CS85">
        <v>42.75</v>
      </c>
      <c r="CT85">
        <v>41.812</v>
      </c>
      <c r="CU85">
        <v>40.687</v>
      </c>
      <c r="CV85">
        <v>1959.99518518518</v>
      </c>
      <c r="CW85">
        <v>40.0103703703704</v>
      </c>
      <c r="CX85">
        <v>0</v>
      </c>
      <c r="CY85">
        <v>1680458487</v>
      </c>
      <c r="CZ85">
        <v>0</v>
      </c>
      <c r="DA85">
        <v>0</v>
      </c>
      <c r="DB85" t="s">
        <v>356</v>
      </c>
      <c r="DC85">
        <v>1680383055.5</v>
      </c>
      <c r="DD85">
        <v>1680383051.5</v>
      </c>
      <c r="DE85">
        <v>0</v>
      </c>
      <c r="DF85">
        <v>-0.261</v>
      </c>
      <c r="DG85">
        <v>-0.006</v>
      </c>
      <c r="DH85">
        <v>1.377</v>
      </c>
      <c r="DI85">
        <v>0.403</v>
      </c>
      <c r="DJ85">
        <v>420</v>
      </c>
      <c r="DK85">
        <v>24</v>
      </c>
      <c r="DL85">
        <v>0.61</v>
      </c>
      <c r="DM85">
        <v>0.33</v>
      </c>
      <c r="DN85">
        <v>-37.150245</v>
      </c>
      <c r="DO85">
        <v>-0.0190221388366805</v>
      </c>
      <c r="DP85">
        <v>0.261463675249546</v>
      </c>
      <c r="DQ85">
        <v>1</v>
      </c>
      <c r="DR85">
        <v>1.61946975</v>
      </c>
      <c r="DS85">
        <v>-0.0358846153846165</v>
      </c>
      <c r="DT85">
        <v>0.00358484203801227</v>
      </c>
      <c r="DU85">
        <v>1</v>
      </c>
      <c r="DV85">
        <v>2</v>
      </c>
      <c r="DW85">
        <v>2</v>
      </c>
      <c r="DX85" t="s">
        <v>466</v>
      </c>
      <c r="DY85">
        <v>2.87121</v>
      </c>
      <c r="DZ85">
        <v>2.7094</v>
      </c>
      <c r="EA85">
        <v>0.175152</v>
      </c>
      <c r="EB85">
        <v>0.178655</v>
      </c>
      <c r="EC85">
        <v>0.0631218</v>
      </c>
      <c r="ED85">
        <v>0.0566704</v>
      </c>
      <c r="EE85">
        <v>23137.8</v>
      </c>
      <c r="EF85">
        <v>20172.1</v>
      </c>
      <c r="EG85">
        <v>25095.8</v>
      </c>
      <c r="EH85">
        <v>23913.1</v>
      </c>
      <c r="EI85">
        <v>40123.2</v>
      </c>
      <c r="EJ85">
        <v>37317.4</v>
      </c>
      <c r="EK85">
        <v>45339.6</v>
      </c>
      <c r="EL85">
        <v>42624.7</v>
      </c>
      <c r="EM85">
        <v>1.78025</v>
      </c>
      <c r="EN85">
        <v>1.85707</v>
      </c>
      <c r="EO85">
        <v>0.0153184</v>
      </c>
      <c r="EP85">
        <v>0</v>
      </c>
      <c r="EQ85">
        <v>19.7754</v>
      </c>
      <c r="ER85">
        <v>999.9</v>
      </c>
      <c r="ES85">
        <v>35.527</v>
      </c>
      <c r="ET85">
        <v>28.862</v>
      </c>
      <c r="EU85">
        <v>15.8416</v>
      </c>
      <c r="EV85">
        <v>55.155</v>
      </c>
      <c r="EW85">
        <v>46.254</v>
      </c>
      <c r="EX85">
        <v>1</v>
      </c>
      <c r="EY85">
        <v>-0.0788643</v>
      </c>
      <c r="EZ85">
        <v>4.76244</v>
      </c>
      <c r="FA85">
        <v>20.1681</v>
      </c>
      <c r="FB85">
        <v>5.23496</v>
      </c>
      <c r="FC85">
        <v>11.992</v>
      </c>
      <c r="FD85">
        <v>4.95675</v>
      </c>
      <c r="FE85">
        <v>3.30393</v>
      </c>
      <c r="FF85">
        <v>9999</v>
      </c>
      <c r="FG85">
        <v>9999</v>
      </c>
      <c r="FH85">
        <v>999.9</v>
      </c>
      <c r="FI85">
        <v>9999</v>
      </c>
      <c r="FJ85">
        <v>1.86844</v>
      </c>
      <c r="FK85">
        <v>1.86415</v>
      </c>
      <c r="FL85">
        <v>1.87179</v>
      </c>
      <c r="FM85">
        <v>1.86249</v>
      </c>
      <c r="FN85">
        <v>1.8619</v>
      </c>
      <c r="FO85">
        <v>1.86844</v>
      </c>
      <c r="FP85">
        <v>1.85852</v>
      </c>
      <c r="FQ85">
        <v>1.86497</v>
      </c>
      <c r="FR85">
        <v>5</v>
      </c>
      <c r="FS85">
        <v>0</v>
      </c>
      <c r="FT85">
        <v>0</v>
      </c>
      <c r="FU85">
        <v>0</v>
      </c>
      <c r="FV85" t="s">
        <v>358</v>
      </c>
      <c r="FW85" t="s">
        <v>359</v>
      </c>
      <c r="FX85" t="s">
        <v>360</v>
      </c>
      <c r="FY85" t="s">
        <v>360</v>
      </c>
      <c r="FZ85" t="s">
        <v>360</v>
      </c>
      <c r="GA85" t="s">
        <v>360</v>
      </c>
      <c r="GB85">
        <v>0</v>
      </c>
      <c r="GC85">
        <v>100</v>
      </c>
      <c r="GD85">
        <v>100</v>
      </c>
      <c r="GE85">
        <v>1.81</v>
      </c>
      <c r="GF85">
        <v>-0.0415</v>
      </c>
      <c r="GG85">
        <v>0.710533810232173</v>
      </c>
      <c r="GH85">
        <v>0.00197157181927259</v>
      </c>
      <c r="GI85">
        <v>-1.54613444728524e-06</v>
      </c>
      <c r="GJ85">
        <v>6.01190112903267e-10</v>
      </c>
      <c r="GK85">
        <v>-0.100309745534137</v>
      </c>
      <c r="GL85">
        <v>-0.0164619765348121</v>
      </c>
      <c r="GM85">
        <v>0.00184798508784774</v>
      </c>
      <c r="GN85">
        <v>-1.07393615702454e-05</v>
      </c>
      <c r="GO85">
        <v>1</v>
      </c>
      <c r="GP85">
        <v>1970</v>
      </c>
      <c r="GQ85">
        <v>2</v>
      </c>
      <c r="GR85">
        <v>24</v>
      </c>
      <c r="GS85">
        <v>1256.7</v>
      </c>
      <c r="GT85">
        <v>1256.8</v>
      </c>
      <c r="GU85">
        <v>2.31812</v>
      </c>
      <c r="GV85">
        <v>2.34741</v>
      </c>
      <c r="GW85">
        <v>1.44897</v>
      </c>
      <c r="GX85">
        <v>2.31079</v>
      </c>
      <c r="GY85">
        <v>1.44409</v>
      </c>
      <c r="GZ85">
        <v>2.28516</v>
      </c>
      <c r="HA85">
        <v>33.9865</v>
      </c>
      <c r="HB85">
        <v>24.2976</v>
      </c>
      <c r="HC85">
        <v>18</v>
      </c>
      <c r="HD85">
        <v>416.404</v>
      </c>
      <c r="HE85">
        <v>447.616</v>
      </c>
      <c r="HF85">
        <v>14.7271</v>
      </c>
      <c r="HG85">
        <v>26.1603</v>
      </c>
      <c r="HH85">
        <v>30.0002</v>
      </c>
      <c r="HI85">
        <v>26.1511</v>
      </c>
      <c r="HJ85">
        <v>26.1235</v>
      </c>
      <c r="HK85">
        <v>46.5134</v>
      </c>
      <c r="HL85">
        <v>41.2687</v>
      </c>
      <c r="HM85">
        <v>2.11891</v>
      </c>
      <c r="HN85">
        <v>14.724</v>
      </c>
      <c r="HO85">
        <v>1159.97</v>
      </c>
      <c r="HP85">
        <v>10.6802</v>
      </c>
      <c r="HQ85">
        <v>95.9811</v>
      </c>
      <c r="HR85">
        <v>100.241</v>
      </c>
    </row>
    <row r="86" spans="1:226">
      <c r="A86">
        <v>70</v>
      </c>
      <c r="B86">
        <v>1680458462</v>
      </c>
      <c r="C86">
        <v>437</v>
      </c>
      <c r="D86" t="s">
        <v>499</v>
      </c>
      <c r="E86" t="s">
        <v>500</v>
      </c>
      <c r="F86">
        <v>5</v>
      </c>
      <c r="G86" t="s">
        <v>353</v>
      </c>
      <c r="H86" t="s">
        <v>354</v>
      </c>
      <c r="I86">
        <v>1680458454.21429</v>
      </c>
      <c r="J86">
        <f>(K86)/1000</f>
        <v>0</v>
      </c>
      <c r="K86">
        <f>IF(BF86, AN86, AH86)</f>
        <v>0</v>
      </c>
      <c r="L86">
        <f>IF(BF86, AI86, AG86)</f>
        <v>0</v>
      </c>
      <c r="M86">
        <f>BH86 - IF(AU86&gt;1, L86*BB86*100.0/(AW86*BV86), 0)</f>
        <v>0</v>
      </c>
      <c r="N86">
        <f>((T86-J86/2)*M86-L86)/(T86+J86/2)</f>
        <v>0</v>
      </c>
      <c r="O86">
        <f>N86*(BO86+BP86)/1000.0</f>
        <v>0</v>
      </c>
      <c r="P86">
        <f>(BH86 - IF(AU86&gt;1, L86*BB86*100.0/(AW86*BV86), 0))*(BO86+BP86)/1000.0</f>
        <v>0</v>
      </c>
      <c r="Q86">
        <f>2.0/((1/S86-1/R86)+SIGN(S86)*SQRT((1/S86-1/R86)*(1/S86-1/R86) + 4*BC86/((BC86+1)*(BC86+1))*(2*1/S86*1/R86-1/R86*1/R86)))</f>
        <v>0</v>
      </c>
      <c r="R86">
        <f>IF(LEFT(BD86,1)&lt;&gt;"0",IF(LEFT(BD86,1)="1",3.0,BE86),$D$5+$E$5*(BV86*BO86/($K$5*1000))+$F$5*(BV86*BO86/($K$5*1000))*MAX(MIN(BB86,$J$5),$I$5)*MAX(MIN(BB86,$J$5),$I$5)+$G$5*MAX(MIN(BB86,$J$5),$I$5)*(BV86*BO86/($K$5*1000))+$H$5*(BV86*BO86/($K$5*1000))*(BV86*BO86/($K$5*1000)))</f>
        <v>0</v>
      </c>
      <c r="S86">
        <f>J86*(1000-(1000*0.61365*exp(17.502*W86/(240.97+W86))/(BO86+BP86)+BJ86)/2)/(1000*0.61365*exp(17.502*W86/(240.97+W86))/(BO86+BP86)-BJ86)</f>
        <v>0</v>
      </c>
      <c r="T86">
        <f>1/((BC86+1)/(Q86/1.6)+1/(R86/1.37)) + BC86/((BC86+1)/(Q86/1.6) + BC86/(R86/1.37))</f>
        <v>0</v>
      </c>
      <c r="U86">
        <f>(AX86*BA86)</f>
        <v>0</v>
      </c>
      <c r="V86">
        <f>(BQ86+(U86+2*0.95*5.67E-8*(((BQ86+$B$7)+273)^4-(BQ86+273)^4)-44100*J86)/(1.84*29.3*R86+8*0.95*5.67E-8*(BQ86+273)^3))</f>
        <v>0</v>
      </c>
      <c r="W86">
        <f>($C$7*BR86+$D$7*BS86+$E$7*V86)</f>
        <v>0</v>
      </c>
      <c r="X86">
        <f>0.61365*exp(17.502*W86/(240.97+W86))</f>
        <v>0</v>
      </c>
      <c r="Y86">
        <f>(Z86/AA86*100)</f>
        <v>0</v>
      </c>
      <c r="Z86">
        <f>BJ86*(BO86+BP86)/1000</f>
        <v>0</v>
      </c>
      <c r="AA86">
        <f>0.61365*exp(17.502*BQ86/(240.97+BQ86))</f>
        <v>0</v>
      </c>
      <c r="AB86">
        <f>(X86-BJ86*(BO86+BP86)/1000)</f>
        <v>0</v>
      </c>
      <c r="AC86">
        <f>(-J86*44100)</f>
        <v>0</v>
      </c>
      <c r="AD86">
        <f>2*29.3*R86*0.92*(BQ86-W86)</f>
        <v>0</v>
      </c>
      <c r="AE86">
        <f>2*0.95*5.67E-8*(((BQ86+$B$7)+273)^4-(W86+273)^4)</f>
        <v>0</v>
      </c>
      <c r="AF86">
        <f>U86+AE86+AC86+AD86</f>
        <v>0</v>
      </c>
      <c r="AG86">
        <f>BN86*AU86*(BI86-BH86*(1000-AU86*BK86)/(1000-AU86*BJ86))/(100*BB86)</f>
        <v>0</v>
      </c>
      <c r="AH86">
        <f>1000*BN86*AU86*(BJ86-BK86)/(100*BB86*(1000-AU86*BJ86))</f>
        <v>0</v>
      </c>
      <c r="AI86">
        <f>(AJ86 - AK86 - BO86*1E3/(8.314*(BQ86+273.15)) * AM86/BN86 * AL86) * BN86/(100*BB86) * (1000 - BK86)/1000</f>
        <v>0</v>
      </c>
      <c r="AJ86">
        <v>1156.65995840206</v>
      </c>
      <c r="AK86">
        <v>1129.16254545455</v>
      </c>
      <c r="AL86">
        <v>3.34455347802351</v>
      </c>
      <c r="AM86">
        <v>67.1333394971398</v>
      </c>
      <c r="AN86">
        <f>(AP86 - AO86 + BO86*1E3/(8.314*(BQ86+273.15)) * AR86/BN86 * AQ86) * BN86/(100*BB86) * 1000/(1000 - AP86)</f>
        <v>0</v>
      </c>
      <c r="AO86">
        <v>10.7244572637279</v>
      </c>
      <c r="AP86">
        <v>12.3303490909091</v>
      </c>
      <c r="AQ86">
        <v>3.12301659704573e-07</v>
      </c>
      <c r="AR86">
        <v>128.358155406934</v>
      </c>
      <c r="AS86">
        <v>12</v>
      </c>
      <c r="AT86">
        <v>2</v>
      </c>
      <c r="AU86">
        <f>IF(AS86*$H$13&gt;=AW86,1.0,(AW86/(AW86-AS86*$H$13)))</f>
        <v>0</v>
      </c>
      <c r="AV86">
        <f>(AU86-1)*100</f>
        <v>0</v>
      </c>
      <c r="AW86">
        <f>MAX(0,($B$13+$C$13*BV86)/(1+$D$13*BV86)*BO86/(BQ86+273)*$E$13)</f>
        <v>0</v>
      </c>
      <c r="AX86">
        <f>$B$11*BW86+$C$11*BX86+$F$11*CI86*(1-CL86)</f>
        <v>0</v>
      </c>
      <c r="AY86">
        <f>AX86*AZ86</f>
        <v>0</v>
      </c>
      <c r="AZ86">
        <f>($B$11*$D$9+$C$11*$D$9+$F$11*((CV86+CN86)/MAX(CV86+CN86+CW86, 0.1)*$I$9+CW86/MAX(CV86+CN86+CW86, 0.1)*$J$9))/($B$11+$C$11+$F$11)</f>
        <v>0</v>
      </c>
      <c r="BA86">
        <f>($B$11*$K$9+$C$11*$K$9+$F$11*((CV86+CN86)/MAX(CV86+CN86+CW86, 0.1)*$P$9+CW86/MAX(CV86+CN86+CW86, 0.1)*$Q$9))/($B$11+$C$11+$F$11)</f>
        <v>0</v>
      </c>
      <c r="BB86">
        <v>2.44</v>
      </c>
      <c r="BC86">
        <v>0.5</v>
      </c>
      <c r="BD86" t="s">
        <v>355</v>
      </c>
      <c r="BE86">
        <v>2</v>
      </c>
      <c r="BF86" t="b">
        <v>1</v>
      </c>
      <c r="BG86">
        <v>1680458454.21429</v>
      </c>
      <c r="BH86">
        <v>1091.2975</v>
      </c>
      <c r="BI86">
        <v>1128.63035714286</v>
      </c>
      <c r="BJ86">
        <v>12.3345142857143</v>
      </c>
      <c r="BK86">
        <v>10.7214</v>
      </c>
      <c r="BL86">
        <v>1089.49678571429</v>
      </c>
      <c r="BM86">
        <v>12.3758642857143</v>
      </c>
      <c r="BN86">
        <v>500.152678571429</v>
      </c>
      <c r="BO86">
        <v>89.4807678571429</v>
      </c>
      <c r="BP86">
        <v>0.100073871428571</v>
      </c>
      <c r="BQ86">
        <v>19.5620785714286</v>
      </c>
      <c r="BR86">
        <v>20.0151321428571</v>
      </c>
      <c r="BS86">
        <v>999.9</v>
      </c>
      <c r="BT86">
        <v>0</v>
      </c>
      <c r="BU86">
        <v>0</v>
      </c>
      <c r="BV86">
        <v>9961.4975</v>
      </c>
      <c r="BW86">
        <v>0</v>
      </c>
      <c r="BX86">
        <v>10.2381</v>
      </c>
      <c r="BY86">
        <v>-37.3322464285714</v>
      </c>
      <c r="BZ86">
        <v>1104.92571428571</v>
      </c>
      <c r="CA86">
        <v>1140.86142857143</v>
      </c>
      <c r="CB86">
        <v>1.61310607142857</v>
      </c>
      <c r="CC86">
        <v>1128.63035714286</v>
      </c>
      <c r="CD86">
        <v>10.7214</v>
      </c>
      <c r="CE86">
        <v>1.10370107142857</v>
      </c>
      <c r="CF86">
        <v>0.959359357142857</v>
      </c>
      <c r="CG86">
        <v>8.36236107142857</v>
      </c>
      <c r="CH86">
        <v>6.31335464285714</v>
      </c>
      <c r="CI86">
        <v>2000.0025</v>
      </c>
      <c r="CJ86">
        <v>0.979995285714286</v>
      </c>
      <c r="CK86">
        <v>0.0200044714285714</v>
      </c>
      <c r="CL86">
        <v>0</v>
      </c>
      <c r="CM86">
        <v>2.55083571428571</v>
      </c>
      <c r="CN86">
        <v>0</v>
      </c>
      <c r="CO86">
        <v>4550.75607142857</v>
      </c>
      <c r="CP86">
        <v>16705.4142857143</v>
      </c>
      <c r="CQ86">
        <v>41.562</v>
      </c>
      <c r="CR86">
        <v>43.75</v>
      </c>
      <c r="CS86">
        <v>42.75</v>
      </c>
      <c r="CT86">
        <v>41.812</v>
      </c>
      <c r="CU86">
        <v>40.687</v>
      </c>
      <c r="CV86">
        <v>1959.99214285714</v>
      </c>
      <c r="CW86">
        <v>40.0103571428571</v>
      </c>
      <c r="CX86">
        <v>0</v>
      </c>
      <c r="CY86">
        <v>1680458491.8</v>
      </c>
      <c r="CZ86">
        <v>0</v>
      </c>
      <c r="DA86">
        <v>0</v>
      </c>
      <c r="DB86" t="s">
        <v>356</v>
      </c>
      <c r="DC86">
        <v>1680383055.5</v>
      </c>
      <c r="DD86">
        <v>1680383051.5</v>
      </c>
      <c r="DE86">
        <v>0</v>
      </c>
      <c r="DF86">
        <v>-0.261</v>
      </c>
      <c r="DG86">
        <v>-0.006</v>
      </c>
      <c r="DH86">
        <v>1.377</v>
      </c>
      <c r="DI86">
        <v>0.403</v>
      </c>
      <c r="DJ86">
        <v>420</v>
      </c>
      <c r="DK86">
        <v>24</v>
      </c>
      <c r="DL86">
        <v>0.61</v>
      </c>
      <c r="DM86">
        <v>0.33</v>
      </c>
      <c r="DN86">
        <v>-37.23511</v>
      </c>
      <c r="DO86">
        <v>-1.71825590994367</v>
      </c>
      <c r="DP86">
        <v>0.311040712608494</v>
      </c>
      <c r="DQ86">
        <v>0</v>
      </c>
      <c r="DR86">
        <v>1.615787</v>
      </c>
      <c r="DS86">
        <v>-0.0478018761726143</v>
      </c>
      <c r="DT86">
        <v>0.00471091137679325</v>
      </c>
      <c r="DU86">
        <v>1</v>
      </c>
      <c r="DV86">
        <v>1</v>
      </c>
      <c r="DW86">
        <v>2</v>
      </c>
      <c r="DX86" t="s">
        <v>357</v>
      </c>
      <c r="DY86">
        <v>2.87144</v>
      </c>
      <c r="DZ86">
        <v>2.70977</v>
      </c>
      <c r="EA86">
        <v>0.17679</v>
      </c>
      <c r="EB86">
        <v>0.180325</v>
      </c>
      <c r="EC86">
        <v>0.0631185</v>
      </c>
      <c r="ED86">
        <v>0.056696</v>
      </c>
      <c r="EE86">
        <v>23091.7</v>
      </c>
      <c r="EF86">
        <v>20130.8</v>
      </c>
      <c r="EG86">
        <v>25095.5</v>
      </c>
      <c r="EH86">
        <v>23912.7</v>
      </c>
      <c r="EI86">
        <v>40123</v>
      </c>
      <c r="EJ86">
        <v>37316.2</v>
      </c>
      <c r="EK86">
        <v>45339.2</v>
      </c>
      <c r="EL86">
        <v>42624.4</v>
      </c>
      <c r="EM86">
        <v>1.78037</v>
      </c>
      <c r="EN86">
        <v>1.85715</v>
      </c>
      <c r="EO86">
        <v>0.0147894</v>
      </c>
      <c r="EP86">
        <v>0</v>
      </c>
      <c r="EQ86">
        <v>19.7775</v>
      </c>
      <c r="ER86">
        <v>999.9</v>
      </c>
      <c r="ES86">
        <v>35.527</v>
      </c>
      <c r="ET86">
        <v>28.862</v>
      </c>
      <c r="EU86">
        <v>15.8404</v>
      </c>
      <c r="EV86">
        <v>55.555</v>
      </c>
      <c r="EW86">
        <v>45.6971</v>
      </c>
      <c r="EX86">
        <v>1</v>
      </c>
      <c r="EY86">
        <v>-0.078341</v>
      </c>
      <c r="EZ86">
        <v>4.89541</v>
      </c>
      <c r="FA86">
        <v>20.1645</v>
      </c>
      <c r="FB86">
        <v>5.23601</v>
      </c>
      <c r="FC86">
        <v>11.992</v>
      </c>
      <c r="FD86">
        <v>4.95685</v>
      </c>
      <c r="FE86">
        <v>3.304</v>
      </c>
      <c r="FF86">
        <v>9999</v>
      </c>
      <c r="FG86">
        <v>9999</v>
      </c>
      <c r="FH86">
        <v>999.9</v>
      </c>
      <c r="FI86">
        <v>9999</v>
      </c>
      <c r="FJ86">
        <v>1.86844</v>
      </c>
      <c r="FK86">
        <v>1.86413</v>
      </c>
      <c r="FL86">
        <v>1.87174</v>
      </c>
      <c r="FM86">
        <v>1.86249</v>
      </c>
      <c r="FN86">
        <v>1.86191</v>
      </c>
      <c r="FO86">
        <v>1.86844</v>
      </c>
      <c r="FP86">
        <v>1.85852</v>
      </c>
      <c r="FQ86">
        <v>1.86494</v>
      </c>
      <c r="FR86">
        <v>5</v>
      </c>
      <c r="FS86">
        <v>0</v>
      </c>
      <c r="FT86">
        <v>0</v>
      </c>
      <c r="FU86">
        <v>0</v>
      </c>
      <c r="FV86" t="s">
        <v>358</v>
      </c>
      <c r="FW86" t="s">
        <v>359</v>
      </c>
      <c r="FX86" t="s">
        <v>360</v>
      </c>
      <c r="FY86" t="s">
        <v>360</v>
      </c>
      <c r="FZ86" t="s">
        <v>360</v>
      </c>
      <c r="GA86" t="s">
        <v>360</v>
      </c>
      <c r="GB86">
        <v>0</v>
      </c>
      <c r="GC86">
        <v>100</v>
      </c>
      <c r="GD86">
        <v>100</v>
      </c>
      <c r="GE86">
        <v>1.82</v>
      </c>
      <c r="GF86">
        <v>-0.0414</v>
      </c>
      <c r="GG86">
        <v>0.710533810232173</v>
      </c>
      <c r="GH86">
        <v>0.00197157181927259</v>
      </c>
      <c r="GI86">
        <v>-1.54613444728524e-06</v>
      </c>
      <c r="GJ86">
        <v>6.01190112903267e-10</v>
      </c>
      <c r="GK86">
        <v>-0.100309745534137</v>
      </c>
      <c r="GL86">
        <v>-0.0164619765348121</v>
      </c>
      <c r="GM86">
        <v>0.00184798508784774</v>
      </c>
      <c r="GN86">
        <v>-1.07393615702454e-05</v>
      </c>
      <c r="GO86">
        <v>1</v>
      </c>
      <c r="GP86">
        <v>1970</v>
      </c>
      <c r="GQ86">
        <v>2</v>
      </c>
      <c r="GR86">
        <v>24</v>
      </c>
      <c r="GS86">
        <v>1256.8</v>
      </c>
      <c r="GT86">
        <v>1256.8</v>
      </c>
      <c r="GU86">
        <v>2.34619</v>
      </c>
      <c r="GV86">
        <v>2.34131</v>
      </c>
      <c r="GW86">
        <v>1.44775</v>
      </c>
      <c r="GX86">
        <v>2.31079</v>
      </c>
      <c r="GY86">
        <v>1.44409</v>
      </c>
      <c r="GZ86">
        <v>2.33154</v>
      </c>
      <c r="HA86">
        <v>33.9639</v>
      </c>
      <c r="HB86">
        <v>24.2976</v>
      </c>
      <c r="HC86">
        <v>18</v>
      </c>
      <c r="HD86">
        <v>416.473</v>
      </c>
      <c r="HE86">
        <v>447.662</v>
      </c>
      <c r="HF86">
        <v>14.7154</v>
      </c>
      <c r="HG86">
        <v>26.1603</v>
      </c>
      <c r="HH86">
        <v>30.0005</v>
      </c>
      <c r="HI86">
        <v>26.1511</v>
      </c>
      <c r="HJ86">
        <v>26.1235</v>
      </c>
      <c r="HK86">
        <v>47.0198</v>
      </c>
      <c r="HL86">
        <v>41.2687</v>
      </c>
      <c r="HM86">
        <v>2.11891</v>
      </c>
      <c r="HN86">
        <v>14.6953</v>
      </c>
      <c r="HO86">
        <v>1173.45</v>
      </c>
      <c r="HP86">
        <v>10.6802</v>
      </c>
      <c r="HQ86">
        <v>95.9803</v>
      </c>
      <c r="HR86">
        <v>100.24</v>
      </c>
    </row>
    <row r="87" spans="1:226">
      <c r="A87">
        <v>71</v>
      </c>
      <c r="B87">
        <v>1680458467</v>
      </c>
      <c r="C87">
        <v>442</v>
      </c>
      <c r="D87" t="s">
        <v>501</v>
      </c>
      <c r="E87" t="s">
        <v>502</v>
      </c>
      <c r="F87">
        <v>5</v>
      </c>
      <c r="G87" t="s">
        <v>353</v>
      </c>
      <c r="H87" t="s">
        <v>354</v>
      </c>
      <c r="I87">
        <v>1680458459.5</v>
      </c>
      <c r="J87">
        <f>(K87)/1000</f>
        <v>0</v>
      </c>
      <c r="K87">
        <f>IF(BF87, AN87, AH87)</f>
        <v>0</v>
      </c>
      <c r="L87">
        <f>IF(BF87, AI87, AG87)</f>
        <v>0</v>
      </c>
      <c r="M87">
        <f>BH87 - IF(AU87&gt;1, L87*BB87*100.0/(AW87*BV87), 0)</f>
        <v>0</v>
      </c>
      <c r="N87">
        <f>((T87-J87/2)*M87-L87)/(T87+J87/2)</f>
        <v>0</v>
      </c>
      <c r="O87">
        <f>N87*(BO87+BP87)/1000.0</f>
        <v>0</v>
      </c>
      <c r="P87">
        <f>(BH87 - IF(AU87&gt;1, L87*BB87*100.0/(AW87*BV87), 0))*(BO87+BP87)/1000.0</f>
        <v>0</v>
      </c>
      <c r="Q87">
        <f>2.0/((1/S87-1/R87)+SIGN(S87)*SQRT((1/S87-1/R87)*(1/S87-1/R87) + 4*BC87/((BC87+1)*(BC87+1))*(2*1/S87*1/R87-1/R87*1/R87)))</f>
        <v>0</v>
      </c>
      <c r="R87">
        <f>IF(LEFT(BD87,1)&lt;&gt;"0",IF(LEFT(BD87,1)="1",3.0,BE87),$D$5+$E$5*(BV87*BO87/($K$5*1000))+$F$5*(BV87*BO87/($K$5*1000))*MAX(MIN(BB87,$J$5),$I$5)*MAX(MIN(BB87,$J$5),$I$5)+$G$5*MAX(MIN(BB87,$J$5),$I$5)*(BV87*BO87/($K$5*1000))+$H$5*(BV87*BO87/($K$5*1000))*(BV87*BO87/($K$5*1000)))</f>
        <v>0</v>
      </c>
      <c r="S87">
        <f>J87*(1000-(1000*0.61365*exp(17.502*W87/(240.97+W87))/(BO87+BP87)+BJ87)/2)/(1000*0.61365*exp(17.502*W87/(240.97+W87))/(BO87+BP87)-BJ87)</f>
        <v>0</v>
      </c>
      <c r="T87">
        <f>1/((BC87+1)/(Q87/1.6)+1/(R87/1.37)) + BC87/((BC87+1)/(Q87/1.6) + BC87/(R87/1.37))</f>
        <v>0</v>
      </c>
      <c r="U87">
        <f>(AX87*BA87)</f>
        <v>0</v>
      </c>
      <c r="V87">
        <f>(BQ87+(U87+2*0.95*5.67E-8*(((BQ87+$B$7)+273)^4-(BQ87+273)^4)-44100*J87)/(1.84*29.3*R87+8*0.95*5.67E-8*(BQ87+273)^3))</f>
        <v>0</v>
      </c>
      <c r="W87">
        <f>($C$7*BR87+$D$7*BS87+$E$7*V87)</f>
        <v>0</v>
      </c>
      <c r="X87">
        <f>0.61365*exp(17.502*W87/(240.97+W87))</f>
        <v>0</v>
      </c>
      <c r="Y87">
        <f>(Z87/AA87*100)</f>
        <v>0</v>
      </c>
      <c r="Z87">
        <f>BJ87*(BO87+BP87)/1000</f>
        <v>0</v>
      </c>
      <c r="AA87">
        <f>0.61365*exp(17.502*BQ87/(240.97+BQ87))</f>
        <v>0</v>
      </c>
      <c r="AB87">
        <f>(X87-BJ87*(BO87+BP87)/1000)</f>
        <v>0</v>
      </c>
      <c r="AC87">
        <f>(-J87*44100)</f>
        <v>0</v>
      </c>
      <c r="AD87">
        <f>2*29.3*R87*0.92*(BQ87-W87)</f>
        <v>0</v>
      </c>
      <c r="AE87">
        <f>2*0.95*5.67E-8*(((BQ87+$B$7)+273)^4-(W87+273)^4)</f>
        <v>0</v>
      </c>
      <c r="AF87">
        <f>U87+AE87+AC87+AD87</f>
        <v>0</v>
      </c>
      <c r="AG87">
        <f>BN87*AU87*(BI87-BH87*(1000-AU87*BK87)/(1000-AU87*BJ87))/(100*BB87)</f>
        <v>0</v>
      </c>
      <c r="AH87">
        <f>1000*BN87*AU87*(BJ87-BK87)/(100*BB87*(1000-AU87*BJ87))</f>
        <v>0</v>
      </c>
      <c r="AI87">
        <f>(AJ87 - AK87 - BO87*1E3/(8.314*(BQ87+273.15)) * AM87/BN87 * AL87) * BN87/(100*BB87) * (1000 - BK87)/1000</f>
        <v>0</v>
      </c>
      <c r="AJ87">
        <v>1173.98168325173</v>
      </c>
      <c r="AK87">
        <v>1146.22551515151</v>
      </c>
      <c r="AL87">
        <v>3.41697309481824</v>
      </c>
      <c r="AM87">
        <v>67.1333394971398</v>
      </c>
      <c r="AN87">
        <f>(AP87 - AO87 + BO87*1E3/(8.314*(BQ87+273.15)) * AR87/BN87 * AQ87) * BN87/(100*BB87) * 1000/(1000 - AP87)</f>
        <v>0</v>
      </c>
      <c r="AO87">
        <v>10.7341705323295</v>
      </c>
      <c r="AP87">
        <v>12.3334860606061</v>
      </c>
      <c r="AQ87">
        <v>7.59421355598895e-07</v>
      </c>
      <c r="AR87">
        <v>128.358155406934</v>
      </c>
      <c r="AS87">
        <v>12</v>
      </c>
      <c r="AT87">
        <v>2</v>
      </c>
      <c r="AU87">
        <f>IF(AS87*$H$13&gt;=AW87,1.0,(AW87/(AW87-AS87*$H$13)))</f>
        <v>0</v>
      </c>
      <c r="AV87">
        <f>(AU87-1)*100</f>
        <v>0</v>
      </c>
      <c r="AW87">
        <f>MAX(0,($B$13+$C$13*BV87)/(1+$D$13*BV87)*BO87/(BQ87+273)*$E$13)</f>
        <v>0</v>
      </c>
      <c r="AX87">
        <f>$B$11*BW87+$C$11*BX87+$F$11*CI87*(1-CL87)</f>
        <v>0</v>
      </c>
      <c r="AY87">
        <f>AX87*AZ87</f>
        <v>0</v>
      </c>
      <c r="AZ87">
        <f>($B$11*$D$9+$C$11*$D$9+$F$11*((CV87+CN87)/MAX(CV87+CN87+CW87, 0.1)*$I$9+CW87/MAX(CV87+CN87+CW87, 0.1)*$J$9))/($B$11+$C$11+$F$11)</f>
        <v>0</v>
      </c>
      <c r="BA87">
        <f>($B$11*$K$9+$C$11*$K$9+$F$11*((CV87+CN87)/MAX(CV87+CN87+CW87, 0.1)*$P$9+CW87/MAX(CV87+CN87+CW87, 0.1)*$Q$9))/($B$11+$C$11+$F$11)</f>
        <v>0</v>
      </c>
      <c r="BB87">
        <v>2.44</v>
      </c>
      <c r="BC87">
        <v>0.5</v>
      </c>
      <c r="BD87" t="s">
        <v>355</v>
      </c>
      <c r="BE87">
        <v>2</v>
      </c>
      <c r="BF87" t="b">
        <v>1</v>
      </c>
      <c r="BG87">
        <v>1680458459.5</v>
      </c>
      <c r="BH87">
        <v>1108.73333333333</v>
      </c>
      <c r="BI87">
        <v>1146.39185185185</v>
      </c>
      <c r="BJ87">
        <v>12.3321962962963</v>
      </c>
      <c r="BK87">
        <v>10.7252444444444</v>
      </c>
      <c r="BL87">
        <v>1106.91962962963</v>
      </c>
      <c r="BM87">
        <v>12.3736037037037</v>
      </c>
      <c r="BN87">
        <v>500.142777777778</v>
      </c>
      <c r="BO87">
        <v>89.4801592592593</v>
      </c>
      <c r="BP87">
        <v>0.100164481481481</v>
      </c>
      <c r="BQ87">
        <v>19.567337037037</v>
      </c>
      <c r="BR87">
        <v>20.0223925925926</v>
      </c>
      <c r="BS87">
        <v>999.9</v>
      </c>
      <c r="BT87">
        <v>0</v>
      </c>
      <c r="BU87">
        <v>0</v>
      </c>
      <c r="BV87">
        <v>9938.86555555556</v>
      </c>
      <c r="BW87">
        <v>0</v>
      </c>
      <c r="BX87">
        <v>10.2381</v>
      </c>
      <c r="BY87">
        <v>-37.6577111111111</v>
      </c>
      <c r="BZ87">
        <v>1122.57703703704</v>
      </c>
      <c r="CA87">
        <v>1158.81962962963</v>
      </c>
      <c r="CB87">
        <v>1.60695</v>
      </c>
      <c r="CC87">
        <v>1146.39185185185</v>
      </c>
      <c r="CD87">
        <v>10.7252444444444</v>
      </c>
      <c r="CE87">
        <v>1.10348703703704</v>
      </c>
      <c r="CF87">
        <v>0.959696666666667</v>
      </c>
      <c r="CG87">
        <v>8.35949518518519</v>
      </c>
      <c r="CH87">
        <v>6.31844962962963</v>
      </c>
      <c r="CI87">
        <v>2000.01740740741</v>
      </c>
      <c r="CJ87">
        <v>0.979995296296296</v>
      </c>
      <c r="CK87">
        <v>0.020004462962963</v>
      </c>
      <c r="CL87">
        <v>0</v>
      </c>
      <c r="CM87">
        <v>2.50382962962963</v>
      </c>
      <c r="CN87">
        <v>0</v>
      </c>
      <c r="CO87">
        <v>4548.44</v>
      </c>
      <c r="CP87">
        <v>16705.5296296296</v>
      </c>
      <c r="CQ87">
        <v>41.562</v>
      </c>
      <c r="CR87">
        <v>43.75</v>
      </c>
      <c r="CS87">
        <v>42.75</v>
      </c>
      <c r="CT87">
        <v>41.812</v>
      </c>
      <c r="CU87">
        <v>40.687</v>
      </c>
      <c r="CV87">
        <v>1960.00666666667</v>
      </c>
      <c r="CW87">
        <v>40.0107407407407</v>
      </c>
      <c r="CX87">
        <v>0</v>
      </c>
      <c r="CY87">
        <v>1680458497.2</v>
      </c>
      <c r="CZ87">
        <v>0</v>
      </c>
      <c r="DA87">
        <v>0</v>
      </c>
      <c r="DB87" t="s">
        <v>356</v>
      </c>
      <c r="DC87">
        <v>1680383055.5</v>
      </c>
      <c r="DD87">
        <v>1680383051.5</v>
      </c>
      <c r="DE87">
        <v>0</v>
      </c>
      <c r="DF87">
        <v>-0.261</v>
      </c>
      <c r="DG87">
        <v>-0.006</v>
      </c>
      <c r="DH87">
        <v>1.377</v>
      </c>
      <c r="DI87">
        <v>0.403</v>
      </c>
      <c r="DJ87">
        <v>420</v>
      </c>
      <c r="DK87">
        <v>24</v>
      </c>
      <c r="DL87">
        <v>0.61</v>
      </c>
      <c r="DM87">
        <v>0.33</v>
      </c>
      <c r="DN87">
        <v>-37.43957</v>
      </c>
      <c r="DO87">
        <v>-4.28796472795491</v>
      </c>
      <c r="DP87">
        <v>0.426902936391869</v>
      </c>
      <c r="DQ87">
        <v>0</v>
      </c>
      <c r="DR87">
        <v>1.610869</v>
      </c>
      <c r="DS87">
        <v>-0.0668260412758027</v>
      </c>
      <c r="DT87">
        <v>0.00656585249605869</v>
      </c>
      <c r="DU87">
        <v>1</v>
      </c>
      <c r="DV87">
        <v>1</v>
      </c>
      <c r="DW87">
        <v>2</v>
      </c>
      <c r="DX87" t="s">
        <v>357</v>
      </c>
      <c r="DY87">
        <v>2.87133</v>
      </c>
      <c r="DZ87">
        <v>2.70995</v>
      </c>
      <c r="EA87">
        <v>0.178452</v>
      </c>
      <c r="EB87">
        <v>0.181892</v>
      </c>
      <c r="EC87">
        <v>0.0631328</v>
      </c>
      <c r="ED87">
        <v>0.0567307</v>
      </c>
      <c r="EE87">
        <v>23045.2</v>
      </c>
      <c r="EF87">
        <v>20092.4</v>
      </c>
      <c r="EG87">
        <v>25095.7</v>
      </c>
      <c r="EH87">
        <v>23912.7</v>
      </c>
      <c r="EI87">
        <v>40122.5</v>
      </c>
      <c r="EJ87">
        <v>37315.1</v>
      </c>
      <c r="EK87">
        <v>45339.3</v>
      </c>
      <c r="EL87">
        <v>42624.7</v>
      </c>
      <c r="EM87">
        <v>1.78017</v>
      </c>
      <c r="EN87">
        <v>1.85723</v>
      </c>
      <c r="EO87">
        <v>0.0137314</v>
      </c>
      <c r="EP87">
        <v>0</v>
      </c>
      <c r="EQ87">
        <v>19.7796</v>
      </c>
      <c r="ER87">
        <v>999.9</v>
      </c>
      <c r="ES87">
        <v>35.527</v>
      </c>
      <c r="ET87">
        <v>28.862</v>
      </c>
      <c r="EU87">
        <v>15.8391</v>
      </c>
      <c r="EV87">
        <v>55.955</v>
      </c>
      <c r="EW87">
        <v>45.8494</v>
      </c>
      <c r="EX87">
        <v>1</v>
      </c>
      <c r="EY87">
        <v>-0.0779522</v>
      </c>
      <c r="EZ87">
        <v>4.9467</v>
      </c>
      <c r="FA87">
        <v>20.1628</v>
      </c>
      <c r="FB87">
        <v>5.23526</v>
      </c>
      <c r="FC87">
        <v>11.992</v>
      </c>
      <c r="FD87">
        <v>4.95665</v>
      </c>
      <c r="FE87">
        <v>3.30395</v>
      </c>
      <c r="FF87">
        <v>9999</v>
      </c>
      <c r="FG87">
        <v>9999</v>
      </c>
      <c r="FH87">
        <v>999.9</v>
      </c>
      <c r="FI87">
        <v>9999</v>
      </c>
      <c r="FJ87">
        <v>1.86843</v>
      </c>
      <c r="FK87">
        <v>1.8641</v>
      </c>
      <c r="FL87">
        <v>1.87177</v>
      </c>
      <c r="FM87">
        <v>1.86249</v>
      </c>
      <c r="FN87">
        <v>1.86194</v>
      </c>
      <c r="FO87">
        <v>1.86844</v>
      </c>
      <c r="FP87">
        <v>1.85852</v>
      </c>
      <c r="FQ87">
        <v>1.86495</v>
      </c>
      <c r="FR87">
        <v>5</v>
      </c>
      <c r="FS87">
        <v>0</v>
      </c>
      <c r="FT87">
        <v>0</v>
      </c>
      <c r="FU87">
        <v>0</v>
      </c>
      <c r="FV87" t="s">
        <v>358</v>
      </c>
      <c r="FW87" t="s">
        <v>359</v>
      </c>
      <c r="FX87" t="s">
        <v>360</v>
      </c>
      <c r="FY87" t="s">
        <v>360</v>
      </c>
      <c r="FZ87" t="s">
        <v>360</v>
      </c>
      <c r="GA87" t="s">
        <v>360</v>
      </c>
      <c r="GB87">
        <v>0</v>
      </c>
      <c r="GC87">
        <v>100</v>
      </c>
      <c r="GD87">
        <v>100</v>
      </c>
      <c r="GE87">
        <v>1.83</v>
      </c>
      <c r="GF87">
        <v>-0.0414</v>
      </c>
      <c r="GG87">
        <v>0.710533810232173</v>
      </c>
      <c r="GH87">
        <v>0.00197157181927259</v>
      </c>
      <c r="GI87">
        <v>-1.54613444728524e-06</v>
      </c>
      <c r="GJ87">
        <v>6.01190112903267e-10</v>
      </c>
      <c r="GK87">
        <v>-0.100309745534137</v>
      </c>
      <c r="GL87">
        <v>-0.0164619765348121</v>
      </c>
      <c r="GM87">
        <v>0.00184798508784774</v>
      </c>
      <c r="GN87">
        <v>-1.07393615702454e-05</v>
      </c>
      <c r="GO87">
        <v>1</v>
      </c>
      <c r="GP87">
        <v>1970</v>
      </c>
      <c r="GQ87">
        <v>2</v>
      </c>
      <c r="GR87">
        <v>24</v>
      </c>
      <c r="GS87">
        <v>1256.9</v>
      </c>
      <c r="GT87">
        <v>1256.9</v>
      </c>
      <c r="GU87">
        <v>2.37183</v>
      </c>
      <c r="GV87">
        <v>2.32178</v>
      </c>
      <c r="GW87">
        <v>1.44775</v>
      </c>
      <c r="GX87">
        <v>2.30957</v>
      </c>
      <c r="GY87">
        <v>1.44409</v>
      </c>
      <c r="GZ87">
        <v>2.43408</v>
      </c>
      <c r="HA87">
        <v>33.9639</v>
      </c>
      <c r="HB87">
        <v>24.2976</v>
      </c>
      <c r="HC87">
        <v>18</v>
      </c>
      <c r="HD87">
        <v>416.369</v>
      </c>
      <c r="HE87">
        <v>447.718</v>
      </c>
      <c r="HF87">
        <v>14.6899</v>
      </c>
      <c r="HG87">
        <v>26.1603</v>
      </c>
      <c r="HH87">
        <v>30.0004</v>
      </c>
      <c r="HI87">
        <v>26.152</v>
      </c>
      <c r="HJ87">
        <v>26.1248</v>
      </c>
      <c r="HK87">
        <v>47.5888</v>
      </c>
      <c r="HL87">
        <v>41.2687</v>
      </c>
      <c r="HM87">
        <v>2.11891</v>
      </c>
      <c r="HN87">
        <v>14.6728</v>
      </c>
      <c r="HO87">
        <v>1193.54</v>
      </c>
      <c r="HP87">
        <v>10.6802</v>
      </c>
      <c r="HQ87">
        <v>95.9807</v>
      </c>
      <c r="HR87">
        <v>100.24</v>
      </c>
    </row>
    <row r="88" spans="1:226">
      <c r="A88">
        <v>72</v>
      </c>
      <c r="B88">
        <v>1680458472</v>
      </c>
      <c r="C88">
        <v>447</v>
      </c>
      <c r="D88" t="s">
        <v>503</v>
      </c>
      <c r="E88" t="s">
        <v>504</v>
      </c>
      <c r="F88">
        <v>5</v>
      </c>
      <c r="G88" t="s">
        <v>353</v>
      </c>
      <c r="H88" t="s">
        <v>354</v>
      </c>
      <c r="I88">
        <v>1680458464.21429</v>
      </c>
      <c r="J88">
        <f>(K88)/1000</f>
        <v>0</v>
      </c>
      <c r="K88">
        <f>IF(BF88, AN88, AH88)</f>
        <v>0</v>
      </c>
      <c r="L88">
        <f>IF(BF88, AI88, AG88)</f>
        <v>0</v>
      </c>
      <c r="M88">
        <f>BH88 - IF(AU88&gt;1, L88*BB88*100.0/(AW88*BV88), 0)</f>
        <v>0</v>
      </c>
      <c r="N88">
        <f>((T88-J88/2)*M88-L88)/(T88+J88/2)</f>
        <v>0</v>
      </c>
      <c r="O88">
        <f>N88*(BO88+BP88)/1000.0</f>
        <v>0</v>
      </c>
      <c r="P88">
        <f>(BH88 - IF(AU88&gt;1, L88*BB88*100.0/(AW88*BV88), 0))*(BO88+BP88)/1000.0</f>
        <v>0</v>
      </c>
      <c r="Q88">
        <f>2.0/((1/S88-1/R88)+SIGN(S88)*SQRT((1/S88-1/R88)*(1/S88-1/R88) + 4*BC88/((BC88+1)*(BC88+1))*(2*1/S88*1/R88-1/R88*1/R88)))</f>
        <v>0</v>
      </c>
      <c r="R88">
        <f>IF(LEFT(BD88,1)&lt;&gt;"0",IF(LEFT(BD88,1)="1",3.0,BE88),$D$5+$E$5*(BV88*BO88/($K$5*1000))+$F$5*(BV88*BO88/($K$5*1000))*MAX(MIN(BB88,$J$5),$I$5)*MAX(MIN(BB88,$J$5),$I$5)+$G$5*MAX(MIN(BB88,$J$5),$I$5)*(BV88*BO88/($K$5*1000))+$H$5*(BV88*BO88/($K$5*1000))*(BV88*BO88/($K$5*1000)))</f>
        <v>0</v>
      </c>
      <c r="S88">
        <f>J88*(1000-(1000*0.61365*exp(17.502*W88/(240.97+W88))/(BO88+BP88)+BJ88)/2)/(1000*0.61365*exp(17.502*W88/(240.97+W88))/(BO88+BP88)-BJ88)</f>
        <v>0</v>
      </c>
      <c r="T88">
        <f>1/((BC88+1)/(Q88/1.6)+1/(R88/1.37)) + BC88/((BC88+1)/(Q88/1.6) + BC88/(R88/1.37))</f>
        <v>0</v>
      </c>
      <c r="U88">
        <f>(AX88*BA88)</f>
        <v>0</v>
      </c>
      <c r="V88">
        <f>(BQ88+(U88+2*0.95*5.67E-8*(((BQ88+$B$7)+273)^4-(BQ88+273)^4)-44100*J88)/(1.84*29.3*R88+8*0.95*5.67E-8*(BQ88+273)^3))</f>
        <v>0</v>
      </c>
      <c r="W88">
        <f>($C$7*BR88+$D$7*BS88+$E$7*V88)</f>
        <v>0</v>
      </c>
      <c r="X88">
        <f>0.61365*exp(17.502*W88/(240.97+W88))</f>
        <v>0</v>
      </c>
      <c r="Y88">
        <f>(Z88/AA88*100)</f>
        <v>0</v>
      </c>
      <c r="Z88">
        <f>BJ88*(BO88+BP88)/1000</f>
        <v>0</v>
      </c>
      <c r="AA88">
        <f>0.61365*exp(17.502*BQ88/(240.97+BQ88))</f>
        <v>0</v>
      </c>
      <c r="AB88">
        <f>(X88-BJ88*(BO88+BP88)/1000)</f>
        <v>0</v>
      </c>
      <c r="AC88">
        <f>(-J88*44100)</f>
        <v>0</v>
      </c>
      <c r="AD88">
        <f>2*29.3*R88*0.92*(BQ88-W88)</f>
        <v>0</v>
      </c>
      <c r="AE88">
        <f>2*0.95*5.67E-8*(((BQ88+$B$7)+273)^4-(W88+273)^4)</f>
        <v>0</v>
      </c>
      <c r="AF88">
        <f>U88+AE88+AC88+AD88</f>
        <v>0</v>
      </c>
      <c r="AG88">
        <f>BN88*AU88*(BI88-BH88*(1000-AU88*BK88)/(1000-AU88*BJ88))/(100*BB88)</f>
        <v>0</v>
      </c>
      <c r="AH88">
        <f>1000*BN88*AU88*(BJ88-BK88)/(100*BB88*(1000-AU88*BJ88))</f>
        <v>0</v>
      </c>
      <c r="AI88">
        <f>(AJ88 - AK88 - BO88*1E3/(8.314*(BQ88+273.15)) * AM88/BN88 * AL88) * BN88/(100*BB88) * (1000 - BK88)/1000</f>
        <v>0</v>
      </c>
      <c r="AJ88">
        <v>1190.26925893068</v>
      </c>
      <c r="AK88">
        <v>1162.94539393939</v>
      </c>
      <c r="AL88">
        <v>3.34660622874752</v>
      </c>
      <c r="AM88">
        <v>67.1333394971398</v>
      </c>
      <c r="AN88">
        <f>(AP88 - AO88 + BO88*1E3/(8.314*(BQ88+273.15)) * AR88/BN88 * AQ88) * BN88/(100*BB88) * 1000/(1000 - AP88)</f>
        <v>0</v>
      </c>
      <c r="AO88">
        <v>10.7377409485729</v>
      </c>
      <c r="AP88">
        <v>12.3333054545455</v>
      </c>
      <c r="AQ88">
        <v>-3.91932404141466e-07</v>
      </c>
      <c r="AR88">
        <v>128.358155406934</v>
      </c>
      <c r="AS88">
        <v>11</v>
      </c>
      <c r="AT88">
        <v>2</v>
      </c>
      <c r="AU88">
        <f>IF(AS88*$H$13&gt;=AW88,1.0,(AW88/(AW88-AS88*$H$13)))</f>
        <v>0</v>
      </c>
      <c r="AV88">
        <f>(AU88-1)*100</f>
        <v>0</v>
      </c>
      <c r="AW88">
        <f>MAX(0,($B$13+$C$13*BV88)/(1+$D$13*BV88)*BO88/(BQ88+273)*$E$13)</f>
        <v>0</v>
      </c>
      <c r="AX88">
        <f>$B$11*BW88+$C$11*BX88+$F$11*CI88*(1-CL88)</f>
        <v>0</v>
      </c>
      <c r="AY88">
        <f>AX88*AZ88</f>
        <v>0</v>
      </c>
      <c r="AZ88">
        <f>($B$11*$D$9+$C$11*$D$9+$F$11*((CV88+CN88)/MAX(CV88+CN88+CW88, 0.1)*$I$9+CW88/MAX(CV88+CN88+CW88, 0.1)*$J$9))/($B$11+$C$11+$F$11)</f>
        <v>0</v>
      </c>
      <c r="BA88">
        <f>($B$11*$K$9+$C$11*$K$9+$F$11*((CV88+CN88)/MAX(CV88+CN88+CW88, 0.1)*$P$9+CW88/MAX(CV88+CN88+CW88, 0.1)*$Q$9))/($B$11+$C$11+$F$11)</f>
        <v>0</v>
      </c>
      <c r="BB88">
        <v>2.44</v>
      </c>
      <c r="BC88">
        <v>0.5</v>
      </c>
      <c r="BD88" t="s">
        <v>355</v>
      </c>
      <c r="BE88">
        <v>2</v>
      </c>
      <c r="BF88" t="b">
        <v>1</v>
      </c>
      <c r="BG88">
        <v>1680458464.21429</v>
      </c>
      <c r="BH88">
        <v>1124.36892857143</v>
      </c>
      <c r="BI88">
        <v>1162.13785714286</v>
      </c>
      <c r="BJ88">
        <v>12.332</v>
      </c>
      <c r="BK88">
        <v>10.7303607142857</v>
      </c>
      <c r="BL88">
        <v>1122.54357142857</v>
      </c>
      <c r="BM88">
        <v>12.3734142857143</v>
      </c>
      <c r="BN88">
        <v>500.120428571429</v>
      </c>
      <c r="BO88">
        <v>89.4801071428572</v>
      </c>
      <c r="BP88">
        <v>0.0999646321428571</v>
      </c>
      <c r="BQ88">
        <v>19.5619714285714</v>
      </c>
      <c r="BR88">
        <v>20.0140142857143</v>
      </c>
      <c r="BS88">
        <v>999.9</v>
      </c>
      <c r="BT88">
        <v>0</v>
      </c>
      <c r="BU88">
        <v>0</v>
      </c>
      <c r="BV88">
        <v>9964.59821428571</v>
      </c>
      <c r="BW88">
        <v>0</v>
      </c>
      <c r="BX88">
        <v>10.2381</v>
      </c>
      <c r="BY88">
        <v>-37.7686107142857</v>
      </c>
      <c r="BZ88">
        <v>1138.40714285714</v>
      </c>
      <c r="CA88">
        <v>1174.74357142857</v>
      </c>
      <c r="CB88">
        <v>1.6016375</v>
      </c>
      <c r="CC88">
        <v>1162.13785714286</v>
      </c>
      <c r="CD88">
        <v>10.7303607142857</v>
      </c>
      <c r="CE88">
        <v>1.10346928571429</v>
      </c>
      <c r="CF88">
        <v>0.960154107142857</v>
      </c>
      <c r="CG88">
        <v>8.359255</v>
      </c>
      <c r="CH88">
        <v>6.32535821428571</v>
      </c>
      <c r="CI88">
        <v>2000.00571428571</v>
      </c>
      <c r="CJ88">
        <v>0.979995142857143</v>
      </c>
      <c r="CK88">
        <v>0.0200045857142857</v>
      </c>
      <c r="CL88">
        <v>0</v>
      </c>
      <c r="CM88">
        <v>2.54905</v>
      </c>
      <c r="CN88">
        <v>0</v>
      </c>
      <c r="CO88">
        <v>4546.585</v>
      </c>
      <c r="CP88">
        <v>16705.425</v>
      </c>
      <c r="CQ88">
        <v>41.562</v>
      </c>
      <c r="CR88">
        <v>43.75</v>
      </c>
      <c r="CS88">
        <v>42.75</v>
      </c>
      <c r="CT88">
        <v>41.812</v>
      </c>
      <c r="CU88">
        <v>40.687</v>
      </c>
      <c r="CV88">
        <v>1959.995</v>
      </c>
      <c r="CW88">
        <v>40.0107142857143</v>
      </c>
      <c r="CX88">
        <v>0</v>
      </c>
      <c r="CY88">
        <v>1680458502</v>
      </c>
      <c r="CZ88">
        <v>0</v>
      </c>
      <c r="DA88">
        <v>0</v>
      </c>
      <c r="DB88" t="s">
        <v>356</v>
      </c>
      <c r="DC88">
        <v>1680383055.5</v>
      </c>
      <c r="DD88">
        <v>1680383051.5</v>
      </c>
      <c r="DE88">
        <v>0</v>
      </c>
      <c r="DF88">
        <v>-0.261</v>
      </c>
      <c r="DG88">
        <v>-0.006</v>
      </c>
      <c r="DH88">
        <v>1.377</v>
      </c>
      <c r="DI88">
        <v>0.403</v>
      </c>
      <c r="DJ88">
        <v>420</v>
      </c>
      <c r="DK88">
        <v>24</v>
      </c>
      <c r="DL88">
        <v>0.61</v>
      </c>
      <c r="DM88">
        <v>0.33</v>
      </c>
      <c r="DN88">
        <v>-37.6075625</v>
      </c>
      <c r="DO88">
        <v>-1.60267204502813</v>
      </c>
      <c r="DP88">
        <v>0.294051278425634</v>
      </c>
      <c r="DQ88">
        <v>0</v>
      </c>
      <c r="DR88">
        <v>1.60566575</v>
      </c>
      <c r="DS88">
        <v>-0.0706141463414661</v>
      </c>
      <c r="DT88">
        <v>0.0068726020863644</v>
      </c>
      <c r="DU88">
        <v>1</v>
      </c>
      <c r="DV88">
        <v>1</v>
      </c>
      <c r="DW88">
        <v>2</v>
      </c>
      <c r="DX88" t="s">
        <v>357</v>
      </c>
      <c r="DY88">
        <v>2.87132</v>
      </c>
      <c r="DZ88">
        <v>2.71026</v>
      </c>
      <c r="EA88">
        <v>0.180067</v>
      </c>
      <c r="EB88">
        <v>0.183558</v>
      </c>
      <c r="EC88">
        <v>0.0631229</v>
      </c>
      <c r="ED88">
        <v>0.0567402</v>
      </c>
      <c r="EE88">
        <v>22999.8</v>
      </c>
      <c r="EF88">
        <v>20051.3</v>
      </c>
      <c r="EG88">
        <v>25095.6</v>
      </c>
      <c r="EH88">
        <v>23912.6</v>
      </c>
      <c r="EI88">
        <v>40122.7</v>
      </c>
      <c r="EJ88">
        <v>37314.2</v>
      </c>
      <c r="EK88">
        <v>45339</v>
      </c>
      <c r="EL88">
        <v>42624.1</v>
      </c>
      <c r="EM88">
        <v>1.78035</v>
      </c>
      <c r="EN88">
        <v>1.85742</v>
      </c>
      <c r="EO88">
        <v>0.0127889</v>
      </c>
      <c r="EP88">
        <v>0</v>
      </c>
      <c r="EQ88">
        <v>19.7813</v>
      </c>
      <c r="ER88">
        <v>999.9</v>
      </c>
      <c r="ES88">
        <v>35.527</v>
      </c>
      <c r="ET88">
        <v>28.873</v>
      </c>
      <c r="EU88">
        <v>15.8522</v>
      </c>
      <c r="EV88">
        <v>55.635</v>
      </c>
      <c r="EW88">
        <v>45.7692</v>
      </c>
      <c r="EX88">
        <v>1</v>
      </c>
      <c r="EY88">
        <v>-0.0778506</v>
      </c>
      <c r="EZ88">
        <v>4.93894</v>
      </c>
      <c r="FA88">
        <v>20.1633</v>
      </c>
      <c r="FB88">
        <v>5.23466</v>
      </c>
      <c r="FC88">
        <v>11.992</v>
      </c>
      <c r="FD88">
        <v>4.9566</v>
      </c>
      <c r="FE88">
        <v>3.30398</v>
      </c>
      <c r="FF88">
        <v>9999</v>
      </c>
      <c r="FG88">
        <v>9999</v>
      </c>
      <c r="FH88">
        <v>999.9</v>
      </c>
      <c r="FI88">
        <v>9999</v>
      </c>
      <c r="FJ88">
        <v>1.86843</v>
      </c>
      <c r="FK88">
        <v>1.86411</v>
      </c>
      <c r="FL88">
        <v>1.87177</v>
      </c>
      <c r="FM88">
        <v>1.86249</v>
      </c>
      <c r="FN88">
        <v>1.86193</v>
      </c>
      <c r="FO88">
        <v>1.86844</v>
      </c>
      <c r="FP88">
        <v>1.85852</v>
      </c>
      <c r="FQ88">
        <v>1.86499</v>
      </c>
      <c r="FR88">
        <v>5</v>
      </c>
      <c r="FS88">
        <v>0</v>
      </c>
      <c r="FT88">
        <v>0</v>
      </c>
      <c r="FU88">
        <v>0</v>
      </c>
      <c r="FV88" t="s">
        <v>358</v>
      </c>
      <c r="FW88" t="s">
        <v>359</v>
      </c>
      <c r="FX88" t="s">
        <v>360</v>
      </c>
      <c r="FY88" t="s">
        <v>360</v>
      </c>
      <c r="FZ88" t="s">
        <v>360</v>
      </c>
      <c r="GA88" t="s">
        <v>360</v>
      </c>
      <c r="GB88">
        <v>0</v>
      </c>
      <c r="GC88">
        <v>100</v>
      </c>
      <c r="GD88">
        <v>100</v>
      </c>
      <c r="GE88">
        <v>1.84</v>
      </c>
      <c r="GF88">
        <v>-0.0414</v>
      </c>
      <c r="GG88">
        <v>0.710533810232173</v>
      </c>
      <c r="GH88">
        <v>0.00197157181927259</v>
      </c>
      <c r="GI88">
        <v>-1.54613444728524e-06</v>
      </c>
      <c r="GJ88">
        <v>6.01190112903267e-10</v>
      </c>
      <c r="GK88">
        <v>-0.100309745534137</v>
      </c>
      <c r="GL88">
        <v>-0.0164619765348121</v>
      </c>
      <c r="GM88">
        <v>0.00184798508784774</v>
      </c>
      <c r="GN88">
        <v>-1.07393615702454e-05</v>
      </c>
      <c r="GO88">
        <v>1</v>
      </c>
      <c r="GP88">
        <v>1970</v>
      </c>
      <c r="GQ88">
        <v>2</v>
      </c>
      <c r="GR88">
        <v>24</v>
      </c>
      <c r="GS88">
        <v>1256.9</v>
      </c>
      <c r="GT88">
        <v>1257</v>
      </c>
      <c r="GU88">
        <v>2.3999</v>
      </c>
      <c r="GV88">
        <v>2.32544</v>
      </c>
      <c r="GW88">
        <v>1.44775</v>
      </c>
      <c r="GX88">
        <v>2.31079</v>
      </c>
      <c r="GY88">
        <v>1.44409</v>
      </c>
      <c r="GZ88">
        <v>2.40967</v>
      </c>
      <c r="HA88">
        <v>33.9865</v>
      </c>
      <c r="HB88">
        <v>24.2976</v>
      </c>
      <c r="HC88">
        <v>18</v>
      </c>
      <c r="HD88">
        <v>416.475</v>
      </c>
      <c r="HE88">
        <v>447.847</v>
      </c>
      <c r="HF88">
        <v>14.6655</v>
      </c>
      <c r="HG88">
        <v>26.1618</v>
      </c>
      <c r="HH88">
        <v>30.0001</v>
      </c>
      <c r="HI88">
        <v>26.1532</v>
      </c>
      <c r="HJ88">
        <v>26.1257</v>
      </c>
      <c r="HK88">
        <v>48.0833</v>
      </c>
      <c r="HL88">
        <v>41.2687</v>
      </c>
      <c r="HM88">
        <v>2.11891</v>
      </c>
      <c r="HN88">
        <v>14.6601</v>
      </c>
      <c r="HO88">
        <v>1206.93</v>
      </c>
      <c r="HP88">
        <v>10.6802</v>
      </c>
      <c r="HQ88">
        <v>95.98</v>
      </c>
      <c r="HR88">
        <v>100.239</v>
      </c>
    </row>
    <row r="89" spans="1:226">
      <c r="A89">
        <v>73</v>
      </c>
      <c r="B89">
        <v>1680458477</v>
      </c>
      <c r="C89">
        <v>452</v>
      </c>
      <c r="D89" t="s">
        <v>505</v>
      </c>
      <c r="E89" t="s">
        <v>506</v>
      </c>
      <c r="F89">
        <v>5</v>
      </c>
      <c r="G89" t="s">
        <v>353</v>
      </c>
      <c r="H89" t="s">
        <v>354</v>
      </c>
      <c r="I89">
        <v>1680458469.5</v>
      </c>
      <c r="J89">
        <f>(K89)/1000</f>
        <v>0</v>
      </c>
      <c r="K89">
        <f>IF(BF89, AN89, AH89)</f>
        <v>0</v>
      </c>
      <c r="L89">
        <f>IF(BF89, AI89, AG89)</f>
        <v>0</v>
      </c>
      <c r="M89">
        <f>BH89 - IF(AU89&gt;1, L89*BB89*100.0/(AW89*BV89), 0)</f>
        <v>0</v>
      </c>
      <c r="N89">
        <f>((T89-J89/2)*M89-L89)/(T89+J89/2)</f>
        <v>0</v>
      </c>
      <c r="O89">
        <f>N89*(BO89+BP89)/1000.0</f>
        <v>0</v>
      </c>
      <c r="P89">
        <f>(BH89 - IF(AU89&gt;1, L89*BB89*100.0/(AW89*BV89), 0))*(BO89+BP89)/1000.0</f>
        <v>0</v>
      </c>
      <c r="Q89">
        <f>2.0/((1/S89-1/R89)+SIGN(S89)*SQRT((1/S89-1/R89)*(1/S89-1/R89) + 4*BC89/((BC89+1)*(BC89+1))*(2*1/S89*1/R89-1/R89*1/R89)))</f>
        <v>0</v>
      </c>
      <c r="R89">
        <f>IF(LEFT(BD89,1)&lt;&gt;"0",IF(LEFT(BD89,1)="1",3.0,BE89),$D$5+$E$5*(BV89*BO89/($K$5*1000))+$F$5*(BV89*BO89/($K$5*1000))*MAX(MIN(BB89,$J$5),$I$5)*MAX(MIN(BB89,$J$5),$I$5)+$G$5*MAX(MIN(BB89,$J$5),$I$5)*(BV89*BO89/($K$5*1000))+$H$5*(BV89*BO89/($K$5*1000))*(BV89*BO89/($K$5*1000)))</f>
        <v>0</v>
      </c>
      <c r="S89">
        <f>J89*(1000-(1000*0.61365*exp(17.502*W89/(240.97+W89))/(BO89+BP89)+BJ89)/2)/(1000*0.61365*exp(17.502*W89/(240.97+W89))/(BO89+BP89)-BJ89)</f>
        <v>0</v>
      </c>
      <c r="T89">
        <f>1/((BC89+1)/(Q89/1.6)+1/(R89/1.37)) + BC89/((BC89+1)/(Q89/1.6) + BC89/(R89/1.37))</f>
        <v>0</v>
      </c>
      <c r="U89">
        <f>(AX89*BA89)</f>
        <v>0</v>
      </c>
      <c r="V89">
        <f>(BQ89+(U89+2*0.95*5.67E-8*(((BQ89+$B$7)+273)^4-(BQ89+273)^4)-44100*J89)/(1.84*29.3*R89+8*0.95*5.67E-8*(BQ89+273)^3))</f>
        <v>0</v>
      </c>
      <c r="W89">
        <f>($C$7*BR89+$D$7*BS89+$E$7*V89)</f>
        <v>0</v>
      </c>
      <c r="X89">
        <f>0.61365*exp(17.502*W89/(240.97+W89))</f>
        <v>0</v>
      </c>
      <c r="Y89">
        <f>(Z89/AA89*100)</f>
        <v>0</v>
      </c>
      <c r="Z89">
        <f>BJ89*(BO89+BP89)/1000</f>
        <v>0</v>
      </c>
      <c r="AA89">
        <f>0.61365*exp(17.502*BQ89/(240.97+BQ89))</f>
        <v>0</v>
      </c>
      <c r="AB89">
        <f>(X89-BJ89*(BO89+BP89)/1000)</f>
        <v>0</v>
      </c>
      <c r="AC89">
        <f>(-J89*44100)</f>
        <v>0</v>
      </c>
      <c r="AD89">
        <f>2*29.3*R89*0.92*(BQ89-W89)</f>
        <v>0</v>
      </c>
      <c r="AE89">
        <f>2*0.95*5.67E-8*(((BQ89+$B$7)+273)^4-(W89+273)^4)</f>
        <v>0</v>
      </c>
      <c r="AF89">
        <f>U89+AE89+AC89+AD89</f>
        <v>0</v>
      </c>
      <c r="AG89">
        <f>BN89*AU89*(BI89-BH89*(1000-AU89*BK89)/(1000-AU89*BJ89))/(100*BB89)</f>
        <v>0</v>
      </c>
      <c r="AH89">
        <f>1000*BN89*AU89*(BJ89-BK89)/(100*BB89*(1000-AU89*BJ89))</f>
        <v>0</v>
      </c>
      <c r="AI89">
        <f>(AJ89 - AK89 - BO89*1E3/(8.314*(BQ89+273.15)) * AM89/BN89 * AL89) * BN89/(100*BB89) * (1000 - BK89)/1000</f>
        <v>0</v>
      </c>
      <c r="AJ89">
        <v>1208.03521957745</v>
      </c>
      <c r="AK89">
        <v>1180.19363636364</v>
      </c>
      <c r="AL89">
        <v>3.47132219750004</v>
      </c>
      <c r="AM89">
        <v>67.1333394971398</v>
      </c>
      <c r="AN89">
        <f>(AP89 - AO89 + BO89*1E3/(8.314*(BQ89+273.15)) * AR89/BN89 * AQ89) * BN89/(100*BB89) * 1000/(1000 - AP89)</f>
        <v>0</v>
      </c>
      <c r="AO89">
        <v>10.741250693994</v>
      </c>
      <c r="AP89">
        <v>12.3314878787879</v>
      </c>
      <c r="AQ89">
        <v>-1.30997070454787e-08</v>
      </c>
      <c r="AR89">
        <v>128.358155406934</v>
      </c>
      <c r="AS89">
        <v>12</v>
      </c>
      <c r="AT89">
        <v>2</v>
      </c>
      <c r="AU89">
        <f>IF(AS89*$H$13&gt;=AW89,1.0,(AW89/(AW89-AS89*$H$13)))</f>
        <v>0</v>
      </c>
      <c r="AV89">
        <f>(AU89-1)*100</f>
        <v>0</v>
      </c>
      <c r="AW89">
        <f>MAX(0,($B$13+$C$13*BV89)/(1+$D$13*BV89)*BO89/(BQ89+273)*$E$13)</f>
        <v>0</v>
      </c>
      <c r="AX89">
        <f>$B$11*BW89+$C$11*BX89+$F$11*CI89*(1-CL89)</f>
        <v>0</v>
      </c>
      <c r="AY89">
        <f>AX89*AZ89</f>
        <v>0</v>
      </c>
      <c r="AZ89">
        <f>($B$11*$D$9+$C$11*$D$9+$F$11*((CV89+CN89)/MAX(CV89+CN89+CW89, 0.1)*$I$9+CW89/MAX(CV89+CN89+CW89, 0.1)*$J$9))/($B$11+$C$11+$F$11)</f>
        <v>0</v>
      </c>
      <c r="BA89">
        <f>($B$11*$K$9+$C$11*$K$9+$F$11*((CV89+CN89)/MAX(CV89+CN89+CW89, 0.1)*$P$9+CW89/MAX(CV89+CN89+CW89, 0.1)*$Q$9))/($B$11+$C$11+$F$11)</f>
        <v>0</v>
      </c>
      <c r="BB89">
        <v>2.44</v>
      </c>
      <c r="BC89">
        <v>0.5</v>
      </c>
      <c r="BD89" t="s">
        <v>355</v>
      </c>
      <c r="BE89">
        <v>2</v>
      </c>
      <c r="BF89" t="b">
        <v>1</v>
      </c>
      <c r="BG89">
        <v>1680458469.5</v>
      </c>
      <c r="BH89">
        <v>1142.02592592593</v>
      </c>
      <c r="BI89">
        <v>1179.98444444444</v>
      </c>
      <c r="BJ89">
        <v>12.3325148148148</v>
      </c>
      <c r="BK89">
        <v>10.7365444444444</v>
      </c>
      <c r="BL89">
        <v>1140.18703703704</v>
      </c>
      <c r="BM89">
        <v>12.3739185185185</v>
      </c>
      <c r="BN89">
        <v>500.107407407407</v>
      </c>
      <c r="BO89">
        <v>89.4789296296296</v>
      </c>
      <c r="BP89">
        <v>0.099846062962963</v>
      </c>
      <c r="BQ89">
        <v>19.5582222222222</v>
      </c>
      <c r="BR89">
        <v>20.0030074074074</v>
      </c>
      <c r="BS89">
        <v>999.9</v>
      </c>
      <c r="BT89">
        <v>0</v>
      </c>
      <c r="BU89">
        <v>0</v>
      </c>
      <c r="BV89">
        <v>10003.8166666667</v>
      </c>
      <c r="BW89">
        <v>0</v>
      </c>
      <c r="BX89">
        <v>10.2381</v>
      </c>
      <c r="BY89">
        <v>-37.9575962962963</v>
      </c>
      <c r="BZ89">
        <v>1156.28555555556</v>
      </c>
      <c r="CA89">
        <v>1192.79111111111</v>
      </c>
      <c r="CB89">
        <v>1.59597518518518</v>
      </c>
      <c r="CC89">
        <v>1179.98444444444</v>
      </c>
      <c r="CD89">
        <v>10.7365444444444</v>
      </c>
      <c r="CE89">
        <v>1.10350111111111</v>
      </c>
      <c r="CF89">
        <v>0.960694296296296</v>
      </c>
      <c r="CG89">
        <v>8.35967703703704</v>
      </c>
      <c r="CH89">
        <v>6.33351592592593</v>
      </c>
      <c r="CI89">
        <v>2000.01592592593</v>
      </c>
      <c r="CJ89">
        <v>0.979995296296296</v>
      </c>
      <c r="CK89">
        <v>0.020004462962963</v>
      </c>
      <c r="CL89">
        <v>0</v>
      </c>
      <c r="CM89">
        <v>2.57535925925926</v>
      </c>
      <c r="CN89">
        <v>0</v>
      </c>
      <c r="CO89">
        <v>4545.32666666667</v>
      </c>
      <c r="CP89">
        <v>16705.5074074074</v>
      </c>
      <c r="CQ89">
        <v>41.562</v>
      </c>
      <c r="CR89">
        <v>43.75</v>
      </c>
      <c r="CS89">
        <v>42.75</v>
      </c>
      <c r="CT89">
        <v>41.812</v>
      </c>
      <c r="CU89">
        <v>40.687</v>
      </c>
      <c r="CV89">
        <v>1960.00518518519</v>
      </c>
      <c r="CW89">
        <v>40.0107407407407</v>
      </c>
      <c r="CX89">
        <v>0</v>
      </c>
      <c r="CY89">
        <v>1680458506.8</v>
      </c>
      <c r="CZ89">
        <v>0</v>
      </c>
      <c r="DA89">
        <v>0</v>
      </c>
      <c r="DB89" t="s">
        <v>356</v>
      </c>
      <c r="DC89">
        <v>1680383055.5</v>
      </c>
      <c r="DD89">
        <v>1680383051.5</v>
      </c>
      <c r="DE89">
        <v>0</v>
      </c>
      <c r="DF89">
        <v>-0.261</v>
      </c>
      <c r="DG89">
        <v>-0.006</v>
      </c>
      <c r="DH89">
        <v>1.377</v>
      </c>
      <c r="DI89">
        <v>0.403</v>
      </c>
      <c r="DJ89">
        <v>420</v>
      </c>
      <c r="DK89">
        <v>24</v>
      </c>
      <c r="DL89">
        <v>0.61</v>
      </c>
      <c r="DM89">
        <v>0.33</v>
      </c>
      <c r="DN89">
        <v>-37.8871</v>
      </c>
      <c r="DO89">
        <v>-1.74052232645402</v>
      </c>
      <c r="DP89">
        <v>0.330531946262385</v>
      </c>
      <c r="DQ89">
        <v>0</v>
      </c>
      <c r="DR89">
        <v>1.599067</v>
      </c>
      <c r="DS89">
        <v>-0.061702063789869</v>
      </c>
      <c r="DT89">
        <v>0.00602288228342544</v>
      </c>
      <c r="DU89">
        <v>1</v>
      </c>
      <c r="DV89">
        <v>1</v>
      </c>
      <c r="DW89">
        <v>2</v>
      </c>
      <c r="DX89" t="s">
        <v>357</v>
      </c>
      <c r="DY89">
        <v>2.87118</v>
      </c>
      <c r="DZ89">
        <v>2.71058</v>
      </c>
      <c r="EA89">
        <v>0.181713</v>
      </c>
      <c r="EB89">
        <v>0.185129</v>
      </c>
      <c r="EC89">
        <v>0.0631181</v>
      </c>
      <c r="ED89">
        <v>0.0567517</v>
      </c>
      <c r="EE89">
        <v>22953.9</v>
      </c>
      <c r="EF89">
        <v>20012.7</v>
      </c>
      <c r="EG89">
        <v>25095.8</v>
      </c>
      <c r="EH89">
        <v>23912.5</v>
      </c>
      <c r="EI89">
        <v>40123.1</v>
      </c>
      <c r="EJ89">
        <v>37313.9</v>
      </c>
      <c r="EK89">
        <v>45339.1</v>
      </c>
      <c r="EL89">
        <v>42624.2</v>
      </c>
      <c r="EM89">
        <v>1.7802</v>
      </c>
      <c r="EN89">
        <v>1.8573</v>
      </c>
      <c r="EO89">
        <v>0.012666</v>
      </c>
      <c r="EP89">
        <v>0</v>
      </c>
      <c r="EQ89">
        <v>19.7819</v>
      </c>
      <c r="ER89">
        <v>999.9</v>
      </c>
      <c r="ES89">
        <v>35.551</v>
      </c>
      <c r="ET89">
        <v>28.873</v>
      </c>
      <c r="EU89">
        <v>15.8635</v>
      </c>
      <c r="EV89">
        <v>55.045</v>
      </c>
      <c r="EW89">
        <v>45.4567</v>
      </c>
      <c r="EX89">
        <v>1</v>
      </c>
      <c r="EY89">
        <v>-0.0779649</v>
      </c>
      <c r="EZ89">
        <v>4.74132</v>
      </c>
      <c r="FA89">
        <v>20.1689</v>
      </c>
      <c r="FB89">
        <v>5.23511</v>
      </c>
      <c r="FC89">
        <v>11.992</v>
      </c>
      <c r="FD89">
        <v>4.95685</v>
      </c>
      <c r="FE89">
        <v>3.304</v>
      </c>
      <c r="FF89">
        <v>9999</v>
      </c>
      <c r="FG89">
        <v>9999</v>
      </c>
      <c r="FH89">
        <v>999.9</v>
      </c>
      <c r="FI89">
        <v>9999</v>
      </c>
      <c r="FJ89">
        <v>1.86844</v>
      </c>
      <c r="FK89">
        <v>1.86412</v>
      </c>
      <c r="FL89">
        <v>1.87176</v>
      </c>
      <c r="FM89">
        <v>1.86249</v>
      </c>
      <c r="FN89">
        <v>1.86191</v>
      </c>
      <c r="FO89">
        <v>1.86843</v>
      </c>
      <c r="FP89">
        <v>1.85852</v>
      </c>
      <c r="FQ89">
        <v>1.86499</v>
      </c>
      <c r="FR89">
        <v>5</v>
      </c>
      <c r="FS89">
        <v>0</v>
      </c>
      <c r="FT89">
        <v>0</v>
      </c>
      <c r="FU89">
        <v>0</v>
      </c>
      <c r="FV89" t="s">
        <v>358</v>
      </c>
      <c r="FW89" t="s">
        <v>359</v>
      </c>
      <c r="FX89" t="s">
        <v>360</v>
      </c>
      <c r="FY89" t="s">
        <v>360</v>
      </c>
      <c r="FZ89" t="s">
        <v>360</v>
      </c>
      <c r="GA89" t="s">
        <v>360</v>
      </c>
      <c r="GB89">
        <v>0</v>
      </c>
      <c r="GC89">
        <v>100</v>
      </c>
      <c r="GD89">
        <v>100</v>
      </c>
      <c r="GE89">
        <v>1.86</v>
      </c>
      <c r="GF89">
        <v>-0.0414</v>
      </c>
      <c r="GG89">
        <v>0.710533810232173</v>
      </c>
      <c r="GH89">
        <v>0.00197157181927259</v>
      </c>
      <c r="GI89">
        <v>-1.54613444728524e-06</v>
      </c>
      <c r="GJ89">
        <v>6.01190112903267e-10</v>
      </c>
      <c r="GK89">
        <v>-0.100309745534137</v>
      </c>
      <c r="GL89">
        <v>-0.0164619765348121</v>
      </c>
      <c r="GM89">
        <v>0.00184798508784774</v>
      </c>
      <c r="GN89">
        <v>-1.07393615702454e-05</v>
      </c>
      <c r="GO89">
        <v>1</v>
      </c>
      <c r="GP89">
        <v>1970</v>
      </c>
      <c r="GQ89">
        <v>2</v>
      </c>
      <c r="GR89">
        <v>24</v>
      </c>
      <c r="GS89">
        <v>1257</v>
      </c>
      <c r="GT89">
        <v>1257.1</v>
      </c>
      <c r="GU89">
        <v>2.42554</v>
      </c>
      <c r="GV89">
        <v>2.34009</v>
      </c>
      <c r="GW89">
        <v>1.44897</v>
      </c>
      <c r="GX89">
        <v>2.30957</v>
      </c>
      <c r="GY89">
        <v>1.44409</v>
      </c>
      <c r="GZ89">
        <v>2.31812</v>
      </c>
      <c r="HA89">
        <v>33.9865</v>
      </c>
      <c r="HB89">
        <v>24.2976</v>
      </c>
      <c r="HC89">
        <v>18</v>
      </c>
      <c r="HD89">
        <v>416.392</v>
      </c>
      <c r="HE89">
        <v>447.771</v>
      </c>
      <c r="HF89">
        <v>14.6626</v>
      </c>
      <c r="HG89">
        <v>26.1625</v>
      </c>
      <c r="HH89">
        <v>30</v>
      </c>
      <c r="HI89">
        <v>26.1532</v>
      </c>
      <c r="HJ89">
        <v>26.1257</v>
      </c>
      <c r="HK89">
        <v>48.655</v>
      </c>
      <c r="HL89">
        <v>41.2687</v>
      </c>
      <c r="HM89">
        <v>2.11891</v>
      </c>
      <c r="HN89">
        <v>14.693</v>
      </c>
      <c r="HO89">
        <v>1227.1</v>
      </c>
      <c r="HP89">
        <v>10.6802</v>
      </c>
      <c r="HQ89">
        <v>95.9806</v>
      </c>
      <c r="HR89">
        <v>100.239</v>
      </c>
    </row>
    <row r="90" spans="1:226">
      <c r="A90">
        <v>74</v>
      </c>
      <c r="B90">
        <v>1680458482</v>
      </c>
      <c r="C90">
        <v>457</v>
      </c>
      <c r="D90" t="s">
        <v>507</v>
      </c>
      <c r="E90" t="s">
        <v>508</v>
      </c>
      <c r="F90">
        <v>5</v>
      </c>
      <c r="G90" t="s">
        <v>353</v>
      </c>
      <c r="H90" t="s">
        <v>354</v>
      </c>
      <c r="I90">
        <v>1680458474.21429</v>
      </c>
      <c r="J90">
        <f>(K90)/1000</f>
        <v>0</v>
      </c>
      <c r="K90">
        <f>IF(BF90, AN90, AH90)</f>
        <v>0</v>
      </c>
      <c r="L90">
        <f>IF(BF90, AI90, AG90)</f>
        <v>0</v>
      </c>
      <c r="M90">
        <f>BH90 - IF(AU90&gt;1, L90*BB90*100.0/(AW90*BV90), 0)</f>
        <v>0</v>
      </c>
      <c r="N90">
        <f>((T90-J90/2)*M90-L90)/(T90+J90/2)</f>
        <v>0</v>
      </c>
      <c r="O90">
        <f>N90*(BO90+BP90)/1000.0</f>
        <v>0</v>
      </c>
      <c r="P90">
        <f>(BH90 - IF(AU90&gt;1, L90*BB90*100.0/(AW90*BV90), 0))*(BO90+BP90)/1000.0</f>
        <v>0</v>
      </c>
      <c r="Q90">
        <f>2.0/((1/S90-1/R90)+SIGN(S90)*SQRT((1/S90-1/R90)*(1/S90-1/R90) + 4*BC90/((BC90+1)*(BC90+1))*(2*1/S90*1/R90-1/R90*1/R90)))</f>
        <v>0</v>
      </c>
      <c r="R90">
        <f>IF(LEFT(BD90,1)&lt;&gt;"0",IF(LEFT(BD90,1)="1",3.0,BE90),$D$5+$E$5*(BV90*BO90/($K$5*1000))+$F$5*(BV90*BO90/($K$5*1000))*MAX(MIN(BB90,$J$5),$I$5)*MAX(MIN(BB90,$J$5),$I$5)+$G$5*MAX(MIN(BB90,$J$5),$I$5)*(BV90*BO90/($K$5*1000))+$H$5*(BV90*BO90/($K$5*1000))*(BV90*BO90/($K$5*1000)))</f>
        <v>0</v>
      </c>
      <c r="S90">
        <f>J90*(1000-(1000*0.61365*exp(17.502*W90/(240.97+W90))/(BO90+BP90)+BJ90)/2)/(1000*0.61365*exp(17.502*W90/(240.97+W90))/(BO90+BP90)-BJ90)</f>
        <v>0</v>
      </c>
      <c r="T90">
        <f>1/((BC90+1)/(Q90/1.6)+1/(R90/1.37)) + BC90/((BC90+1)/(Q90/1.6) + BC90/(R90/1.37))</f>
        <v>0</v>
      </c>
      <c r="U90">
        <f>(AX90*BA90)</f>
        <v>0</v>
      </c>
      <c r="V90">
        <f>(BQ90+(U90+2*0.95*5.67E-8*(((BQ90+$B$7)+273)^4-(BQ90+273)^4)-44100*J90)/(1.84*29.3*R90+8*0.95*5.67E-8*(BQ90+273)^3))</f>
        <v>0</v>
      </c>
      <c r="W90">
        <f>($C$7*BR90+$D$7*BS90+$E$7*V90)</f>
        <v>0</v>
      </c>
      <c r="X90">
        <f>0.61365*exp(17.502*W90/(240.97+W90))</f>
        <v>0</v>
      </c>
      <c r="Y90">
        <f>(Z90/AA90*100)</f>
        <v>0</v>
      </c>
      <c r="Z90">
        <f>BJ90*(BO90+BP90)/1000</f>
        <v>0</v>
      </c>
      <c r="AA90">
        <f>0.61365*exp(17.502*BQ90/(240.97+BQ90))</f>
        <v>0</v>
      </c>
      <c r="AB90">
        <f>(X90-BJ90*(BO90+BP90)/1000)</f>
        <v>0</v>
      </c>
      <c r="AC90">
        <f>(-J90*44100)</f>
        <v>0</v>
      </c>
      <c r="AD90">
        <f>2*29.3*R90*0.92*(BQ90-W90)</f>
        <v>0</v>
      </c>
      <c r="AE90">
        <f>2*0.95*5.67E-8*(((BQ90+$B$7)+273)^4-(W90+273)^4)</f>
        <v>0</v>
      </c>
      <c r="AF90">
        <f>U90+AE90+AC90+AD90</f>
        <v>0</v>
      </c>
      <c r="AG90">
        <f>BN90*AU90*(BI90-BH90*(1000-AU90*BK90)/(1000-AU90*BJ90))/(100*BB90)</f>
        <v>0</v>
      </c>
      <c r="AH90">
        <f>1000*BN90*AU90*(BJ90-BK90)/(100*BB90*(1000-AU90*BJ90))</f>
        <v>0</v>
      </c>
      <c r="AI90">
        <f>(AJ90 - AK90 - BO90*1E3/(8.314*(BQ90+273.15)) * AM90/BN90 * AL90) * BN90/(100*BB90) * (1000 - BK90)/1000</f>
        <v>0</v>
      </c>
      <c r="AJ90">
        <v>1224.73885953316</v>
      </c>
      <c r="AK90">
        <v>1197.18527272727</v>
      </c>
      <c r="AL90">
        <v>3.39837110462677</v>
      </c>
      <c r="AM90">
        <v>67.1333394971398</v>
      </c>
      <c r="AN90">
        <f>(AP90 - AO90 + BO90*1E3/(8.314*(BQ90+273.15)) * AR90/BN90 * AQ90) * BN90/(100*BB90) * 1000/(1000 - AP90)</f>
        <v>0</v>
      </c>
      <c r="AO90">
        <v>10.7424489061314</v>
      </c>
      <c r="AP90">
        <v>12.3300012121212</v>
      </c>
      <c r="AQ90">
        <v>-2.41850422762951e-07</v>
      </c>
      <c r="AR90">
        <v>128.358155406934</v>
      </c>
      <c r="AS90">
        <v>12</v>
      </c>
      <c r="AT90">
        <v>2</v>
      </c>
      <c r="AU90">
        <f>IF(AS90*$H$13&gt;=AW90,1.0,(AW90/(AW90-AS90*$H$13)))</f>
        <v>0</v>
      </c>
      <c r="AV90">
        <f>(AU90-1)*100</f>
        <v>0</v>
      </c>
      <c r="AW90">
        <f>MAX(0,($B$13+$C$13*BV90)/(1+$D$13*BV90)*BO90/(BQ90+273)*$E$13)</f>
        <v>0</v>
      </c>
      <c r="AX90">
        <f>$B$11*BW90+$C$11*BX90+$F$11*CI90*(1-CL90)</f>
        <v>0</v>
      </c>
      <c r="AY90">
        <f>AX90*AZ90</f>
        <v>0</v>
      </c>
      <c r="AZ90">
        <f>($B$11*$D$9+$C$11*$D$9+$F$11*((CV90+CN90)/MAX(CV90+CN90+CW90, 0.1)*$I$9+CW90/MAX(CV90+CN90+CW90, 0.1)*$J$9))/($B$11+$C$11+$F$11)</f>
        <v>0</v>
      </c>
      <c r="BA90">
        <f>($B$11*$K$9+$C$11*$K$9+$F$11*((CV90+CN90)/MAX(CV90+CN90+CW90, 0.1)*$P$9+CW90/MAX(CV90+CN90+CW90, 0.1)*$Q$9))/($B$11+$C$11+$F$11)</f>
        <v>0</v>
      </c>
      <c r="BB90">
        <v>2.44</v>
      </c>
      <c r="BC90">
        <v>0.5</v>
      </c>
      <c r="BD90" t="s">
        <v>355</v>
      </c>
      <c r="BE90">
        <v>2</v>
      </c>
      <c r="BF90" t="b">
        <v>1</v>
      </c>
      <c r="BG90">
        <v>1680458474.21429</v>
      </c>
      <c r="BH90">
        <v>1157.85321428571</v>
      </c>
      <c r="BI90">
        <v>1195.82535714286</v>
      </c>
      <c r="BJ90">
        <v>12.332025</v>
      </c>
      <c r="BK90">
        <v>10.7396321428571</v>
      </c>
      <c r="BL90">
        <v>1156.00178571429</v>
      </c>
      <c r="BM90">
        <v>12.3734392857143</v>
      </c>
      <c r="BN90">
        <v>500.116071428572</v>
      </c>
      <c r="BO90">
        <v>89.4779428571429</v>
      </c>
      <c r="BP90">
        <v>0.0998071785714286</v>
      </c>
      <c r="BQ90">
        <v>19.5573642857143</v>
      </c>
      <c r="BR90">
        <v>20.0005642857143</v>
      </c>
      <c r="BS90">
        <v>999.9</v>
      </c>
      <c r="BT90">
        <v>0</v>
      </c>
      <c r="BU90">
        <v>0</v>
      </c>
      <c r="BV90">
        <v>10037.3446428571</v>
      </c>
      <c r="BW90">
        <v>0</v>
      </c>
      <c r="BX90">
        <v>10.2381</v>
      </c>
      <c r="BY90">
        <v>-37.971225</v>
      </c>
      <c r="BZ90">
        <v>1172.30964285714</v>
      </c>
      <c r="CA90">
        <v>1208.80857142857</v>
      </c>
      <c r="CB90">
        <v>1.59239285714286</v>
      </c>
      <c r="CC90">
        <v>1195.82535714286</v>
      </c>
      <c r="CD90">
        <v>10.7396321428571</v>
      </c>
      <c r="CE90">
        <v>1.10344464285714</v>
      </c>
      <c r="CF90">
        <v>0.960960142857143</v>
      </c>
      <c r="CG90">
        <v>8.35892607142857</v>
      </c>
      <c r="CH90">
        <v>6.33752928571428</v>
      </c>
      <c r="CI90">
        <v>2000.01035714286</v>
      </c>
      <c r="CJ90">
        <v>0.979995428571428</v>
      </c>
      <c r="CK90">
        <v>0.0200043571428571</v>
      </c>
      <c r="CL90">
        <v>0</v>
      </c>
      <c r="CM90">
        <v>2.57671428571429</v>
      </c>
      <c r="CN90">
        <v>0</v>
      </c>
      <c r="CO90">
        <v>4545.09892857143</v>
      </c>
      <c r="CP90">
        <v>16705.4535714286</v>
      </c>
      <c r="CQ90">
        <v>41.562</v>
      </c>
      <c r="CR90">
        <v>43.75</v>
      </c>
      <c r="CS90">
        <v>42.75</v>
      </c>
      <c r="CT90">
        <v>41.812</v>
      </c>
      <c r="CU90">
        <v>40.687</v>
      </c>
      <c r="CV90">
        <v>1960</v>
      </c>
      <c r="CW90">
        <v>40.01</v>
      </c>
      <c r="CX90">
        <v>0</v>
      </c>
      <c r="CY90">
        <v>1680458512.2</v>
      </c>
      <c r="CZ90">
        <v>0</v>
      </c>
      <c r="DA90">
        <v>0</v>
      </c>
      <c r="DB90" t="s">
        <v>356</v>
      </c>
      <c r="DC90">
        <v>1680383055.5</v>
      </c>
      <c r="DD90">
        <v>1680383051.5</v>
      </c>
      <c r="DE90">
        <v>0</v>
      </c>
      <c r="DF90">
        <v>-0.261</v>
      </c>
      <c r="DG90">
        <v>-0.006</v>
      </c>
      <c r="DH90">
        <v>1.377</v>
      </c>
      <c r="DI90">
        <v>0.403</v>
      </c>
      <c r="DJ90">
        <v>420</v>
      </c>
      <c r="DK90">
        <v>24</v>
      </c>
      <c r="DL90">
        <v>0.61</v>
      </c>
      <c r="DM90">
        <v>0.33</v>
      </c>
      <c r="DN90">
        <v>-37.9538125</v>
      </c>
      <c r="DO90">
        <v>-0.684359099437035</v>
      </c>
      <c r="DP90">
        <v>0.294410489951954</v>
      </c>
      <c r="DQ90">
        <v>0</v>
      </c>
      <c r="DR90">
        <v>1.59517475</v>
      </c>
      <c r="DS90">
        <v>-0.0501713696060084</v>
      </c>
      <c r="DT90">
        <v>0.00487920945825242</v>
      </c>
      <c r="DU90">
        <v>1</v>
      </c>
      <c r="DV90">
        <v>1</v>
      </c>
      <c r="DW90">
        <v>2</v>
      </c>
      <c r="DX90" t="s">
        <v>357</v>
      </c>
      <c r="DY90">
        <v>2.87123</v>
      </c>
      <c r="DZ90">
        <v>2.71081</v>
      </c>
      <c r="EA90">
        <v>0.183328</v>
      </c>
      <c r="EB90">
        <v>0.186746</v>
      </c>
      <c r="EC90">
        <v>0.0631127</v>
      </c>
      <c r="ED90">
        <v>0.0567587</v>
      </c>
      <c r="EE90">
        <v>22908.4</v>
      </c>
      <c r="EF90">
        <v>19973.1</v>
      </c>
      <c r="EG90">
        <v>25095.6</v>
      </c>
      <c r="EH90">
        <v>23912.6</v>
      </c>
      <c r="EI90">
        <v>40123.2</v>
      </c>
      <c r="EJ90">
        <v>37314.1</v>
      </c>
      <c r="EK90">
        <v>45338.9</v>
      </c>
      <c r="EL90">
        <v>42624.7</v>
      </c>
      <c r="EM90">
        <v>1.78</v>
      </c>
      <c r="EN90">
        <v>1.85725</v>
      </c>
      <c r="EO90">
        <v>0.0151806</v>
      </c>
      <c r="EP90">
        <v>0</v>
      </c>
      <c r="EQ90">
        <v>19.7819</v>
      </c>
      <c r="ER90">
        <v>999.9</v>
      </c>
      <c r="ES90">
        <v>35.527</v>
      </c>
      <c r="ET90">
        <v>28.873</v>
      </c>
      <c r="EU90">
        <v>15.8506</v>
      </c>
      <c r="EV90">
        <v>55.175</v>
      </c>
      <c r="EW90">
        <v>46.0938</v>
      </c>
      <c r="EX90">
        <v>1</v>
      </c>
      <c r="EY90">
        <v>-0.0787119</v>
      </c>
      <c r="EZ90">
        <v>4.72956</v>
      </c>
      <c r="FA90">
        <v>20.1695</v>
      </c>
      <c r="FB90">
        <v>5.23466</v>
      </c>
      <c r="FC90">
        <v>11.992</v>
      </c>
      <c r="FD90">
        <v>4.95715</v>
      </c>
      <c r="FE90">
        <v>3.304</v>
      </c>
      <c r="FF90">
        <v>9999</v>
      </c>
      <c r="FG90">
        <v>9999</v>
      </c>
      <c r="FH90">
        <v>999.9</v>
      </c>
      <c r="FI90">
        <v>9999</v>
      </c>
      <c r="FJ90">
        <v>1.86844</v>
      </c>
      <c r="FK90">
        <v>1.86414</v>
      </c>
      <c r="FL90">
        <v>1.87178</v>
      </c>
      <c r="FM90">
        <v>1.86249</v>
      </c>
      <c r="FN90">
        <v>1.86192</v>
      </c>
      <c r="FO90">
        <v>1.86844</v>
      </c>
      <c r="FP90">
        <v>1.85852</v>
      </c>
      <c r="FQ90">
        <v>1.86501</v>
      </c>
      <c r="FR90">
        <v>5</v>
      </c>
      <c r="FS90">
        <v>0</v>
      </c>
      <c r="FT90">
        <v>0</v>
      </c>
      <c r="FU90">
        <v>0</v>
      </c>
      <c r="FV90" t="s">
        <v>358</v>
      </c>
      <c r="FW90" t="s">
        <v>359</v>
      </c>
      <c r="FX90" t="s">
        <v>360</v>
      </c>
      <c r="FY90" t="s">
        <v>360</v>
      </c>
      <c r="FZ90" t="s">
        <v>360</v>
      </c>
      <c r="GA90" t="s">
        <v>360</v>
      </c>
      <c r="GB90">
        <v>0</v>
      </c>
      <c r="GC90">
        <v>100</v>
      </c>
      <c r="GD90">
        <v>100</v>
      </c>
      <c r="GE90">
        <v>1.87</v>
      </c>
      <c r="GF90">
        <v>-0.0415</v>
      </c>
      <c r="GG90">
        <v>0.710533810232173</v>
      </c>
      <c r="GH90">
        <v>0.00197157181927259</v>
      </c>
      <c r="GI90">
        <v>-1.54613444728524e-06</v>
      </c>
      <c r="GJ90">
        <v>6.01190112903267e-10</v>
      </c>
      <c r="GK90">
        <v>-0.100309745534137</v>
      </c>
      <c r="GL90">
        <v>-0.0164619765348121</v>
      </c>
      <c r="GM90">
        <v>0.00184798508784774</v>
      </c>
      <c r="GN90">
        <v>-1.07393615702454e-05</v>
      </c>
      <c r="GO90">
        <v>1</v>
      </c>
      <c r="GP90">
        <v>1970</v>
      </c>
      <c r="GQ90">
        <v>2</v>
      </c>
      <c r="GR90">
        <v>24</v>
      </c>
      <c r="GS90">
        <v>1257.1</v>
      </c>
      <c r="GT90">
        <v>1257.2</v>
      </c>
      <c r="GU90">
        <v>2.45361</v>
      </c>
      <c r="GV90">
        <v>2.34619</v>
      </c>
      <c r="GW90">
        <v>1.44775</v>
      </c>
      <c r="GX90">
        <v>2.31079</v>
      </c>
      <c r="GY90">
        <v>1.44409</v>
      </c>
      <c r="GZ90">
        <v>2.24609</v>
      </c>
      <c r="HA90">
        <v>33.9865</v>
      </c>
      <c r="HB90">
        <v>24.2889</v>
      </c>
      <c r="HC90">
        <v>18</v>
      </c>
      <c r="HD90">
        <v>416.284</v>
      </c>
      <c r="HE90">
        <v>447.74</v>
      </c>
      <c r="HF90">
        <v>14.6882</v>
      </c>
      <c r="HG90">
        <v>26.1625</v>
      </c>
      <c r="HH90">
        <v>29.9998</v>
      </c>
      <c r="HI90">
        <v>26.1536</v>
      </c>
      <c r="HJ90">
        <v>26.1257</v>
      </c>
      <c r="HK90">
        <v>49.1545</v>
      </c>
      <c r="HL90">
        <v>41.5477</v>
      </c>
      <c r="HM90">
        <v>1.74526</v>
      </c>
      <c r="HN90">
        <v>14.6982</v>
      </c>
      <c r="HO90">
        <v>1240.5</v>
      </c>
      <c r="HP90">
        <v>10.6802</v>
      </c>
      <c r="HQ90">
        <v>95.98</v>
      </c>
      <c r="HR90">
        <v>100.24</v>
      </c>
    </row>
    <row r="91" spans="1:226">
      <c r="A91">
        <v>75</v>
      </c>
      <c r="B91">
        <v>1680458487</v>
      </c>
      <c r="C91">
        <v>462</v>
      </c>
      <c r="D91" t="s">
        <v>509</v>
      </c>
      <c r="E91" t="s">
        <v>510</v>
      </c>
      <c r="F91">
        <v>5</v>
      </c>
      <c r="G91" t="s">
        <v>353</v>
      </c>
      <c r="H91" t="s">
        <v>354</v>
      </c>
      <c r="I91">
        <v>1680458479.5</v>
      </c>
      <c r="J91">
        <f>(K91)/1000</f>
        <v>0</v>
      </c>
      <c r="K91">
        <f>IF(BF91, AN91, AH91)</f>
        <v>0</v>
      </c>
      <c r="L91">
        <f>IF(BF91, AI91, AG91)</f>
        <v>0</v>
      </c>
      <c r="M91">
        <f>BH91 - IF(AU91&gt;1, L91*BB91*100.0/(AW91*BV91), 0)</f>
        <v>0</v>
      </c>
      <c r="N91">
        <f>((T91-J91/2)*M91-L91)/(T91+J91/2)</f>
        <v>0</v>
      </c>
      <c r="O91">
        <f>N91*(BO91+BP91)/1000.0</f>
        <v>0</v>
      </c>
      <c r="P91">
        <f>(BH91 - IF(AU91&gt;1, L91*BB91*100.0/(AW91*BV91), 0))*(BO91+BP91)/1000.0</f>
        <v>0</v>
      </c>
      <c r="Q91">
        <f>2.0/((1/S91-1/R91)+SIGN(S91)*SQRT((1/S91-1/R91)*(1/S91-1/R91) + 4*BC91/((BC91+1)*(BC91+1))*(2*1/S91*1/R91-1/R91*1/R91)))</f>
        <v>0</v>
      </c>
      <c r="R91">
        <f>IF(LEFT(BD91,1)&lt;&gt;"0",IF(LEFT(BD91,1)="1",3.0,BE91),$D$5+$E$5*(BV91*BO91/($K$5*1000))+$F$5*(BV91*BO91/($K$5*1000))*MAX(MIN(BB91,$J$5),$I$5)*MAX(MIN(BB91,$J$5),$I$5)+$G$5*MAX(MIN(BB91,$J$5),$I$5)*(BV91*BO91/($K$5*1000))+$H$5*(BV91*BO91/($K$5*1000))*(BV91*BO91/($K$5*1000)))</f>
        <v>0</v>
      </c>
      <c r="S91">
        <f>J91*(1000-(1000*0.61365*exp(17.502*W91/(240.97+W91))/(BO91+BP91)+BJ91)/2)/(1000*0.61365*exp(17.502*W91/(240.97+W91))/(BO91+BP91)-BJ91)</f>
        <v>0</v>
      </c>
      <c r="T91">
        <f>1/((BC91+1)/(Q91/1.6)+1/(R91/1.37)) + BC91/((BC91+1)/(Q91/1.6) + BC91/(R91/1.37))</f>
        <v>0</v>
      </c>
      <c r="U91">
        <f>(AX91*BA91)</f>
        <v>0</v>
      </c>
      <c r="V91">
        <f>(BQ91+(U91+2*0.95*5.67E-8*(((BQ91+$B$7)+273)^4-(BQ91+273)^4)-44100*J91)/(1.84*29.3*R91+8*0.95*5.67E-8*(BQ91+273)^3))</f>
        <v>0</v>
      </c>
      <c r="W91">
        <f>($C$7*BR91+$D$7*BS91+$E$7*V91)</f>
        <v>0</v>
      </c>
      <c r="X91">
        <f>0.61365*exp(17.502*W91/(240.97+W91))</f>
        <v>0</v>
      </c>
      <c r="Y91">
        <f>(Z91/AA91*100)</f>
        <v>0</v>
      </c>
      <c r="Z91">
        <f>BJ91*(BO91+BP91)/1000</f>
        <v>0</v>
      </c>
      <c r="AA91">
        <f>0.61365*exp(17.502*BQ91/(240.97+BQ91))</f>
        <v>0</v>
      </c>
      <c r="AB91">
        <f>(X91-BJ91*(BO91+BP91)/1000)</f>
        <v>0</v>
      </c>
      <c r="AC91">
        <f>(-J91*44100)</f>
        <v>0</v>
      </c>
      <c r="AD91">
        <f>2*29.3*R91*0.92*(BQ91-W91)</f>
        <v>0</v>
      </c>
      <c r="AE91">
        <f>2*0.95*5.67E-8*(((BQ91+$B$7)+273)^4-(W91+273)^4)</f>
        <v>0</v>
      </c>
      <c r="AF91">
        <f>U91+AE91+AC91+AD91</f>
        <v>0</v>
      </c>
      <c r="AG91">
        <f>BN91*AU91*(BI91-BH91*(1000-AU91*BK91)/(1000-AU91*BJ91))/(100*BB91)</f>
        <v>0</v>
      </c>
      <c r="AH91">
        <f>1000*BN91*AU91*(BJ91-BK91)/(100*BB91*(1000-AU91*BJ91))</f>
        <v>0</v>
      </c>
      <c r="AI91">
        <f>(AJ91 - AK91 - BO91*1E3/(8.314*(BQ91+273.15)) * AM91/BN91 * AL91) * BN91/(100*BB91) * (1000 - BK91)/1000</f>
        <v>0</v>
      </c>
      <c r="AJ91">
        <v>1241.92002416547</v>
      </c>
      <c r="AK91">
        <v>1214.17351515152</v>
      </c>
      <c r="AL91">
        <v>3.40779111638105</v>
      </c>
      <c r="AM91">
        <v>67.1333394971398</v>
      </c>
      <c r="AN91">
        <f>(AP91 - AO91 + BO91*1E3/(8.314*(BQ91+273.15)) * AR91/BN91 * AQ91) * BN91/(100*BB91) * 1000/(1000 - AP91)</f>
        <v>0</v>
      </c>
      <c r="AO91">
        <v>10.6779550053307</v>
      </c>
      <c r="AP91">
        <v>12.3233048484848</v>
      </c>
      <c r="AQ91">
        <v>-2.78783501461251e-06</v>
      </c>
      <c r="AR91">
        <v>128.358155406934</v>
      </c>
      <c r="AS91">
        <v>12</v>
      </c>
      <c r="AT91">
        <v>2</v>
      </c>
      <c r="AU91">
        <f>IF(AS91*$H$13&gt;=AW91,1.0,(AW91/(AW91-AS91*$H$13)))</f>
        <v>0</v>
      </c>
      <c r="AV91">
        <f>(AU91-1)*100</f>
        <v>0</v>
      </c>
      <c r="AW91">
        <f>MAX(0,($B$13+$C$13*BV91)/(1+$D$13*BV91)*BO91/(BQ91+273)*$E$13)</f>
        <v>0</v>
      </c>
      <c r="AX91">
        <f>$B$11*BW91+$C$11*BX91+$F$11*CI91*(1-CL91)</f>
        <v>0</v>
      </c>
      <c r="AY91">
        <f>AX91*AZ91</f>
        <v>0</v>
      </c>
      <c r="AZ91">
        <f>($B$11*$D$9+$C$11*$D$9+$F$11*((CV91+CN91)/MAX(CV91+CN91+CW91, 0.1)*$I$9+CW91/MAX(CV91+CN91+CW91, 0.1)*$J$9))/($B$11+$C$11+$F$11)</f>
        <v>0</v>
      </c>
      <c r="BA91">
        <f>($B$11*$K$9+$C$11*$K$9+$F$11*((CV91+CN91)/MAX(CV91+CN91+CW91, 0.1)*$P$9+CW91/MAX(CV91+CN91+CW91, 0.1)*$Q$9))/($B$11+$C$11+$F$11)</f>
        <v>0</v>
      </c>
      <c r="BB91">
        <v>2.44</v>
      </c>
      <c r="BC91">
        <v>0.5</v>
      </c>
      <c r="BD91" t="s">
        <v>355</v>
      </c>
      <c r="BE91">
        <v>2</v>
      </c>
      <c r="BF91" t="b">
        <v>1</v>
      </c>
      <c r="BG91">
        <v>1680458479.5</v>
      </c>
      <c r="BH91">
        <v>1175.62333333333</v>
      </c>
      <c r="BI91">
        <v>1213.77259259259</v>
      </c>
      <c r="BJ91">
        <v>12.3297333333333</v>
      </c>
      <c r="BK91">
        <v>10.7292259259259</v>
      </c>
      <c r="BL91">
        <v>1173.75703703704</v>
      </c>
      <c r="BM91">
        <v>12.3712</v>
      </c>
      <c r="BN91">
        <v>500.128814814815</v>
      </c>
      <c r="BO91">
        <v>89.4767740740741</v>
      </c>
      <c r="BP91">
        <v>0.0999419185185185</v>
      </c>
      <c r="BQ91">
        <v>19.5602481481481</v>
      </c>
      <c r="BR91">
        <v>20.01</v>
      </c>
      <c r="BS91">
        <v>999.9</v>
      </c>
      <c r="BT91">
        <v>0</v>
      </c>
      <c r="BU91">
        <v>0</v>
      </c>
      <c r="BV91">
        <v>10036.2522222222</v>
      </c>
      <c r="BW91">
        <v>0</v>
      </c>
      <c r="BX91">
        <v>10.2381</v>
      </c>
      <c r="BY91">
        <v>-38.1484592592593</v>
      </c>
      <c r="BZ91">
        <v>1190.29888888889</v>
      </c>
      <c r="CA91">
        <v>1226.93703703704</v>
      </c>
      <c r="CB91">
        <v>1.60051074074074</v>
      </c>
      <c r="CC91">
        <v>1213.77259259259</v>
      </c>
      <c r="CD91">
        <v>10.7292259259259</v>
      </c>
      <c r="CE91">
        <v>1.10322444444444</v>
      </c>
      <c r="CF91">
        <v>0.960016074074074</v>
      </c>
      <c r="CG91">
        <v>8.35599296296296</v>
      </c>
      <c r="CH91">
        <v>6.32324296296296</v>
      </c>
      <c r="CI91">
        <v>2000.03259259259</v>
      </c>
      <c r="CJ91">
        <v>0.979995592592592</v>
      </c>
      <c r="CK91">
        <v>0.0200042259259259</v>
      </c>
      <c r="CL91">
        <v>0</v>
      </c>
      <c r="CM91">
        <v>2.57195925925926</v>
      </c>
      <c r="CN91">
        <v>0</v>
      </c>
      <c r="CO91">
        <v>4545.99185185185</v>
      </c>
      <c r="CP91">
        <v>16705.6407407407</v>
      </c>
      <c r="CQ91">
        <v>41.562</v>
      </c>
      <c r="CR91">
        <v>43.75</v>
      </c>
      <c r="CS91">
        <v>42.75</v>
      </c>
      <c r="CT91">
        <v>41.812</v>
      </c>
      <c r="CU91">
        <v>40.694</v>
      </c>
      <c r="CV91">
        <v>1960.02185185185</v>
      </c>
      <c r="CW91">
        <v>40.0103703703704</v>
      </c>
      <c r="CX91">
        <v>0</v>
      </c>
      <c r="CY91">
        <v>1680458517</v>
      </c>
      <c r="CZ91">
        <v>0</v>
      </c>
      <c r="DA91">
        <v>0</v>
      </c>
      <c r="DB91" t="s">
        <v>356</v>
      </c>
      <c r="DC91">
        <v>1680383055.5</v>
      </c>
      <c r="DD91">
        <v>1680383051.5</v>
      </c>
      <c r="DE91">
        <v>0</v>
      </c>
      <c r="DF91">
        <v>-0.261</v>
      </c>
      <c r="DG91">
        <v>-0.006</v>
      </c>
      <c r="DH91">
        <v>1.377</v>
      </c>
      <c r="DI91">
        <v>0.403</v>
      </c>
      <c r="DJ91">
        <v>420</v>
      </c>
      <c r="DK91">
        <v>24</v>
      </c>
      <c r="DL91">
        <v>0.61</v>
      </c>
      <c r="DM91">
        <v>0.33</v>
      </c>
      <c r="DN91">
        <v>-38.03223</v>
      </c>
      <c r="DO91">
        <v>-1.64050131332075</v>
      </c>
      <c r="DP91">
        <v>0.302824128166828</v>
      </c>
      <c r="DQ91">
        <v>0</v>
      </c>
      <c r="DR91">
        <v>1.598774</v>
      </c>
      <c r="DS91">
        <v>0.0853251782363948</v>
      </c>
      <c r="DT91">
        <v>0.0189847001293147</v>
      </c>
      <c r="DU91">
        <v>1</v>
      </c>
      <c r="DV91">
        <v>1</v>
      </c>
      <c r="DW91">
        <v>2</v>
      </c>
      <c r="DX91" t="s">
        <v>357</v>
      </c>
      <c r="DY91">
        <v>2.87137</v>
      </c>
      <c r="DZ91">
        <v>2.71027</v>
      </c>
      <c r="EA91">
        <v>0.184942</v>
      </c>
      <c r="EB91">
        <v>0.188309</v>
      </c>
      <c r="EC91">
        <v>0.0630815</v>
      </c>
      <c r="ED91">
        <v>0.0563302</v>
      </c>
      <c r="EE91">
        <v>22862.9</v>
      </c>
      <c r="EF91">
        <v>19934.8</v>
      </c>
      <c r="EG91">
        <v>25095.3</v>
      </c>
      <c r="EH91">
        <v>23912.7</v>
      </c>
      <c r="EI91">
        <v>40124.5</v>
      </c>
      <c r="EJ91">
        <v>37331.2</v>
      </c>
      <c r="EK91">
        <v>45338.8</v>
      </c>
      <c r="EL91">
        <v>42624.8</v>
      </c>
      <c r="EM91">
        <v>1.78032</v>
      </c>
      <c r="EN91">
        <v>1.85702</v>
      </c>
      <c r="EO91">
        <v>0.0148937</v>
      </c>
      <c r="EP91">
        <v>0</v>
      </c>
      <c r="EQ91">
        <v>19.7819</v>
      </c>
      <c r="ER91">
        <v>999.9</v>
      </c>
      <c r="ES91">
        <v>35.478</v>
      </c>
      <c r="ET91">
        <v>28.862</v>
      </c>
      <c r="EU91">
        <v>15.8186</v>
      </c>
      <c r="EV91">
        <v>55.185</v>
      </c>
      <c r="EW91">
        <v>45.9736</v>
      </c>
      <c r="EX91">
        <v>1</v>
      </c>
      <c r="EY91">
        <v>-0.0785747</v>
      </c>
      <c r="EZ91">
        <v>4.78685</v>
      </c>
      <c r="FA91">
        <v>20.1679</v>
      </c>
      <c r="FB91">
        <v>5.23481</v>
      </c>
      <c r="FC91">
        <v>11.992</v>
      </c>
      <c r="FD91">
        <v>4.9568</v>
      </c>
      <c r="FE91">
        <v>3.30395</v>
      </c>
      <c r="FF91">
        <v>9999</v>
      </c>
      <c r="FG91">
        <v>9999</v>
      </c>
      <c r="FH91">
        <v>999.9</v>
      </c>
      <c r="FI91">
        <v>9999</v>
      </c>
      <c r="FJ91">
        <v>1.86844</v>
      </c>
      <c r="FK91">
        <v>1.86415</v>
      </c>
      <c r="FL91">
        <v>1.87179</v>
      </c>
      <c r="FM91">
        <v>1.86249</v>
      </c>
      <c r="FN91">
        <v>1.86191</v>
      </c>
      <c r="FO91">
        <v>1.86844</v>
      </c>
      <c r="FP91">
        <v>1.85852</v>
      </c>
      <c r="FQ91">
        <v>1.86502</v>
      </c>
      <c r="FR91">
        <v>5</v>
      </c>
      <c r="FS91">
        <v>0</v>
      </c>
      <c r="FT91">
        <v>0</v>
      </c>
      <c r="FU91">
        <v>0</v>
      </c>
      <c r="FV91" t="s">
        <v>358</v>
      </c>
      <c r="FW91" t="s">
        <v>359</v>
      </c>
      <c r="FX91" t="s">
        <v>360</v>
      </c>
      <c r="FY91" t="s">
        <v>360</v>
      </c>
      <c r="FZ91" t="s">
        <v>360</v>
      </c>
      <c r="GA91" t="s">
        <v>360</v>
      </c>
      <c r="GB91">
        <v>0</v>
      </c>
      <c r="GC91">
        <v>100</v>
      </c>
      <c r="GD91">
        <v>100</v>
      </c>
      <c r="GE91">
        <v>1.89</v>
      </c>
      <c r="GF91">
        <v>-0.0417</v>
      </c>
      <c r="GG91">
        <v>0.710533810232173</v>
      </c>
      <c r="GH91">
        <v>0.00197157181927259</v>
      </c>
      <c r="GI91">
        <v>-1.54613444728524e-06</v>
      </c>
      <c r="GJ91">
        <v>6.01190112903267e-10</v>
      </c>
      <c r="GK91">
        <v>-0.100309745534137</v>
      </c>
      <c r="GL91">
        <v>-0.0164619765348121</v>
      </c>
      <c r="GM91">
        <v>0.00184798508784774</v>
      </c>
      <c r="GN91">
        <v>-1.07393615702454e-05</v>
      </c>
      <c r="GO91">
        <v>1</v>
      </c>
      <c r="GP91">
        <v>1970</v>
      </c>
      <c r="GQ91">
        <v>2</v>
      </c>
      <c r="GR91">
        <v>24</v>
      </c>
      <c r="GS91">
        <v>1257.2</v>
      </c>
      <c r="GT91">
        <v>1257.3</v>
      </c>
      <c r="GU91">
        <v>2.47803</v>
      </c>
      <c r="GV91">
        <v>2.33398</v>
      </c>
      <c r="GW91">
        <v>1.44775</v>
      </c>
      <c r="GX91">
        <v>2.31079</v>
      </c>
      <c r="GY91">
        <v>1.44409</v>
      </c>
      <c r="GZ91">
        <v>2.38403</v>
      </c>
      <c r="HA91">
        <v>33.9865</v>
      </c>
      <c r="HB91">
        <v>24.2976</v>
      </c>
      <c r="HC91">
        <v>18</v>
      </c>
      <c r="HD91">
        <v>416.477</v>
      </c>
      <c r="HE91">
        <v>447.622</v>
      </c>
      <c r="HF91">
        <v>14.6969</v>
      </c>
      <c r="HG91">
        <v>26.1645</v>
      </c>
      <c r="HH91">
        <v>30</v>
      </c>
      <c r="HI91">
        <v>26.1555</v>
      </c>
      <c r="HJ91">
        <v>26.1279</v>
      </c>
      <c r="HK91">
        <v>49.716</v>
      </c>
      <c r="HL91">
        <v>41.5477</v>
      </c>
      <c r="HM91">
        <v>1.74526</v>
      </c>
      <c r="HN91">
        <v>14.6922</v>
      </c>
      <c r="HO91">
        <v>1260.62</v>
      </c>
      <c r="HP91">
        <v>10.6802</v>
      </c>
      <c r="HQ91">
        <v>95.9795</v>
      </c>
      <c r="HR91">
        <v>100.241</v>
      </c>
    </row>
    <row r="92" spans="1:226">
      <c r="A92">
        <v>76</v>
      </c>
      <c r="B92">
        <v>1680458492</v>
      </c>
      <c r="C92">
        <v>467</v>
      </c>
      <c r="D92" t="s">
        <v>511</v>
      </c>
      <c r="E92" t="s">
        <v>512</v>
      </c>
      <c r="F92">
        <v>5</v>
      </c>
      <c r="G92" t="s">
        <v>353</v>
      </c>
      <c r="H92" t="s">
        <v>354</v>
      </c>
      <c r="I92">
        <v>1680458484.21429</v>
      </c>
      <c r="J92">
        <f>(K92)/1000</f>
        <v>0</v>
      </c>
      <c r="K92">
        <f>IF(BF92, AN92, AH92)</f>
        <v>0</v>
      </c>
      <c r="L92">
        <f>IF(BF92, AI92, AG92)</f>
        <v>0</v>
      </c>
      <c r="M92">
        <f>BH92 - IF(AU92&gt;1, L92*BB92*100.0/(AW92*BV92), 0)</f>
        <v>0</v>
      </c>
      <c r="N92">
        <f>((T92-J92/2)*M92-L92)/(T92+J92/2)</f>
        <v>0</v>
      </c>
      <c r="O92">
        <f>N92*(BO92+BP92)/1000.0</f>
        <v>0</v>
      </c>
      <c r="P92">
        <f>(BH92 - IF(AU92&gt;1, L92*BB92*100.0/(AW92*BV92), 0))*(BO92+BP92)/1000.0</f>
        <v>0</v>
      </c>
      <c r="Q92">
        <f>2.0/((1/S92-1/R92)+SIGN(S92)*SQRT((1/S92-1/R92)*(1/S92-1/R92) + 4*BC92/((BC92+1)*(BC92+1))*(2*1/S92*1/R92-1/R92*1/R92)))</f>
        <v>0</v>
      </c>
      <c r="R92">
        <f>IF(LEFT(BD92,1)&lt;&gt;"0",IF(LEFT(BD92,1)="1",3.0,BE92),$D$5+$E$5*(BV92*BO92/($K$5*1000))+$F$5*(BV92*BO92/($K$5*1000))*MAX(MIN(BB92,$J$5),$I$5)*MAX(MIN(BB92,$J$5),$I$5)+$G$5*MAX(MIN(BB92,$J$5),$I$5)*(BV92*BO92/($K$5*1000))+$H$5*(BV92*BO92/($K$5*1000))*(BV92*BO92/($K$5*1000)))</f>
        <v>0</v>
      </c>
      <c r="S92">
        <f>J92*(1000-(1000*0.61365*exp(17.502*W92/(240.97+W92))/(BO92+BP92)+BJ92)/2)/(1000*0.61365*exp(17.502*W92/(240.97+W92))/(BO92+BP92)-BJ92)</f>
        <v>0</v>
      </c>
      <c r="T92">
        <f>1/((BC92+1)/(Q92/1.6)+1/(R92/1.37)) + BC92/((BC92+1)/(Q92/1.6) + BC92/(R92/1.37))</f>
        <v>0</v>
      </c>
      <c r="U92">
        <f>(AX92*BA92)</f>
        <v>0</v>
      </c>
      <c r="V92">
        <f>(BQ92+(U92+2*0.95*5.67E-8*(((BQ92+$B$7)+273)^4-(BQ92+273)^4)-44100*J92)/(1.84*29.3*R92+8*0.95*5.67E-8*(BQ92+273)^3))</f>
        <v>0</v>
      </c>
      <c r="W92">
        <f>($C$7*BR92+$D$7*BS92+$E$7*V92)</f>
        <v>0</v>
      </c>
      <c r="X92">
        <f>0.61365*exp(17.502*W92/(240.97+W92))</f>
        <v>0</v>
      </c>
      <c r="Y92">
        <f>(Z92/AA92*100)</f>
        <v>0</v>
      </c>
      <c r="Z92">
        <f>BJ92*(BO92+BP92)/1000</f>
        <v>0</v>
      </c>
      <c r="AA92">
        <f>0.61365*exp(17.502*BQ92/(240.97+BQ92))</f>
        <v>0</v>
      </c>
      <c r="AB92">
        <f>(X92-BJ92*(BO92+BP92)/1000)</f>
        <v>0</v>
      </c>
      <c r="AC92">
        <f>(-J92*44100)</f>
        <v>0</v>
      </c>
      <c r="AD92">
        <f>2*29.3*R92*0.92*(BQ92-W92)</f>
        <v>0</v>
      </c>
      <c r="AE92">
        <f>2*0.95*5.67E-8*(((BQ92+$B$7)+273)^4-(W92+273)^4)</f>
        <v>0</v>
      </c>
      <c r="AF92">
        <f>U92+AE92+AC92+AD92</f>
        <v>0</v>
      </c>
      <c r="AG92">
        <f>BN92*AU92*(BI92-BH92*(1000-AU92*BK92)/(1000-AU92*BJ92))/(100*BB92)</f>
        <v>0</v>
      </c>
      <c r="AH92">
        <f>1000*BN92*AU92*(BJ92-BK92)/(100*BB92*(1000-AU92*BJ92))</f>
        <v>0</v>
      </c>
      <c r="AI92">
        <f>(AJ92 - AK92 - BO92*1E3/(8.314*(BQ92+273.15)) * AM92/BN92 * AL92) * BN92/(100*BB92) * (1000 - BK92)/1000</f>
        <v>0</v>
      </c>
      <c r="AJ92">
        <v>1258.63333530782</v>
      </c>
      <c r="AK92">
        <v>1231.11181818182</v>
      </c>
      <c r="AL92">
        <v>3.3793927116134</v>
      </c>
      <c r="AM92">
        <v>67.1333394971398</v>
      </c>
      <c r="AN92">
        <f>(AP92 - AO92 + BO92*1E3/(8.314*(BQ92+273.15)) * AR92/BN92 * AQ92) * BN92/(100*BB92) * 1000/(1000 - AP92)</f>
        <v>0</v>
      </c>
      <c r="AO92">
        <v>10.6039694694031</v>
      </c>
      <c r="AP92">
        <v>12.2815466666667</v>
      </c>
      <c r="AQ92">
        <v>-0.00941110113451352</v>
      </c>
      <c r="AR92">
        <v>128.358155406934</v>
      </c>
      <c r="AS92">
        <v>11</v>
      </c>
      <c r="AT92">
        <v>2</v>
      </c>
      <c r="AU92">
        <f>IF(AS92*$H$13&gt;=AW92,1.0,(AW92/(AW92-AS92*$H$13)))</f>
        <v>0</v>
      </c>
      <c r="AV92">
        <f>(AU92-1)*100</f>
        <v>0</v>
      </c>
      <c r="AW92">
        <f>MAX(0,($B$13+$C$13*BV92)/(1+$D$13*BV92)*BO92/(BQ92+273)*$E$13)</f>
        <v>0</v>
      </c>
      <c r="AX92">
        <f>$B$11*BW92+$C$11*BX92+$F$11*CI92*(1-CL92)</f>
        <v>0</v>
      </c>
      <c r="AY92">
        <f>AX92*AZ92</f>
        <v>0</v>
      </c>
      <c r="AZ92">
        <f>($B$11*$D$9+$C$11*$D$9+$F$11*((CV92+CN92)/MAX(CV92+CN92+CW92, 0.1)*$I$9+CW92/MAX(CV92+CN92+CW92, 0.1)*$J$9))/($B$11+$C$11+$F$11)</f>
        <v>0</v>
      </c>
      <c r="BA92">
        <f>($B$11*$K$9+$C$11*$K$9+$F$11*((CV92+CN92)/MAX(CV92+CN92+CW92, 0.1)*$P$9+CW92/MAX(CV92+CN92+CW92, 0.1)*$Q$9))/($B$11+$C$11+$F$11)</f>
        <v>0</v>
      </c>
      <c r="BB92">
        <v>2.44</v>
      </c>
      <c r="BC92">
        <v>0.5</v>
      </c>
      <c r="BD92" t="s">
        <v>355</v>
      </c>
      <c r="BE92">
        <v>2</v>
      </c>
      <c r="BF92" t="b">
        <v>1</v>
      </c>
      <c r="BG92">
        <v>1680458484.21429</v>
      </c>
      <c r="BH92">
        <v>1191.515</v>
      </c>
      <c r="BI92">
        <v>1229.58071428571</v>
      </c>
      <c r="BJ92">
        <v>12.3196142857143</v>
      </c>
      <c r="BK92">
        <v>10.6879392857143</v>
      </c>
      <c r="BL92">
        <v>1189.63571428571</v>
      </c>
      <c r="BM92">
        <v>12.3613178571429</v>
      </c>
      <c r="BN92">
        <v>500.148142857143</v>
      </c>
      <c r="BO92">
        <v>89.4779785714286</v>
      </c>
      <c r="BP92">
        <v>0.1000775</v>
      </c>
      <c r="BQ92">
        <v>19.5602821428571</v>
      </c>
      <c r="BR92">
        <v>20.0195785714286</v>
      </c>
      <c r="BS92">
        <v>999.9</v>
      </c>
      <c r="BT92">
        <v>0</v>
      </c>
      <c r="BU92">
        <v>0</v>
      </c>
      <c r="BV92">
        <v>10012.9271428571</v>
      </c>
      <c r="BW92">
        <v>0</v>
      </c>
      <c r="BX92">
        <v>10.2381</v>
      </c>
      <c r="BY92">
        <v>-38.0645571428571</v>
      </c>
      <c r="BZ92">
        <v>1206.37714285714</v>
      </c>
      <c r="CA92">
        <v>1242.86357142857</v>
      </c>
      <c r="CB92">
        <v>1.63167642857143</v>
      </c>
      <c r="CC92">
        <v>1229.58071428571</v>
      </c>
      <c r="CD92">
        <v>10.6879392857143</v>
      </c>
      <c r="CE92">
        <v>1.10233392857143</v>
      </c>
      <c r="CF92">
        <v>0.956334785714286</v>
      </c>
      <c r="CG92">
        <v>8.34407964285714</v>
      </c>
      <c r="CH92">
        <v>6.26739</v>
      </c>
      <c r="CI92">
        <v>2000.0175</v>
      </c>
      <c r="CJ92">
        <v>0.979995428571428</v>
      </c>
      <c r="CK92">
        <v>0.0200043571428571</v>
      </c>
      <c r="CL92">
        <v>0</v>
      </c>
      <c r="CM92">
        <v>2.52882857142857</v>
      </c>
      <c r="CN92">
        <v>0</v>
      </c>
      <c r="CO92">
        <v>4547.72714285714</v>
      </c>
      <c r="CP92">
        <v>16705.5178571429</v>
      </c>
      <c r="CQ92">
        <v>41.562</v>
      </c>
      <c r="CR92">
        <v>43.75</v>
      </c>
      <c r="CS92">
        <v>42.75</v>
      </c>
      <c r="CT92">
        <v>41.812</v>
      </c>
      <c r="CU92">
        <v>40.69375</v>
      </c>
      <c r="CV92">
        <v>1960.00678571429</v>
      </c>
      <c r="CW92">
        <v>40.0103571428571</v>
      </c>
      <c r="CX92">
        <v>0</v>
      </c>
      <c r="CY92">
        <v>1680458521.8</v>
      </c>
      <c r="CZ92">
        <v>0</v>
      </c>
      <c r="DA92">
        <v>0</v>
      </c>
      <c r="DB92" t="s">
        <v>356</v>
      </c>
      <c r="DC92">
        <v>1680383055.5</v>
      </c>
      <c r="DD92">
        <v>1680383051.5</v>
      </c>
      <c r="DE92">
        <v>0</v>
      </c>
      <c r="DF92">
        <v>-0.261</v>
      </c>
      <c r="DG92">
        <v>-0.006</v>
      </c>
      <c r="DH92">
        <v>1.377</v>
      </c>
      <c r="DI92">
        <v>0.403</v>
      </c>
      <c r="DJ92">
        <v>420</v>
      </c>
      <c r="DK92">
        <v>24</v>
      </c>
      <c r="DL92">
        <v>0.61</v>
      </c>
      <c r="DM92">
        <v>0.33</v>
      </c>
      <c r="DN92">
        <v>-38.124845</v>
      </c>
      <c r="DO92">
        <v>0.556770731707419</v>
      </c>
      <c r="DP92">
        <v>0.173684376024442</v>
      </c>
      <c r="DQ92">
        <v>0</v>
      </c>
      <c r="DR92">
        <v>1.61758575</v>
      </c>
      <c r="DS92">
        <v>0.345000337711068</v>
      </c>
      <c r="DT92">
        <v>0.0414605118086777</v>
      </c>
      <c r="DU92">
        <v>0</v>
      </c>
      <c r="DV92">
        <v>0</v>
      </c>
      <c r="DW92">
        <v>2</v>
      </c>
      <c r="DX92" t="s">
        <v>383</v>
      </c>
      <c r="DY92">
        <v>2.87131</v>
      </c>
      <c r="DZ92">
        <v>2.71</v>
      </c>
      <c r="EA92">
        <v>0.186535</v>
      </c>
      <c r="EB92">
        <v>0.189861</v>
      </c>
      <c r="EC92">
        <v>0.0629217</v>
      </c>
      <c r="ED92">
        <v>0.0561971</v>
      </c>
      <c r="EE92">
        <v>22818.2</v>
      </c>
      <c r="EF92">
        <v>19896.8</v>
      </c>
      <c r="EG92">
        <v>25095.3</v>
      </c>
      <c r="EH92">
        <v>23912.8</v>
      </c>
      <c r="EI92">
        <v>40131.4</v>
      </c>
      <c r="EJ92">
        <v>37336.7</v>
      </c>
      <c r="EK92">
        <v>45338.7</v>
      </c>
      <c r="EL92">
        <v>42625</v>
      </c>
      <c r="EM92">
        <v>1.78043</v>
      </c>
      <c r="EN92">
        <v>1.8574</v>
      </c>
      <c r="EO92">
        <v>0.0143573</v>
      </c>
      <c r="EP92">
        <v>0</v>
      </c>
      <c r="EQ92">
        <v>19.7819</v>
      </c>
      <c r="ER92">
        <v>999.9</v>
      </c>
      <c r="ES92">
        <v>35.454</v>
      </c>
      <c r="ET92">
        <v>28.862</v>
      </c>
      <c r="EU92">
        <v>15.8083</v>
      </c>
      <c r="EV92">
        <v>55.675</v>
      </c>
      <c r="EW92">
        <v>45.4487</v>
      </c>
      <c r="EX92">
        <v>1</v>
      </c>
      <c r="EY92">
        <v>-0.0779395</v>
      </c>
      <c r="EZ92">
        <v>4.92695</v>
      </c>
      <c r="FA92">
        <v>20.1637</v>
      </c>
      <c r="FB92">
        <v>5.23541</v>
      </c>
      <c r="FC92">
        <v>11.992</v>
      </c>
      <c r="FD92">
        <v>4.95705</v>
      </c>
      <c r="FE92">
        <v>3.3039</v>
      </c>
      <c r="FF92">
        <v>9999</v>
      </c>
      <c r="FG92">
        <v>9999</v>
      </c>
      <c r="FH92">
        <v>999.9</v>
      </c>
      <c r="FI92">
        <v>9999</v>
      </c>
      <c r="FJ92">
        <v>1.86844</v>
      </c>
      <c r="FK92">
        <v>1.86417</v>
      </c>
      <c r="FL92">
        <v>1.87176</v>
      </c>
      <c r="FM92">
        <v>1.86249</v>
      </c>
      <c r="FN92">
        <v>1.86192</v>
      </c>
      <c r="FO92">
        <v>1.86844</v>
      </c>
      <c r="FP92">
        <v>1.85852</v>
      </c>
      <c r="FQ92">
        <v>1.86501</v>
      </c>
      <c r="FR92">
        <v>5</v>
      </c>
      <c r="FS92">
        <v>0</v>
      </c>
      <c r="FT92">
        <v>0</v>
      </c>
      <c r="FU92">
        <v>0</v>
      </c>
      <c r="FV92" t="s">
        <v>358</v>
      </c>
      <c r="FW92" t="s">
        <v>359</v>
      </c>
      <c r="FX92" t="s">
        <v>360</v>
      </c>
      <c r="FY92" t="s">
        <v>360</v>
      </c>
      <c r="FZ92" t="s">
        <v>360</v>
      </c>
      <c r="GA92" t="s">
        <v>360</v>
      </c>
      <c r="GB92">
        <v>0</v>
      </c>
      <c r="GC92">
        <v>100</v>
      </c>
      <c r="GD92">
        <v>100</v>
      </c>
      <c r="GE92">
        <v>1.9</v>
      </c>
      <c r="GF92">
        <v>-0.0427</v>
      </c>
      <c r="GG92">
        <v>0.710533810232173</v>
      </c>
      <c r="GH92">
        <v>0.00197157181927259</v>
      </c>
      <c r="GI92">
        <v>-1.54613444728524e-06</v>
      </c>
      <c r="GJ92">
        <v>6.01190112903267e-10</v>
      </c>
      <c r="GK92">
        <v>-0.100309745534137</v>
      </c>
      <c r="GL92">
        <v>-0.0164619765348121</v>
      </c>
      <c r="GM92">
        <v>0.00184798508784774</v>
      </c>
      <c r="GN92">
        <v>-1.07393615702454e-05</v>
      </c>
      <c r="GO92">
        <v>1</v>
      </c>
      <c r="GP92">
        <v>1970</v>
      </c>
      <c r="GQ92">
        <v>2</v>
      </c>
      <c r="GR92">
        <v>24</v>
      </c>
      <c r="GS92">
        <v>1257.3</v>
      </c>
      <c r="GT92">
        <v>1257.3</v>
      </c>
      <c r="GU92">
        <v>2.50732</v>
      </c>
      <c r="GV92">
        <v>2.31812</v>
      </c>
      <c r="GW92">
        <v>1.44775</v>
      </c>
      <c r="GX92">
        <v>2.31079</v>
      </c>
      <c r="GY92">
        <v>1.44409</v>
      </c>
      <c r="GZ92">
        <v>2.43164</v>
      </c>
      <c r="HA92">
        <v>33.9865</v>
      </c>
      <c r="HB92">
        <v>24.2976</v>
      </c>
      <c r="HC92">
        <v>18</v>
      </c>
      <c r="HD92">
        <v>416.532</v>
      </c>
      <c r="HE92">
        <v>447.85</v>
      </c>
      <c r="HF92">
        <v>14.6852</v>
      </c>
      <c r="HG92">
        <v>26.1647</v>
      </c>
      <c r="HH92">
        <v>30.0005</v>
      </c>
      <c r="HI92">
        <v>26.1555</v>
      </c>
      <c r="HJ92">
        <v>26.1279</v>
      </c>
      <c r="HK92">
        <v>50.2191</v>
      </c>
      <c r="HL92">
        <v>41.2659</v>
      </c>
      <c r="HM92">
        <v>1.74526</v>
      </c>
      <c r="HN92">
        <v>14.6643</v>
      </c>
      <c r="HO92">
        <v>1274.1</v>
      </c>
      <c r="HP92">
        <v>10.7125</v>
      </c>
      <c r="HQ92">
        <v>95.9794</v>
      </c>
      <c r="HR92">
        <v>100.241</v>
      </c>
    </row>
    <row r="93" spans="1:226">
      <c r="A93">
        <v>77</v>
      </c>
      <c r="B93">
        <v>1680458497</v>
      </c>
      <c r="C93">
        <v>472</v>
      </c>
      <c r="D93" t="s">
        <v>513</v>
      </c>
      <c r="E93" t="s">
        <v>514</v>
      </c>
      <c r="F93">
        <v>5</v>
      </c>
      <c r="G93" t="s">
        <v>353</v>
      </c>
      <c r="H93" t="s">
        <v>354</v>
      </c>
      <c r="I93">
        <v>1680458489.5</v>
      </c>
      <c r="J93">
        <f>(K93)/1000</f>
        <v>0</v>
      </c>
      <c r="K93">
        <f>IF(BF93, AN93, AH93)</f>
        <v>0</v>
      </c>
      <c r="L93">
        <f>IF(BF93, AI93, AG93)</f>
        <v>0</v>
      </c>
      <c r="M93">
        <f>BH93 - IF(AU93&gt;1, L93*BB93*100.0/(AW93*BV93), 0)</f>
        <v>0</v>
      </c>
      <c r="N93">
        <f>((T93-J93/2)*M93-L93)/(T93+J93/2)</f>
        <v>0</v>
      </c>
      <c r="O93">
        <f>N93*(BO93+BP93)/1000.0</f>
        <v>0</v>
      </c>
      <c r="P93">
        <f>(BH93 - IF(AU93&gt;1, L93*BB93*100.0/(AW93*BV93), 0))*(BO93+BP93)/1000.0</f>
        <v>0</v>
      </c>
      <c r="Q93">
        <f>2.0/((1/S93-1/R93)+SIGN(S93)*SQRT((1/S93-1/R93)*(1/S93-1/R93) + 4*BC93/((BC93+1)*(BC93+1))*(2*1/S93*1/R93-1/R93*1/R93)))</f>
        <v>0</v>
      </c>
      <c r="R93">
        <f>IF(LEFT(BD93,1)&lt;&gt;"0",IF(LEFT(BD93,1)="1",3.0,BE93),$D$5+$E$5*(BV93*BO93/($K$5*1000))+$F$5*(BV93*BO93/($K$5*1000))*MAX(MIN(BB93,$J$5),$I$5)*MAX(MIN(BB93,$J$5),$I$5)+$G$5*MAX(MIN(BB93,$J$5),$I$5)*(BV93*BO93/($K$5*1000))+$H$5*(BV93*BO93/($K$5*1000))*(BV93*BO93/($K$5*1000)))</f>
        <v>0</v>
      </c>
      <c r="S93">
        <f>J93*(1000-(1000*0.61365*exp(17.502*W93/(240.97+W93))/(BO93+BP93)+BJ93)/2)/(1000*0.61365*exp(17.502*W93/(240.97+W93))/(BO93+BP93)-BJ93)</f>
        <v>0</v>
      </c>
      <c r="T93">
        <f>1/((BC93+1)/(Q93/1.6)+1/(R93/1.37)) + BC93/((BC93+1)/(Q93/1.6) + BC93/(R93/1.37))</f>
        <v>0</v>
      </c>
      <c r="U93">
        <f>(AX93*BA93)</f>
        <v>0</v>
      </c>
      <c r="V93">
        <f>(BQ93+(U93+2*0.95*5.67E-8*(((BQ93+$B$7)+273)^4-(BQ93+273)^4)-44100*J93)/(1.84*29.3*R93+8*0.95*5.67E-8*(BQ93+273)^3))</f>
        <v>0</v>
      </c>
      <c r="W93">
        <f>($C$7*BR93+$D$7*BS93+$E$7*V93)</f>
        <v>0</v>
      </c>
      <c r="X93">
        <f>0.61365*exp(17.502*W93/(240.97+W93))</f>
        <v>0</v>
      </c>
      <c r="Y93">
        <f>(Z93/AA93*100)</f>
        <v>0</v>
      </c>
      <c r="Z93">
        <f>BJ93*(BO93+BP93)/1000</f>
        <v>0</v>
      </c>
      <c r="AA93">
        <f>0.61365*exp(17.502*BQ93/(240.97+BQ93))</f>
        <v>0</v>
      </c>
      <c r="AB93">
        <f>(X93-BJ93*(BO93+BP93)/1000)</f>
        <v>0</v>
      </c>
      <c r="AC93">
        <f>(-J93*44100)</f>
        <v>0</v>
      </c>
      <c r="AD93">
        <f>2*29.3*R93*0.92*(BQ93-W93)</f>
        <v>0</v>
      </c>
      <c r="AE93">
        <f>2*0.95*5.67E-8*(((BQ93+$B$7)+273)^4-(W93+273)^4)</f>
        <v>0</v>
      </c>
      <c r="AF93">
        <f>U93+AE93+AC93+AD93</f>
        <v>0</v>
      </c>
      <c r="AG93">
        <f>BN93*AU93*(BI93-BH93*(1000-AU93*BK93)/(1000-AU93*BJ93))/(100*BB93)</f>
        <v>0</v>
      </c>
      <c r="AH93">
        <f>1000*BN93*AU93*(BJ93-BK93)/(100*BB93*(1000-AU93*BJ93))</f>
        <v>0</v>
      </c>
      <c r="AI93">
        <f>(AJ93 - AK93 - BO93*1E3/(8.314*(BQ93+273.15)) * AM93/BN93 * AL93) * BN93/(100*BB93) * (1000 - BK93)/1000</f>
        <v>0</v>
      </c>
      <c r="AJ93">
        <v>1275.66588670046</v>
      </c>
      <c r="AK93">
        <v>1248.17745454545</v>
      </c>
      <c r="AL93">
        <v>3.40793426388565</v>
      </c>
      <c r="AM93">
        <v>67.1333394971398</v>
      </c>
      <c r="AN93">
        <f>(AP93 - AO93 + BO93*1E3/(8.314*(BQ93+273.15)) * AR93/BN93 * AQ93) * BN93/(100*BB93) * 1000/(1000 - AP93)</f>
        <v>0</v>
      </c>
      <c r="AO93">
        <v>10.6170150153874</v>
      </c>
      <c r="AP93">
        <v>12.2501260606061</v>
      </c>
      <c r="AQ93">
        <v>-0.00526586519197819</v>
      </c>
      <c r="AR93">
        <v>128.358155406934</v>
      </c>
      <c r="AS93">
        <v>12</v>
      </c>
      <c r="AT93">
        <v>2</v>
      </c>
      <c r="AU93">
        <f>IF(AS93*$H$13&gt;=AW93,1.0,(AW93/(AW93-AS93*$H$13)))</f>
        <v>0</v>
      </c>
      <c r="AV93">
        <f>(AU93-1)*100</f>
        <v>0</v>
      </c>
      <c r="AW93">
        <f>MAX(0,($B$13+$C$13*BV93)/(1+$D$13*BV93)*BO93/(BQ93+273)*$E$13)</f>
        <v>0</v>
      </c>
      <c r="AX93">
        <f>$B$11*BW93+$C$11*BX93+$F$11*CI93*(1-CL93)</f>
        <v>0</v>
      </c>
      <c r="AY93">
        <f>AX93*AZ93</f>
        <v>0</v>
      </c>
      <c r="AZ93">
        <f>($B$11*$D$9+$C$11*$D$9+$F$11*((CV93+CN93)/MAX(CV93+CN93+CW93, 0.1)*$I$9+CW93/MAX(CV93+CN93+CW93, 0.1)*$J$9))/($B$11+$C$11+$F$11)</f>
        <v>0</v>
      </c>
      <c r="BA93">
        <f>($B$11*$K$9+$C$11*$K$9+$F$11*((CV93+CN93)/MAX(CV93+CN93+CW93, 0.1)*$P$9+CW93/MAX(CV93+CN93+CW93, 0.1)*$Q$9))/($B$11+$C$11+$F$11)</f>
        <v>0</v>
      </c>
      <c r="BB93">
        <v>2.44</v>
      </c>
      <c r="BC93">
        <v>0.5</v>
      </c>
      <c r="BD93" t="s">
        <v>355</v>
      </c>
      <c r="BE93">
        <v>2</v>
      </c>
      <c r="BF93" t="b">
        <v>1</v>
      </c>
      <c r="BG93">
        <v>1680458489.5</v>
      </c>
      <c r="BH93">
        <v>1209.30555555556</v>
      </c>
      <c r="BI93">
        <v>1247.33</v>
      </c>
      <c r="BJ93">
        <v>12.2961666666667</v>
      </c>
      <c r="BK93">
        <v>10.6426111111111</v>
      </c>
      <c r="BL93">
        <v>1207.41</v>
      </c>
      <c r="BM93">
        <v>12.3384259259259</v>
      </c>
      <c r="BN93">
        <v>500.149555555556</v>
      </c>
      <c r="BO93">
        <v>89.478862962963</v>
      </c>
      <c r="BP93">
        <v>0.100146133333333</v>
      </c>
      <c r="BQ93">
        <v>19.5607851851852</v>
      </c>
      <c r="BR93">
        <v>20.0244740740741</v>
      </c>
      <c r="BS93">
        <v>999.9</v>
      </c>
      <c r="BT93">
        <v>0</v>
      </c>
      <c r="BU93">
        <v>0</v>
      </c>
      <c r="BV93">
        <v>9978.79481481482</v>
      </c>
      <c r="BW93">
        <v>0</v>
      </c>
      <c r="BX93">
        <v>10.2381</v>
      </c>
      <c r="BY93">
        <v>-38.0241</v>
      </c>
      <c r="BZ93">
        <v>1224.35925925926</v>
      </c>
      <c r="CA93">
        <v>1260.7462962963</v>
      </c>
      <c r="CB93">
        <v>1.65355925925926</v>
      </c>
      <c r="CC93">
        <v>1247.33</v>
      </c>
      <c r="CD93">
        <v>10.6426111111111</v>
      </c>
      <c r="CE93">
        <v>1.10024703703704</v>
      </c>
      <c r="CF93">
        <v>0.952288407407407</v>
      </c>
      <c r="CG93">
        <v>8.31612925925926</v>
      </c>
      <c r="CH93">
        <v>6.20600925925926</v>
      </c>
      <c r="CI93">
        <v>1999.98185185185</v>
      </c>
      <c r="CJ93">
        <v>0.979995148148148</v>
      </c>
      <c r="CK93">
        <v>0.0200045814814815</v>
      </c>
      <c r="CL93">
        <v>0</v>
      </c>
      <c r="CM93">
        <v>2.51705555555556</v>
      </c>
      <c r="CN93">
        <v>0</v>
      </c>
      <c r="CO93">
        <v>4550.19222222222</v>
      </c>
      <c r="CP93">
        <v>16705.2222222222</v>
      </c>
      <c r="CQ93">
        <v>41.562</v>
      </c>
      <c r="CR93">
        <v>43.75</v>
      </c>
      <c r="CS93">
        <v>42.75</v>
      </c>
      <c r="CT93">
        <v>41.812</v>
      </c>
      <c r="CU93">
        <v>40.6986666666667</v>
      </c>
      <c r="CV93">
        <v>1959.97148148148</v>
      </c>
      <c r="CW93">
        <v>40.0103703703704</v>
      </c>
      <c r="CX93">
        <v>0</v>
      </c>
      <c r="CY93">
        <v>1680458527.2</v>
      </c>
      <c r="CZ93">
        <v>0</v>
      </c>
      <c r="DA93">
        <v>0</v>
      </c>
      <c r="DB93" t="s">
        <v>356</v>
      </c>
      <c r="DC93">
        <v>1680383055.5</v>
      </c>
      <c r="DD93">
        <v>1680383051.5</v>
      </c>
      <c r="DE93">
        <v>0</v>
      </c>
      <c r="DF93">
        <v>-0.261</v>
      </c>
      <c r="DG93">
        <v>-0.006</v>
      </c>
      <c r="DH93">
        <v>1.377</v>
      </c>
      <c r="DI93">
        <v>0.403</v>
      </c>
      <c r="DJ93">
        <v>420</v>
      </c>
      <c r="DK93">
        <v>24</v>
      </c>
      <c r="DL93">
        <v>0.61</v>
      </c>
      <c r="DM93">
        <v>0.33</v>
      </c>
      <c r="DN93">
        <v>-38.0275725</v>
      </c>
      <c r="DO93">
        <v>0.585243151970035</v>
      </c>
      <c r="DP93">
        <v>0.156427404868041</v>
      </c>
      <c r="DQ93">
        <v>0</v>
      </c>
      <c r="DR93">
        <v>1.63694575</v>
      </c>
      <c r="DS93">
        <v>0.300743527204501</v>
      </c>
      <c r="DT93">
        <v>0.0412422141068772</v>
      </c>
      <c r="DU93">
        <v>0</v>
      </c>
      <c r="DV93">
        <v>0</v>
      </c>
      <c r="DW93">
        <v>2</v>
      </c>
      <c r="DX93" t="s">
        <v>383</v>
      </c>
      <c r="DY93">
        <v>2.87136</v>
      </c>
      <c r="DZ93">
        <v>2.71003</v>
      </c>
      <c r="EA93">
        <v>0.188121</v>
      </c>
      <c r="EB93">
        <v>0.191371</v>
      </c>
      <c r="EC93">
        <v>0.0628063</v>
      </c>
      <c r="ED93">
        <v>0.0562807</v>
      </c>
      <c r="EE93">
        <v>22773.9</v>
      </c>
      <c r="EF93">
        <v>19859.8</v>
      </c>
      <c r="EG93">
        <v>25095.5</v>
      </c>
      <c r="EH93">
        <v>23912.8</v>
      </c>
      <c r="EI93">
        <v>40136.6</v>
      </c>
      <c r="EJ93">
        <v>37333.4</v>
      </c>
      <c r="EK93">
        <v>45339</v>
      </c>
      <c r="EL93">
        <v>42625</v>
      </c>
      <c r="EM93">
        <v>1.78025</v>
      </c>
      <c r="EN93">
        <v>1.85748</v>
      </c>
      <c r="EO93">
        <v>0.0148416</v>
      </c>
      <c r="EP93">
        <v>0</v>
      </c>
      <c r="EQ93">
        <v>19.7834</v>
      </c>
      <c r="ER93">
        <v>999.9</v>
      </c>
      <c r="ES93">
        <v>35.374</v>
      </c>
      <c r="ET93">
        <v>28.862</v>
      </c>
      <c r="EU93">
        <v>15.7714</v>
      </c>
      <c r="EV93">
        <v>55.805</v>
      </c>
      <c r="EW93">
        <v>45.613</v>
      </c>
      <c r="EX93">
        <v>1</v>
      </c>
      <c r="EY93">
        <v>-0.0773526</v>
      </c>
      <c r="EZ93">
        <v>4.98344</v>
      </c>
      <c r="FA93">
        <v>20.162</v>
      </c>
      <c r="FB93">
        <v>5.23586</v>
      </c>
      <c r="FC93">
        <v>11.992</v>
      </c>
      <c r="FD93">
        <v>4.957</v>
      </c>
      <c r="FE93">
        <v>3.30398</v>
      </c>
      <c r="FF93">
        <v>9999</v>
      </c>
      <c r="FG93">
        <v>9999</v>
      </c>
      <c r="FH93">
        <v>999.9</v>
      </c>
      <c r="FI93">
        <v>9999</v>
      </c>
      <c r="FJ93">
        <v>1.86844</v>
      </c>
      <c r="FK93">
        <v>1.86415</v>
      </c>
      <c r="FL93">
        <v>1.87175</v>
      </c>
      <c r="FM93">
        <v>1.86249</v>
      </c>
      <c r="FN93">
        <v>1.86191</v>
      </c>
      <c r="FO93">
        <v>1.86844</v>
      </c>
      <c r="FP93">
        <v>1.85852</v>
      </c>
      <c r="FQ93">
        <v>1.86501</v>
      </c>
      <c r="FR93">
        <v>5</v>
      </c>
      <c r="FS93">
        <v>0</v>
      </c>
      <c r="FT93">
        <v>0</v>
      </c>
      <c r="FU93">
        <v>0</v>
      </c>
      <c r="FV93" t="s">
        <v>358</v>
      </c>
      <c r="FW93" t="s">
        <v>359</v>
      </c>
      <c r="FX93" t="s">
        <v>360</v>
      </c>
      <c r="FY93" t="s">
        <v>360</v>
      </c>
      <c r="FZ93" t="s">
        <v>360</v>
      </c>
      <c r="GA93" t="s">
        <v>360</v>
      </c>
      <c r="GB93">
        <v>0</v>
      </c>
      <c r="GC93">
        <v>100</v>
      </c>
      <c r="GD93">
        <v>100</v>
      </c>
      <c r="GE93">
        <v>1.92</v>
      </c>
      <c r="GF93">
        <v>-0.0434</v>
      </c>
      <c r="GG93">
        <v>0.710533810232173</v>
      </c>
      <c r="GH93">
        <v>0.00197157181927259</v>
      </c>
      <c r="GI93">
        <v>-1.54613444728524e-06</v>
      </c>
      <c r="GJ93">
        <v>6.01190112903267e-10</v>
      </c>
      <c r="GK93">
        <v>-0.100309745534137</v>
      </c>
      <c r="GL93">
        <v>-0.0164619765348121</v>
      </c>
      <c r="GM93">
        <v>0.00184798508784774</v>
      </c>
      <c r="GN93">
        <v>-1.07393615702454e-05</v>
      </c>
      <c r="GO93">
        <v>1</v>
      </c>
      <c r="GP93">
        <v>1970</v>
      </c>
      <c r="GQ93">
        <v>2</v>
      </c>
      <c r="GR93">
        <v>24</v>
      </c>
      <c r="GS93">
        <v>1257.4</v>
      </c>
      <c r="GT93">
        <v>1257.4</v>
      </c>
      <c r="GU93">
        <v>2.53174</v>
      </c>
      <c r="GV93">
        <v>2.32178</v>
      </c>
      <c r="GW93">
        <v>1.44775</v>
      </c>
      <c r="GX93">
        <v>2.31079</v>
      </c>
      <c r="GY93">
        <v>1.44409</v>
      </c>
      <c r="GZ93">
        <v>2.42554</v>
      </c>
      <c r="HA93">
        <v>33.9639</v>
      </c>
      <c r="HB93">
        <v>24.2976</v>
      </c>
      <c r="HC93">
        <v>18</v>
      </c>
      <c r="HD93">
        <v>416.436</v>
      </c>
      <c r="HE93">
        <v>447.895</v>
      </c>
      <c r="HF93">
        <v>14.6596</v>
      </c>
      <c r="HG93">
        <v>26.1647</v>
      </c>
      <c r="HH93">
        <v>30.0005</v>
      </c>
      <c r="HI93">
        <v>26.1555</v>
      </c>
      <c r="HJ93">
        <v>26.1279</v>
      </c>
      <c r="HK93">
        <v>50.7768</v>
      </c>
      <c r="HL93">
        <v>40.6827</v>
      </c>
      <c r="HM93">
        <v>1.74526</v>
      </c>
      <c r="HN93">
        <v>14.6425</v>
      </c>
      <c r="HO93">
        <v>1294.24</v>
      </c>
      <c r="HP93">
        <v>10.7475</v>
      </c>
      <c r="HQ93">
        <v>95.9799</v>
      </c>
      <c r="HR93">
        <v>100.241</v>
      </c>
    </row>
    <row r="94" spans="1:226">
      <c r="A94">
        <v>78</v>
      </c>
      <c r="B94">
        <v>1680458502</v>
      </c>
      <c r="C94">
        <v>477</v>
      </c>
      <c r="D94" t="s">
        <v>515</v>
      </c>
      <c r="E94" t="s">
        <v>516</v>
      </c>
      <c r="F94">
        <v>5</v>
      </c>
      <c r="G94" t="s">
        <v>353</v>
      </c>
      <c r="H94" t="s">
        <v>354</v>
      </c>
      <c r="I94">
        <v>1680458494.21429</v>
      </c>
      <c r="J94">
        <f>(K94)/1000</f>
        <v>0</v>
      </c>
      <c r="K94">
        <f>IF(BF94, AN94, AH94)</f>
        <v>0</v>
      </c>
      <c r="L94">
        <f>IF(BF94, AI94, AG94)</f>
        <v>0</v>
      </c>
      <c r="M94">
        <f>BH94 - IF(AU94&gt;1, L94*BB94*100.0/(AW94*BV94), 0)</f>
        <v>0</v>
      </c>
      <c r="N94">
        <f>((T94-J94/2)*M94-L94)/(T94+J94/2)</f>
        <v>0</v>
      </c>
      <c r="O94">
        <f>N94*(BO94+BP94)/1000.0</f>
        <v>0</v>
      </c>
      <c r="P94">
        <f>(BH94 - IF(AU94&gt;1, L94*BB94*100.0/(AW94*BV94), 0))*(BO94+BP94)/1000.0</f>
        <v>0</v>
      </c>
      <c r="Q94">
        <f>2.0/((1/S94-1/R94)+SIGN(S94)*SQRT((1/S94-1/R94)*(1/S94-1/R94) + 4*BC94/((BC94+1)*(BC94+1))*(2*1/S94*1/R94-1/R94*1/R94)))</f>
        <v>0</v>
      </c>
      <c r="R94">
        <f>IF(LEFT(BD94,1)&lt;&gt;"0",IF(LEFT(BD94,1)="1",3.0,BE94),$D$5+$E$5*(BV94*BO94/($K$5*1000))+$F$5*(BV94*BO94/($K$5*1000))*MAX(MIN(BB94,$J$5),$I$5)*MAX(MIN(BB94,$J$5),$I$5)+$G$5*MAX(MIN(BB94,$J$5),$I$5)*(BV94*BO94/($K$5*1000))+$H$5*(BV94*BO94/($K$5*1000))*(BV94*BO94/($K$5*1000)))</f>
        <v>0</v>
      </c>
      <c r="S94">
        <f>J94*(1000-(1000*0.61365*exp(17.502*W94/(240.97+W94))/(BO94+BP94)+BJ94)/2)/(1000*0.61365*exp(17.502*W94/(240.97+W94))/(BO94+BP94)-BJ94)</f>
        <v>0</v>
      </c>
      <c r="T94">
        <f>1/((BC94+1)/(Q94/1.6)+1/(R94/1.37)) + BC94/((BC94+1)/(Q94/1.6) + BC94/(R94/1.37))</f>
        <v>0</v>
      </c>
      <c r="U94">
        <f>(AX94*BA94)</f>
        <v>0</v>
      </c>
      <c r="V94">
        <f>(BQ94+(U94+2*0.95*5.67E-8*(((BQ94+$B$7)+273)^4-(BQ94+273)^4)-44100*J94)/(1.84*29.3*R94+8*0.95*5.67E-8*(BQ94+273)^3))</f>
        <v>0</v>
      </c>
      <c r="W94">
        <f>($C$7*BR94+$D$7*BS94+$E$7*V94)</f>
        <v>0</v>
      </c>
      <c r="X94">
        <f>0.61365*exp(17.502*W94/(240.97+W94))</f>
        <v>0</v>
      </c>
      <c r="Y94">
        <f>(Z94/AA94*100)</f>
        <v>0</v>
      </c>
      <c r="Z94">
        <f>BJ94*(BO94+BP94)/1000</f>
        <v>0</v>
      </c>
      <c r="AA94">
        <f>0.61365*exp(17.502*BQ94/(240.97+BQ94))</f>
        <v>0</v>
      </c>
      <c r="AB94">
        <f>(X94-BJ94*(BO94+BP94)/1000)</f>
        <v>0</v>
      </c>
      <c r="AC94">
        <f>(-J94*44100)</f>
        <v>0</v>
      </c>
      <c r="AD94">
        <f>2*29.3*R94*0.92*(BQ94-W94)</f>
        <v>0</v>
      </c>
      <c r="AE94">
        <f>2*0.95*5.67E-8*(((BQ94+$B$7)+273)^4-(W94+273)^4)</f>
        <v>0</v>
      </c>
      <c r="AF94">
        <f>U94+AE94+AC94+AD94</f>
        <v>0</v>
      </c>
      <c r="AG94">
        <f>BN94*AU94*(BI94-BH94*(1000-AU94*BK94)/(1000-AU94*BJ94))/(100*BB94)</f>
        <v>0</v>
      </c>
      <c r="AH94">
        <f>1000*BN94*AU94*(BJ94-BK94)/(100*BB94*(1000-AU94*BJ94))</f>
        <v>0</v>
      </c>
      <c r="AI94">
        <f>(AJ94 - AK94 - BO94*1E3/(8.314*(BQ94+273.15)) * AM94/BN94 * AL94) * BN94/(100*BB94) * (1000 - BK94)/1000</f>
        <v>0</v>
      </c>
      <c r="AJ94">
        <v>1291.95241786563</v>
      </c>
      <c r="AK94">
        <v>1264.80727272727</v>
      </c>
      <c r="AL94">
        <v>3.32078409386634</v>
      </c>
      <c r="AM94">
        <v>67.1333394971398</v>
      </c>
      <c r="AN94">
        <f>(AP94 - AO94 + BO94*1E3/(8.314*(BQ94+273.15)) * AR94/BN94 * AQ94) * BN94/(100*BB94) * 1000/(1000 - AP94)</f>
        <v>0</v>
      </c>
      <c r="AO94">
        <v>10.6522505244234</v>
      </c>
      <c r="AP94">
        <v>12.2372793939394</v>
      </c>
      <c r="AQ94">
        <v>-0.00038210699104208</v>
      </c>
      <c r="AR94">
        <v>128.358155406934</v>
      </c>
      <c r="AS94">
        <v>11</v>
      </c>
      <c r="AT94">
        <v>2</v>
      </c>
      <c r="AU94">
        <f>IF(AS94*$H$13&gt;=AW94,1.0,(AW94/(AW94-AS94*$H$13)))</f>
        <v>0</v>
      </c>
      <c r="AV94">
        <f>(AU94-1)*100</f>
        <v>0</v>
      </c>
      <c r="AW94">
        <f>MAX(0,($B$13+$C$13*BV94)/(1+$D$13*BV94)*BO94/(BQ94+273)*$E$13)</f>
        <v>0</v>
      </c>
      <c r="AX94">
        <f>$B$11*BW94+$C$11*BX94+$F$11*CI94*(1-CL94)</f>
        <v>0</v>
      </c>
      <c r="AY94">
        <f>AX94*AZ94</f>
        <v>0</v>
      </c>
      <c r="AZ94">
        <f>($B$11*$D$9+$C$11*$D$9+$F$11*((CV94+CN94)/MAX(CV94+CN94+CW94, 0.1)*$I$9+CW94/MAX(CV94+CN94+CW94, 0.1)*$J$9))/($B$11+$C$11+$F$11)</f>
        <v>0</v>
      </c>
      <c r="BA94">
        <f>($B$11*$K$9+$C$11*$K$9+$F$11*((CV94+CN94)/MAX(CV94+CN94+CW94, 0.1)*$P$9+CW94/MAX(CV94+CN94+CW94, 0.1)*$Q$9))/($B$11+$C$11+$F$11)</f>
        <v>0</v>
      </c>
      <c r="BB94">
        <v>2.44</v>
      </c>
      <c r="BC94">
        <v>0.5</v>
      </c>
      <c r="BD94" t="s">
        <v>355</v>
      </c>
      <c r="BE94">
        <v>2</v>
      </c>
      <c r="BF94" t="b">
        <v>1</v>
      </c>
      <c r="BG94">
        <v>1680458494.21429</v>
      </c>
      <c r="BH94">
        <v>1225.1175</v>
      </c>
      <c r="BI94">
        <v>1262.97321428571</v>
      </c>
      <c r="BJ94">
        <v>12.2693964285714</v>
      </c>
      <c r="BK94">
        <v>10.6223785714286</v>
      </c>
      <c r="BL94">
        <v>1223.2075</v>
      </c>
      <c r="BM94">
        <v>12.3122857142857</v>
      </c>
      <c r="BN94">
        <v>500.136964285714</v>
      </c>
      <c r="BO94">
        <v>89.4802678571428</v>
      </c>
      <c r="BP94">
        <v>0.100041410714286</v>
      </c>
      <c r="BQ94">
        <v>19.5590535714286</v>
      </c>
      <c r="BR94">
        <v>20.0263071428571</v>
      </c>
      <c r="BS94">
        <v>999.9</v>
      </c>
      <c r="BT94">
        <v>0</v>
      </c>
      <c r="BU94">
        <v>0</v>
      </c>
      <c r="BV94">
        <v>9978.90357142857</v>
      </c>
      <c r="BW94">
        <v>0</v>
      </c>
      <c r="BX94">
        <v>10.2381</v>
      </c>
      <c r="BY94">
        <v>-37.8555928571429</v>
      </c>
      <c r="BZ94">
        <v>1240.33464285714</v>
      </c>
      <c r="CA94">
        <v>1276.53178571429</v>
      </c>
      <c r="CB94">
        <v>1.64701892857143</v>
      </c>
      <c r="CC94">
        <v>1262.97321428571</v>
      </c>
      <c r="CD94">
        <v>10.6223785714286</v>
      </c>
      <c r="CE94">
        <v>1.09786964285714</v>
      </c>
      <c r="CF94">
        <v>0.950493071428572</v>
      </c>
      <c r="CG94">
        <v>8.28424892857143</v>
      </c>
      <c r="CH94">
        <v>6.17878785714286</v>
      </c>
      <c r="CI94">
        <v>1999.97821428571</v>
      </c>
      <c r="CJ94">
        <v>0.979995285714286</v>
      </c>
      <c r="CK94">
        <v>0.0200044714285714</v>
      </c>
      <c r="CL94">
        <v>0</v>
      </c>
      <c r="CM94">
        <v>2.54004642857143</v>
      </c>
      <c r="CN94">
        <v>0</v>
      </c>
      <c r="CO94">
        <v>4552.19607142857</v>
      </c>
      <c r="CP94">
        <v>16705.1928571429</v>
      </c>
      <c r="CQ94">
        <v>41.562</v>
      </c>
      <c r="CR94">
        <v>43.75</v>
      </c>
      <c r="CS94">
        <v>42.75</v>
      </c>
      <c r="CT94">
        <v>41.812</v>
      </c>
      <c r="CU94">
        <v>40.69375</v>
      </c>
      <c r="CV94">
        <v>1959.96821428571</v>
      </c>
      <c r="CW94">
        <v>40.01</v>
      </c>
      <c r="CX94">
        <v>0</v>
      </c>
      <c r="CY94">
        <v>1680458532</v>
      </c>
      <c r="CZ94">
        <v>0</v>
      </c>
      <c r="DA94">
        <v>0</v>
      </c>
      <c r="DB94" t="s">
        <v>356</v>
      </c>
      <c r="DC94">
        <v>1680383055.5</v>
      </c>
      <c r="DD94">
        <v>1680383051.5</v>
      </c>
      <c r="DE94">
        <v>0</v>
      </c>
      <c r="DF94">
        <v>-0.261</v>
      </c>
      <c r="DG94">
        <v>-0.006</v>
      </c>
      <c r="DH94">
        <v>1.377</v>
      </c>
      <c r="DI94">
        <v>0.403</v>
      </c>
      <c r="DJ94">
        <v>420</v>
      </c>
      <c r="DK94">
        <v>24</v>
      </c>
      <c r="DL94">
        <v>0.61</v>
      </c>
      <c r="DM94">
        <v>0.33</v>
      </c>
      <c r="DN94">
        <v>-37.9461925</v>
      </c>
      <c r="DO94">
        <v>2.35733245778616</v>
      </c>
      <c r="DP94">
        <v>0.256605187386674</v>
      </c>
      <c r="DQ94">
        <v>0</v>
      </c>
      <c r="DR94">
        <v>1.64066</v>
      </c>
      <c r="DS94">
        <v>0.00345298311444389</v>
      </c>
      <c r="DT94">
        <v>0.0378088455258819</v>
      </c>
      <c r="DU94">
        <v>1</v>
      </c>
      <c r="DV94">
        <v>1</v>
      </c>
      <c r="DW94">
        <v>2</v>
      </c>
      <c r="DX94" t="s">
        <v>357</v>
      </c>
      <c r="DY94">
        <v>2.87133</v>
      </c>
      <c r="DZ94">
        <v>2.7103</v>
      </c>
      <c r="EA94">
        <v>0.189663</v>
      </c>
      <c r="EB94">
        <v>0.192938</v>
      </c>
      <c r="EC94">
        <v>0.0627702</v>
      </c>
      <c r="ED94">
        <v>0.0564534</v>
      </c>
      <c r="EE94">
        <v>22730.5</v>
      </c>
      <c r="EF94">
        <v>19821.3</v>
      </c>
      <c r="EG94">
        <v>25095.3</v>
      </c>
      <c r="EH94">
        <v>23912.9</v>
      </c>
      <c r="EI94">
        <v>40137.4</v>
      </c>
      <c r="EJ94">
        <v>37326.7</v>
      </c>
      <c r="EK94">
        <v>45338.1</v>
      </c>
      <c r="EL94">
        <v>42625.2</v>
      </c>
      <c r="EM94">
        <v>1.78062</v>
      </c>
      <c r="EN94">
        <v>1.85748</v>
      </c>
      <c r="EO94">
        <v>0.0150688</v>
      </c>
      <c r="EP94">
        <v>0</v>
      </c>
      <c r="EQ94">
        <v>19.7837</v>
      </c>
      <c r="ER94">
        <v>999.9</v>
      </c>
      <c r="ES94">
        <v>35.35</v>
      </c>
      <c r="ET94">
        <v>28.873</v>
      </c>
      <c r="EU94">
        <v>15.7726</v>
      </c>
      <c r="EV94">
        <v>55.815</v>
      </c>
      <c r="EW94">
        <v>46.2099</v>
      </c>
      <c r="EX94">
        <v>1</v>
      </c>
      <c r="EY94">
        <v>-0.0770503</v>
      </c>
      <c r="EZ94">
        <v>5.02552</v>
      </c>
      <c r="FA94">
        <v>20.1605</v>
      </c>
      <c r="FB94">
        <v>5.23586</v>
      </c>
      <c r="FC94">
        <v>11.992</v>
      </c>
      <c r="FD94">
        <v>4.9571</v>
      </c>
      <c r="FE94">
        <v>3.30398</v>
      </c>
      <c r="FF94">
        <v>9999</v>
      </c>
      <c r="FG94">
        <v>9999</v>
      </c>
      <c r="FH94">
        <v>999.9</v>
      </c>
      <c r="FI94">
        <v>9999</v>
      </c>
      <c r="FJ94">
        <v>1.86844</v>
      </c>
      <c r="FK94">
        <v>1.86414</v>
      </c>
      <c r="FL94">
        <v>1.87179</v>
      </c>
      <c r="FM94">
        <v>1.86249</v>
      </c>
      <c r="FN94">
        <v>1.86192</v>
      </c>
      <c r="FO94">
        <v>1.86844</v>
      </c>
      <c r="FP94">
        <v>1.85852</v>
      </c>
      <c r="FQ94">
        <v>1.86498</v>
      </c>
      <c r="FR94">
        <v>5</v>
      </c>
      <c r="FS94">
        <v>0</v>
      </c>
      <c r="FT94">
        <v>0</v>
      </c>
      <c r="FU94">
        <v>0</v>
      </c>
      <c r="FV94" t="s">
        <v>358</v>
      </c>
      <c r="FW94" t="s">
        <v>359</v>
      </c>
      <c r="FX94" t="s">
        <v>360</v>
      </c>
      <c r="FY94" t="s">
        <v>360</v>
      </c>
      <c r="FZ94" t="s">
        <v>360</v>
      </c>
      <c r="GA94" t="s">
        <v>360</v>
      </c>
      <c r="GB94">
        <v>0</v>
      </c>
      <c r="GC94">
        <v>100</v>
      </c>
      <c r="GD94">
        <v>100</v>
      </c>
      <c r="GE94">
        <v>1.93</v>
      </c>
      <c r="GF94">
        <v>-0.0436</v>
      </c>
      <c r="GG94">
        <v>0.710533810232173</v>
      </c>
      <c r="GH94">
        <v>0.00197157181927259</v>
      </c>
      <c r="GI94">
        <v>-1.54613444728524e-06</v>
      </c>
      <c r="GJ94">
        <v>6.01190112903267e-10</v>
      </c>
      <c r="GK94">
        <v>-0.100309745534137</v>
      </c>
      <c r="GL94">
        <v>-0.0164619765348121</v>
      </c>
      <c r="GM94">
        <v>0.00184798508784774</v>
      </c>
      <c r="GN94">
        <v>-1.07393615702454e-05</v>
      </c>
      <c r="GO94">
        <v>1</v>
      </c>
      <c r="GP94">
        <v>1970</v>
      </c>
      <c r="GQ94">
        <v>2</v>
      </c>
      <c r="GR94">
        <v>24</v>
      </c>
      <c r="GS94">
        <v>1257.4</v>
      </c>
      <c r="GT94">
        <v>1257.5</v>
      </c>
      <c r="GU94">
        <v>2.56104</v>
      </c>
      <c r="GV94">
        <v>2.33887</v>
      </c>
      <c r="GW94">
        <v>1.44775</v>
      </c>
      <c r="GX94">
        <v>2.31079</v>
      </c>
      <c r="GY94">
        <v>1.44409</v>
      </c>
      <c r="GZ94">
        <v>2.32788</v>
      </c>
      <c r="HA94">
        <v>33.9865</v>
      </c>
      <c r="HB94">
        <v>24.2889</v>
      </c>
      <c r="HC94">
        <v>18</v>
      </c>
      <c r="HD94">
        <v>416.648</v>
      </c>
      <c r="HE94">
        <v>447.902</v>
      </c>
      <c r="HF94">
        <v>14.6314</v>
      </c>
      <c r="HG94">
        <v>26.1669</v>
      </c>
      <c r="HH94">
        <v>30.0004</v>
      </c>
      <c r="HI94">
        <v>26.1564</v>
      </c>
      <c r="HJ94">
        <v>26.1287</v>
      </c>
      <c r="HK94">
        <v>51.2798</v>
      </c>
      <c r="HL94">
        <v>40.4006</v>
      </c>
      <c r="HM94">
        <v>1.74526</v>
      </c>
      <c r="HN94">
        <v>14.6187</v>
      </c>
      <c r="HO94">
        <v>1307.64</v>
      </c>
      <c r="HP94">
        <v>10.7681</v>
      </c>
      <c r="HQ94">
        <v>95.9784</v>
      </c>
      <c r="HR94">
        <v>100.241</v>
      </c>
    </row>
    <row r="95" spans="1:226">
      <c r="A95">
        <v>79</v>
      </c>
      <c r="B95">
        <v>1680458507</v>
      </c>
      <c r="C95">
        <v>482</v>
      </c>
      <c r="D95" t="s">
        <v>517</v>
      </c>
      <c r="E95" t="s">
        <v>518</v>
      </c>
      <c r="F95">
        <v>5</v>
      </c>
      <c r="G95" t="s">
        <v>353</v>
      </c>
      <c r="H95" t="s">
        <v>354</v>
      </c>
      <c r="I95">
        <v>1680458499.5</v>
      </c>
      <c r="J95">
        <f>(K95)/1000</f>
        <v>0</v>
      </c>
      <c r="K95">
        <f>IF(BF95, AN95, AH95)</f>
        <v>0</v>
      </c>
      <c r="L95">
        <f>IF(BF95, AI95, AG95)</f>
        <v>0</v>
      </c>
      <c r="M95">
        <f>BH95 - IF(AU95&gt;1, L95*BB95*100.0/(AW95*BV95), 0)</f>
        <v>0</v>
      </c>
      <c r="N95">
        <f>((T95-J95/2)*M95-L95)/(T95+J95/2)</f>
        <v>0</v>
      </c>
      <c r="O95">
        <f>N95*(BO95+BP95)/1000.0</f>
        <v>0</v>
      </c>
      <c r="P95">
        <f>(BH95 - IF(AU95&gt;1, L95*BB95*100.0/(AW95*BV95), 0))*(BO95+BP95)/1000.0</f>
        <v>0</v>
      </c>
      <c r="Q95">
        <f>2.0/((1/S95-1/R95)+SIGN(S95)*SQRT((1/S95-1/R95)*(1/S95-1/R95) + 4*BC95/((BC95+1)*(BC95+1))*(2*1/S95*1/R95-1/R95*1/R95)))</f>
        <v>0</v>
      </c>
      <c r="R95">
        <f>IF(LEFT(BD95,1)&lt;&gt;"0",IF(LEFT(BD95,1)="1",3.0,BE95),$D$5+$E$5*(BV95*BO95/($K$5*1000))+$F$5*(BV95*BO95/($K$5*1000))*MAX(MIN(BB95,$J$5),$I$5)*MAX(MIN(BB95,$J$5),$I$5)+$G$5*MAX(MIN(BB95,$J$5),$I$5)*(BV95*BO95/($K$5*1000))+$H$5*(BV95*BO95/($K$5*1000))*(BV95*BO95/($K$5*1000)))</f>
        <v>0</v>
      </c>
      <c r="S95">
        <f>J95*(1000-(1000*0.61365*exp(17.502*W95/(240.97+W95))/(BO95+BP95)+BJ95)/2)/(1000*0.61365*exp(17.502*W95/(240.97+W95))/(BO95+BP95)-BJ95)</f>
        <v>0</v>
      </c>
      <c r="T95">
        <f>1/((BC95+1)/(Q95/1.6)+1/(R95/1.37)) + BC95/((BC95+1)/(Q95/1.6) + BC95/(R95/1.37))</f>
        <v>0</v>
      </c>
      <c r="U95">
        <f>(AX95*BA95)</f>
        <v>0</v>
      </c>
      <c r="V95">
        <f>(BQ95+(U95+2*0.95*5.67E-8*(((BQ95+$B$7)+273)^4-(BQ95+273)^4)-44100*J95)/(1.84*29.3*R95+8*0.95*5.67E-8*(BQ95+273)^3))</f>
        <v>0</v>
      </c>
      <c r="W95">
        <f>($C$7*BR95+$D$7*BS95+$E$7*V95)</f>
        <v>0</v>
      </c>
      <c r="X95">
        <f>0.61365*exp(17.502*W95/(240.97+W95))</f>
        <v>0</v>
      </c>
      <c r="Y95">
        <f>(Z95/AA95*100)</f>
        <v>0</v>
      </c>
      <c r="Z95">
        <f>BJ95*(BO95+BP95)/1000</f>
        <v>0</v>
      </c>
      <c r="AA95">
        <f>0.61365*exp(17.502*BQ95/(240.97+BQ95))</f>
        <v>0</v>
      </c>
      <c r="AB95">
        <f>(X95-BJ95*(BO95+BP95)/1000)</f>
        <v>0</v>
      </c>
      <c r="AC95">
        <f>(-J95*44100)</f>
        <v>0</v>
      </c>
      <c r="AD95">
        <f>2*29.3*R95*0.92*(BQ95-W95)</f>
        <v>0</v>
      </c>
      <c r="AE95">
        <f>2*0.95*5.67E-8*(((BQ95+$B$7)+273)^4-(W95+273)^4)</f>
        <v>0</v>
      </c>
      <c r="AF95">
        <f>U95+AE95+AC95+AD95</f>
        <v>0</v>
      </c>
      <c r="AG95">
        <f>BN95*AU95*(BI95-BH95*(1000-AU95*BK95)/(1000-AU95*BJ95))/(100*BB95)</f>
        <v>0</v>
      </c>
      <c r="AH95">
        <f>1000*BN95*AU95*(BJ95-BK95)/(100*BB95*(1000-AU95*BJ95))</f>
        <v>0</v>
      </c>
      <c r="AI95">
        <f>(AJ95 - AK95 - BO95*1E3/(8.314*(BQ95+273.15)) * AM95/BN95 * AL95) * BN95/(100*BB95) * (1000 - BK95)/1000</f>
        <v>0</v>
      </c>
      <c r="AJ95">
        <v>1309.83039883349</v>
      </c>
      <c r="AK95">
        <v>1282.23478787879</v>
      </c>
      <c r="AL95">
        <v>3.49761564026182</v>
      </c>
      <c r="AM95">
        <v>67.1333394971398</v>
      </c>
      <c r="AN95">
        <f>(AP95 - AO95 + BO95*1E3/(8.314*(BQ95+273.15)) * AR95/BN95 * AQ95) * BN95/(100*BB95) * 1000/(1000 - AP95)</f>
        <v>0</v>
      </c>
      <c r="AO95">
        <v>10.690859495314</v>
      </c>
      <c r="AP95">
        <v>12.2471363636364</v>
      </c>
      <c r="AQ95">
        <v>0.000308483905431849</v>
      </c>
      <c r="AR95">
        <v>128.358155406934</v>
      </c>
      <c r="AS95">
        <v>11</v>
      </c>
      <c r="AT95">
        <v>2</v>
      </c>
      <c r="AU95">
        <f>IF(AS95*$H$13&gt;=AW95,1.0,(AW95/(AW95-AS95*$H$13)))</f>
        <v>0</v>
      </c>
      <c r="AV95">
        <f>(AU95-1)*100</f>
        <v>0</v>
      </c>
      <c r="AW95">
        <f>MAX(0,($B$13+$C$13*BV95)/(1+$D$13*BV95)*BO95/(BQ95+273)*$E$13)</f>
        <v>0</v>
      </c>
      <c r="AX95">
        <f>$B$11*BW95+$C$11*BX95+$F$11*CI95*(1-CL95)</f>
        <v>0</v>
      </c>
      <c r="AY95">
        <f>AX95*AZ95</f>
        <v>0</v>
      </c>
      <c r="AZ95">
        <f>($B$11*$D$9+$C$11*$D$9+$F$11*((CV95+CN95)/MAX(CV95+CN95+CW95, 0.1)*$I$9+CW95/MAX(CV95+CN95+CW95, 0.1)*$J$9))/($B$11+$C$11+$F$11)</f>
        <v>0</v>
      </c>
      <c r="BA95">
        <f>($B$11*$K$9+$C$11*$K$9+$F$11*((CV95+CN95)/MAX(CV95+CN95+CW95, 0.1)*$P$9+CW95/MAX(CV95+CN95+CW95, 0.1)*$Q$9))/($B$11+$C$11+$F$11)</f>
        <v>0</v>
      </c>
      <c r="BB95">
        <v>2.44</v>
      </c>
      <c r="BC95">
        <v>0.5</v>
      </c>
      <c r="BD95" t="s">
        <v>355</v>
      </c>
      <c r="BE95">
        <v>2</v>
      </c>
      <c r="BF95" t="b">
        <v>1</v>
      </c>
      <c r="BG95">
        <v>1680458499.5</v>
      </c>
      <c r="BH95">
        <v>1242.85222222222</v>
      </c>
      <c r="BI95">
        <v>1280.7462962963</v>
      </c>
      <c r="BJ95">
        <v>12.248562962963</v>
      </c>
      <c r="BK95">
        <v>10.6458851851852</v>
      </c>
      <c r="BL95">
        <v>1240.92740740741</v>
      </c>
      <c r="BM95">
        <v>12.2919481481481</v>
      </c>
      <c r="BN95">
        <v>500.127925925926</v>
      </c>
      <c r="BO95">
        <v>89.4802074074074</v>
      </c>
      <c r="BP95">
        <v>0.0999809592592593</v>
      </c>
      <c r="BQ95">
        <v>19.558462962963</v>
      </c>
      <c r="BR95">
        <v>20.0301740740741</v>
      </c>
      <c r="BS95">
        <v>999.9</v>
      </c>
      <c r="BT95">
        <v>0</v>
      </c>
      <c r="BU95">
        <v>0</v>
      </c>
      <c r="BV95">
        <v>9987.94074074074</v>
      </c>
      <c r="BW95">
        <v>0</v>
      </c>
      <c r="BX95">
        <v>10.2381</v>
      </c>
      <c r="BY95">
        <v>-37.8935555555556</v>
      </c>
      <c r="BZ95">
        <v>1258.2637037037</v>
      </c>
      <c r="CA95">
        <v>1294.52740740741</v>
      </c>
      <c r="CB95">
        <v>1.60266962962963</v>
      </c>
      <c r="CC95">
        <v>1280.7462962963</v>
      </c>
      <c r="CD95">
        <v>10.6458851851852</v>
      </c>
      <c r="CE95">
        <v>1.09600481481481</v>
      </c>
      <c r="CF95">
        <v>0.952596259259259</v>
      </c>
      <c r="CG95">
        <v>8.25923074074074</v>
      </c>
      <c r="CH95">
        <v>6.21076740740741</v>
      </c>
      <c r="CI95">
        <v>2000</v>
      </c>
      <c r="CJ95">
        <v>0.979995444444444</v>
      </c>
      <c r="CK95">
        <v>0.0200043444444444</v>
      </c>
      <c r="CL95">
        <v>0</v>
      </c>
      <c r="CM95">
        <v>2.55645925925926</v>
      </c>
      <c r="CN95">
        <v>0</v>
      </c>
      <c r="CO95">
        <v>4553.70925925926</v>
      </c>
      <c r="CP95">
        <v>16705.3666666667</v>
      </c>
      <c r="CQ95">
        <v>41.562</v>
      </c>
      <c r="CR95">
        <v>43.75</v>
      </c>
      <c r="CS95">
        <v>42.75</v>
      </c>
      <c r="CT95">
        <v>41.812</v>
      </c>
      <c r="CU95">
        <v>40.694</v>
      </c>
      <c r="CV95">
        <v>1959.98962962963</v>
      </c>
      <c r="CW95">
        <v>40.01</v>
      </c>
      <c r="CX95">
        <v>0</v>
      </c>
      <c r="CY95">
        <v>1680458537.4</v>
      </c>
      <c r="CZ95">
        <v>0</v>
      </c>
      <c r="DA95">
        <v>0</v>
      </c>
      <c r="DB95" t="s">
        <v>356</v>
      </c>
      <c r="DC95">
        <v>1680383055.5</v>
      </c>
      <c r="DD95">
        <v>1680383051.5</v>
      </c>
      <c r="DE95">
        <v>0</v>
      </c>
      <c r="DF95">
        <v>-0.261</v>
      </c>
      <c r="DG95">
        <v>-0.006</v>
      </c>
      <c r="DH95">
        <v>1.377</v>
      </c>
      <c r="DI95">
        <v>0.403</v>
      </c>
      <c r="DJ95">
        <v>420</v>
      </c>
      <c r="DK95">
        <v>24</v>
      </c>
      <c r="DL95">
        <v>0.61</v>
      </c>
      <c r="DM95">
        <v>0.33</v>
      </c>
      <c r="DN95">
        <v>-37.926035</v>
      </c>
      <c r="DO95">
        <v>-0.152427016885554</v>
      </c>
      <c r="DP95">
        <v>0.249378511052977</v>
      </c>
      <c r="DQ95">
        <v>0</v>
      </c>
      <c r="DR95">
        <v>1.62586275</v>
      </c>
      <c r="DS95">
        <v>-0.516419549718577</v>
      </c>
      <c r="DT95">
        <v>0.050173439138029</v>
      </c>
      <c r="DU95">
        <v>0</v>
      </c>
      <c r="DV95">
        <v>0</v>
      </c>
      <c r="DW95">
        <v>2</v>
      </c>
      <c r="DX95" t="s">
        <v>383</v>
      </c>
      <c r="DY95">
        <v>2.8713</v>
      </c>
      <c r="DZ95">
        <v>2.71017</v>
      </c>
      <c r="EA95">
        <v>0.191255</v>
      </c>
      <c r="EB95">
        <v>0.194461</v>
      </c>
      <c r="EC95">
        <v>0.0628029</v>
      </c>
      <c r="ED95">
        <v>0.056579</v>
      </c>
      <c r="EE95">
        <v>22685.7</v>
      </c>
      <c r="EF95">
        <v>19783.4</v>
      </c>
      <c r="EG95">
        <v>25095.2</v>
      </c>
      <c r="EH95">
        <v>23912.2</v>
      </c>
      <c r="EI95">
        <v>40135.9</v>
      </c>
      <c r="EJ95">
        <v>37320.8</v>
      </c>
      <c r="EK95">
        <v>45337.9</v>
      </c>
      <c r="EL95">
        <v>42624</v>
      </c>
      <c r="EM95">
        <v>1.78058</v>
      </c>
      <c r="EN95">
        <v>1.85728</v>
      </c>
      <c r="EO95">
        <v>0.0152923</v>
      </c>
      <c r="EP95">
        <v>0</v>
      </c>
      <c r="EQ95">
        <v>19.7837</v>
      </c>
      <c r="ER95">
        <v>999.9</v>
      </c>
      <c r="ES95">
        <v>35.325</v>
      </c>
      <c r="ET95">
        <v>28.873</v>
      </c>
      <c r="EU95">
        <v>15.7593</v>
      </c>
      <c r="EV95">
        <v>55.825</v>
      </c>
      <c r="EW95">
        <v>45.4888</v>
      </c>
      <c r="EX95">
        <v>1</v>
      </c>
      <c r="EY95">
        <v>-0.0765879</v>
      </c>
      <c r="EZ95">
        <v>5.10252</v>
      </c>
      <c r="FA95">
        <v>20.158</v>
      </c>
      <c r="FB95">
        <v>5.23541</v>
      </c>
      <c r="FC95">
        <v>11.992</v>
      </c>
      <c r="FD95">
        <v>4.9573</v>
      </c>
      <c r="FE95">
        <v>3.30395</v>
      </c>
      <c r="FF95">
        <v>9999</v>
      </c>
      <c r="FG95">
        <v>9999</v>
      </c>
      <c r="FH95">
        <v>999.9</v>
      </c>
      <c r="FI95">
        <v>9999</v>
      </c>
      <c r="FJ95">
        <v>1.86844</v>
      </c>
      <c r="FK95">
        <v>1.86412</v>
      </c>
      <c r="FL95">
        <v>1.87178</v>
      </c>
      <c r="FM95">
        <v>1.86249</v>
      </c>
      <c r="FN95">
        <v>1.86193</v>
      </c>
      <c r="FO95">
        <v>1.86844</v>
      </c>
      <c r="FP95">
        <v>1.85852</v>
      </c>
      <c r="FQ95">
        <v>1.86498</v>
      </c>
      <c r="FR95">
        <v>5</v>
      </c>
      <c r="FS95">
        <v>0</v>
      </c>
      <c r="FT95">
        <v>0</v>
      </c>
      <c r="FU95">
        <v>0</v>
      </c>
      <c r="FV95" t="s">
        <v>358</v>
      </c>
      <c r="FW95" t="s">
        <v>359</v>
      </c>
      <c r="FX95" t="s">
        <v>360</v>
      </c>
      <c r="FY95" t="s">
        <v>360</v>
      </c>
      <c r="FZ95" t="s">
        <v>360</v>
      </c>
      <c r="GA95" t="s">
        <v>360</v>
      </c>
      <c r="GB95">
        <v>0</v>
      </c>
      <c r="GC95">
        <v>100</v>
      </c>
      <c r="GD95">
        <v>100</v>
      </c>
      <c r="GE95">
        <v>1.95</v>
      </c>
      <c r="GF95">
        <v>-0.0434</v>
      </c>
      <c r="GG95">
        <v>0.710533810232173</v>
      </c>
      <c r="GH95">
        <v>0.00197157181927259</v>
      </c>
      <c r="GI95">
        <v>-1.54613444728524e-06</v>
      </c>
      <c r="GJ95">
        <v>6.01190112903267e-10</v>
      </c>
      <c r="GK95">
        <v>-0.100309745534137</v>
      </c>
      <c r="GL95">
        <v>-0.0164619765348121</v>
      </c>
      <c r="GM95">
        <v>0.00184798508784774</v>
      </c>
      <c r="GN95">
        <v>-1.07393615702454e-05</v>
      </c>
      <c r="GO95">
        <v>1</v>
      </c>
      <c r="GP95">
        <v>1970</v>
      </c>
      <c r="GQ95">
        <v>2</v>
      </c>
      <c r="GR95">
        <v>24</v>
      </c>
      <c r="GS95">
        <v>1257.5</v>
      </c>
      <c r="GT95">
        <v>1257.6</v>
      </c>
      <c r="GU95">
        <v>2.58423</v>
      </c>
      <c r="GV95">
        <v>2.34741</v>
      </c>
      <c r="GW95">
        <v>1.44775</v>
      </c>
      <c r="GX95">
        <v>2.31079</v>
      </c>
      <c r="GY95">
        <v>1.44409</v>
      </c>
      <c r="GZ95">
        <v>2.26929</v>
      </c>
      <c r="HA95">
        <v>33.9865</v>
      </c>
      <c r="HB95">
        <v>24.2889</v>
      </c>
      <c r="HC95">
        <v>18</v>
      </c>
      <c r="HD95">
        <v>416.63</v>
      </c>
      <c r="HE95">
        <v>447.792</v>
      </c>
      <c r="HF95">
        <v>14.6015</v>
      </c>
      <c r="HG95">
        <v>26.1669</v>
      </c>
      <c r="HH95">
        <v>30.0006</v>
      </c>
      <c r="HI95">
        <v>26.1576</v>
      </c>
      <c r="HJ95">
        <v>26.1301</v>
      </c>
      <c r="HK95">
        <v>51.8248</v>
      </c>
      <c r="HL95">
        <v>40.4006</v>
      </c>
      <c r="HM95">
        <v>1.74526</v>
      </c>
      <c r="HN95">
        <v>14.5844</v>
      </c>
      <c r="HO95">
        <v>1327.77</v>
      </c>
      <c r="HP95">
        <v>10.7842</v>
      </c>
      <c r="HQ95">
        <v>95.9781</v>
      </c>
      <c r="HR95">
        <v>100.239</v>
      </c>
    </row>
    <row r="96" spans="1:226">
      <c r="A96">
        <v>80</v>
      </c>
      <c r="B96">
        <v>1680458512</v>
      </c>
      <c r="C96">
        <v>487</v>
      </c>
      <c r="D96" t="s">
        <v>519</v>
      </c>
      <c r="E96" t="s">
        <v>520</v>
      </c>
      <c r="F96">
        <v>5</v>
      </c>
      <c r="G96" t="s">
        <v>353</v>
      </c>
      <c r="H96" t="s">
        <v>354</v>
      </c>
      <c r="I96">
        <v>1680458504.21429</v>
      </c>
      <c r="J96">
        <f>(K96)/1000</f>
        <v>0</v>
      </c>
      <c r="K96">
        <f>IF(BF96, AN96, AH96)</f>
        <v>0</v>
      </c>
      <c r="L96">
        <f>IF(BF96, AI96, AG96)</f>
        <v>0</v>
      </c>
      <c r="M96">
        <f>BH96 - IF(AU96&gt;1, L96*BB96*100.0/(AW96*BV96), 0)</f>
        <v>0</v>
      </c>
      <c r="N96">
        <f>((T96-J96/2)*M96-L96)/(T96+J96/2)</f>
        <v>0</v>
      </c>
      <c r="O96">
        <f>N96*(BO96+BP96)/1000.0</f>
        <v>0</v>
      </c>
      <c r="P96">
        <f>(BH96 - IF(AU96&gt;1, L96*BB96*100.0/(AW96*BV96), 0))*(BO96+BP96)/1000.0</f>
        <v>0</v>
      </c>
      <c r="Q96">
        <f>2.0/((1/S96-1/R96)+SIGN(S96)*SQRT((1/S96-1/R96)*(1/S96-1/R96) + 4*BC96/((BC96+1)*(BC96+1))*(2*1/S96*1/R96-1/R96*1/R96)))</f>
        <v>0</v>
      </c>
      <c r="R96">
        <f>IF(LEFT(BD96,1)&lt;&gt;"0",IF(LEFT(BD96,1)="1",3.0,BE96),$D$5+$E$5*(BV96*BO96/($K$5*1000))+$F$5*(BV96*BO96/($K$5*1000))*MAX(MIN(BB96,$J$5),$I$5)*MAX(MIN(BB96,$J$5),$I$5)+$G$5*MAX(MIN(BB96,$J$5),$I$5)*(BV96*BO96/($K$5*1000))+$H$5*(BV96*BO96/($K$5*1000))*(BV96*BO96/($K$5*1000)))</f>
        <v>0</v>
      </c>
      <c r="S96">
        <f>J96*(1000-(1000*0.61365*exp(17.502*W96/(240.97+W96))/(BO96+BP96)+BJ96)/2)/(1000*0.61365*exp(17.502*W96/(240.97+W96))/(BO96+BP96)-BJ96)</f>
        <v>0</v>
      </c>
      <c r="T96">
        <f>1/((BC96+1)/(Q96/1.6)+1/(R96/1.37)) + BC96/((BC96+1)/(Q96/1.6) + BC96/(R96/1.37))</f>
        <v>0</v>
      </c>
      <c r="U96">
        <f>(AX96*BA96)</f>
        <v>0</v>
      </c>
      <c r="V96">
        <f>(BQ96+(U96+2*0.95*5.67E-8*(((BQ96+$B$7)+273)^4-(BQ96+273)^4)-44100*J96)/(1.84*29.3*R96+8*0.95*5.67E-8*(BQ96+273)^3))</f>
        <v>0</v>
      </c>
      <c r="W96">
        <f>($C$7*BR96+$D$7*BS96+$E$7*V96)</f>
        <v>0</v>
      </c>
      <c r="X96">
        <f>0.61365*exp(17.502*W96/(240.97+W96))</f>
        <v>0</v>
      </c>
      <c r="Y96">
        <f>(Z96/AA96*100)</f>
        <v>0</v>
      </c>
      <c r="Z96">
        <f>BJ96*(BO96+BP96)/1000</f>
        <v>0</v>
      </c>
      <c r="AA96">
        <f>0.61365*exp(17.502*BQ96/(240.97+BQ96))</f>
        <v>0</v>
      </c>
      <c r="AB96">
        <f>(X96-BJ96*(BO96+BP96)/1000)</f>
        <v>0</v>
      </c>
      <c r="AC96">
        <f>(-J96*44100)</f>
        <v>0</v>
      </c>
      <c r="AD96">
        <f>2*29.3*R96*0.92*(BQ96-W96)</f>
        <v>0</v>
      </c>
      <c r="AE96">
        <f>2*0.95*5.67E-8*(((BQ96+$B$7)+273)^4-(W96+273)^4)</f>
        <v>0</v>
      </c>
      <c r="AF96">
        <f>U96+AE96+AC96+AD96</f>
        <v>0</v>
      </c>
      <c r="AG96">
        <f>BN96*AU96*(BI96-BH96*(1000-AU96*BK96)/(1000-AU96*BJ96))/(100*BB96)</f>
        <v>0</v>
      </c>
      <c r="AH96">
        <f>1000*BN96*AU96*(BJ96-BK96)/(100*BB96*(1000-AU96*BJ96))</f>
        <v>0</v>
      </c>
      <c r="AI96">
        <f>(AJ96 - AK96 - BO96*1E3/(8.314*(BQ96+273.15)) * AM96/BN96 * AL96) * BN96/(100*BB96) * (1000 - BK96)/1000</f>
        <v>0</v>
      </c>
      <c r="AJ96">
        <v>1326.34236340106</v>
      </c>
      <c r="AK96">
        <v>1299.04145454545</v>
      </c>
      <c r="AL96">
        <v>3.35360583378885</v>
      </c>
      <c r="AM96">
        <v>67.1333394971398</v>
      </c>
      <c r="AN96">
        <f>(AP96 - AO96 + BO96*1E3/(8.314*(BQ96+273.15)) * AR96/BN96 * AQ96) * BN96/(100*BB96) * 1000/(1000 - AP96)</f>
        <v>0</v>
      </c>
      <c r="AO96">
        <v>10.7100365637355</v>
      </c>
      <c r="AP96">
        <v>12.2563545454545</v>
      </c>
      <c r="AQ96">
        <v>0.000170462735109298</v>
      </c>
      <c r="AR96">
        <v>128.358155406934</v>
      </c>
      <c r="AS96">
        <v>12</v>
      </c>
      <c r="AT96">
        <v>2</v>
      </c>
      <c r="AU96">
        <f>IF(AS96*$H$13&gt;=AW96,1.0,(AW96/(AW96-AS96*$H$13)))</f>
        <v>0</v>
      </c>
      <c r="AV96">
        <f>(AU96-1)*100</f>
        <v>0</v>
      </c>
      <c r="AW96">
        <f>MAX(0,($B$13+$C$13*BV96)/(1+$D$13*BV96)*BO96/(BQ96+273)*$E$13)</f>
        <v>0</v>
      </c>
      <c r="AX96">
        <f>$B$11*BW96+$C$11*BX96+$F$11*CI96*(1-CL96)</f>
        <v>0</v>
      </c>
      <c r="AY96">
        <f>AX96*AZ96</f>
        <v>0</v>
      </c>
      <c r="AZ96">
        <f>($B$11*$D$9+$C$11*$D$9+$F$11*((CV96+CN96)/MAX(CV96+CN96+CW96, 0.1)*$I$9+CW96/MAX(CV96+CN96+CW96, 0.1)*$J$9))/($B$11+$C$11+$F$11)</f>
        <v>0</v>
      </c>
      <c r="BA96">
        <f>($B$11*$K$9+$C$11*$K$9+$F$11*((CV96+CN96)/MAX(CV96+CN96+CW96, 0.1)*$P$9+CW96/MAX(CV96+CN96+CW96, 0.1)*$Q$9))/($B$11+$C$11+$F$11)</f>
        <v>0</v>
      </c>
      <c r="BB96">
        <v>2.44</v>
      </c>
      <c r="BC96">
        <v>0.5</v>
      </c>
      <c r="BD96" t="s">
        <v>355</v>
      </c>
      <c r="BE96">
        <v>2</v>
      </c>
      <c r="BF96" t="b">
        <v>1</v>
      </c>
      <c r="BG96">
        <v>1680458504.21429</v>
      </c>
      <c r="BH96">
        <v>1258.67892857143</v>
      </c>
      <c r="BI96">
        <v>1296.51464285714</v>
      </c>
      <c r="BJ96">
        <v>12.2459642857143</v>
      </c>
      <c r="BK96">
        <v>10.6752535714286</v>
      </c>
      <c r="BL96">
        <v>1256.74071428571</v>
      </c>
      <c r="BM96">
        <v>12.2894107142857</v>
      </c>
      <c r="BN96">
        <v>500.1285</v>
      </c>
      <c r="BO96">
        <v>89.4812607142857</v>
      </c>
      <c r="BP96">
        <v>0.0999458142857143</v>
      </c>
      <c r="BQ96">
        <v>19.557825</v>
      </c>
      <c r="BR96">
        <v>20.0360464285714</v>
      </c>
      <c r="BS96">
        <v>999.9</v>
      </c>
      <c r="BT96">
        <v>0</v>
      </c>
      <c r="BU96">
        <v>0</v>
      </c>
      <c r="BV96">
        <v>9993.30357142857</v>
      </c>
      <c r="BW96">
        <v>0</v>
      </c>
      <c r="BX96">
        <v>10.2381</v>
      </c>
      <c r="BY96">
        <v>-37.8348214285714</v>
      </c>
      <c r="BZ96">
        <v>1274.28464285714</v>
      </c>
      <c r="CA96">
        <v>1310.505</v>
      </c>
      <c r="CB96">
        <v>1.57069714285714</v>
      </c>
      <c r="CC96">
        <v>1296.51464285714</v>
      </c>
      <c r="CD96">
        <v>10.6752535714286</v>
      </c>
      <c r="CE96">
        <v>1.095785</v>
      </c>
      <c r="CF96">
        <v>0.95523575</v>
      </c>
      <c r="CG96">
        <v>8.25628107142857</v>
      </c>
      <c r="CH96">
        <v>6.25086535714286</v>
      </c>
      <c r="CI96">
        <v>2000.02071428571</v>
      </c>
      <c r="CJ96">
        <v>0.979995571428571</v>
      </c>
      <c r="CK96">
        <v>0.0200042428571429</v>
      </c>
      <c r="CL96">
        <v>0</v>
      </c>
      <c r="CM96">
        <v>2.577525</v>
      </c>
      <c r="CN96">
        <v>0</v>
      </c>
      <c r="CO96">
        <v>4553.86857142857</v>
      </c>
      <c r="CP96">
        <v>16705.5392857143</v>
      </c>
      <c r="CQ96">
        <v>41.562</v>
      </c>
      <c r="CR96">
        <v>43.75</v>
      </c>
      <c r="CS96">
        <v>42.7566428571428</v>
      </c>
      <c r="CT96">
        <v>41.812</v>
      </c>
      <c r="CU96">
        <v>40.69375</v>
      </c>
      <c r="CV96">
        <v>1960.01</v>
      </c>
      <c r="CW96">
        <v>40.01</v>
      </c>
      <c r="CX96">
        <v>0</v>
      </c>
      <c r="CY96">
        <v>1680458542.2</v>
      </c>
      <c r="CZ96">
        <v>0</v>
      </c>
      <c r="DA96">
        <v>0</v>
      </c>
      <c r="DB96" t="s">
        <v>356</v>
      </c>
      <c r="DC96">
        <v>1680383055.5</v>
      </c>
      <c r="DD96">
        <v>1680383051.5</v>
      </c>
      <c r="DE96">
        <v>0</v>
      </c>
      <c r="DF96">
        <v>-0.261</v>
      </c>
      <c r="DG96">
        <v>-0.006</v>
      </c>
      <c r="DH96">
        <v>1.377</v>
      </c>
      <c r="DI96">
        <v>0.403</v>
      </c>
      <c r="DJ96">
        <v>420</v>
      </c>
      <c r="DK96">
        <v>24</v>
      </c>
      <c r="DL96">
        <v>0.61</v>
      </c>
      <c r="DM96">
        <v>0.33</v>
      </c>
      <c r="DN96">
        <v>-37.8563225</v>
      </c>
      <c r="DO96">
        <v>0.163730206378971</v>
      </c>
      <c r="DP96">
        <v>0.265334459209032</v>
      </c>
      <c r="DQ96">
        <v>0</v>
      </c>
      <c r="DR96">
        <v>1.597403</v>
      </c>
      <c r="DS96">
        <v>-0.455326378986871</v>
      </c>
      <c r="DT96">
        <v>0.0450903313471968</v>
      </c>
      <c r="DU96">
        <v>0</v>
      </c>
      <c r="DV96">
        <v>0</v>
      </c>
      <c r="DW96">
        <v>2</v>
      </c>
      <c r="DX96" t="s">
        <v>383</v>
      </c>
      <c r="DY96">
        <v>2.87127</v>
      </c>
      <c r="DZ96">
        <v>2.71018</v>
      </c>
      <c r="EA96">
        <v>0.192787</v>
      </c>
      <c r="EB96">
        <v>0.195987</v>
      </c>
      <c r="EC96">
        <v>0.0628399</v>
      </c>
      <c r="ED96">
        <v>0.0567038</v>
      </c>
      <c r="EE96">
        <v>22642.1</v>
      </c>
      <c r="EF96">
        <v>19746.1</v>
      </c>
      <c r="EG96">
        <v>25094.5</v>
      </c>
      <c r="EH96">
        <v>23912.4</v>
      </c>
      <c r="EI96">
        <v>40133.9</v>
      </c>
      <c r="EJ96">
        <v>37316</v>
      </c>
      <c r="EK96">
        <v>45337.4</v>
      </c>
      <c r="EL96">
        <v>42624.2</v>
      </c>
      <c r="EM96">
        <v>1.7802</v>
      </c>
      <c r="EN96">
        <v>1.8575</v>
      </c>
      <c r="EO96">
        <v>0.0155829</v>
      </c>
      <c r="EP96">
        <v>0</v>
      </c>
      <c r="EQ96">
        <v>19.7821</v>
      </c>
      <c r="ER96">
        <v>999.9</v>
      </c>
      <c r="ES96">
        <v>35.35</v>
      </c>
      <c r="ET96">
        <v>28.873</v>
      </c>
      <c r="EU96">
        <v>15.7718</v>
      </c>
      <c r="EV96">
        <v>55.775</v>
      </c>
      <c r="EW96">
        <v>45.4287</v>
      </c>
      <c r="EX96">
        <v>1</v>
      </c>
      <c r="EY96">
        <v>-0.0762957</v>
      </c>
      <c r="EZ96">
        <v>5.16458</v>
      </c>
      <c r="FA96">
        <v>20.156</v>
      </c>
      <c r="FB96">
        <v>5.23601</v>
      </c>
      <c r="FC96">
        <v>11.992</v>
      </c>
      <c r="FD96">
        <v>4.95715</v>
      </c>
      <c r="FE96">
        <v>3.30395</v>
      </c>
      <c r="FF96">
        <v>9999</v>
      </c>
      <c r="FG96">
        <v>9999</v>
      </c>
      <c r="FH96">
        <v>999.9</v>
      </c>
      <c r="FI96">
        <v>9999</v>
      </c>
      <c r="FJ96">
        <v>1.86844</v>
      </c>
      <c r="FK96">
        <v>1.86412</v>
      </c>
      <c r="FL96">
        <v>1.87177</v>
      </c>
      <c r="FM96">
        <v>1.86249</v>
      </c>
      <c r="FN96">
        <v>1.86189</v>
      </c>
      <c r="FO96">
        <v>1.86844</v>
      </c>
      <c r="FP96">
        <v>1.85852</v>
      </c>
      <c r="FQ96">
        <v>1.86495</v>
      </c>
      <c r="FR96">
        <v>5</v>
      </c>
      <c r="FS96">
        <v>0</v>
      </c>
      <c r="FT96">
        <v>0</v>
      </c>
      <c r="FU96">
        <v>0</v>
      </c>
      <c r="FV96" t="s">
        <v>358</v>
      </c>
      <c r="FW96" t="s">
        <v>359</v>
      </c>
      <c r="FX96" t="s">
        <v>360</v>
      </c>
      <c r="FY96" t="s">
        <v>360</v>
      </c>
      <c r="FZ96" t="s">
        <v>360</v>
      </c>
      <c r="GA96" t="s">
        <v>360</v>
      </c>
      <c r="GB96">
        <v>0</v>
      </c>
      <c r="GC96">
        <v>100</v>
      </c>
      <c r="GD96">
        <v>100</v>
      </c>
      <c r="GE96">
        <v>1.96</v>
      </c>
      <c r="GF96">
        <v>-0.0432</v>
      </c>
      <c r="GG96">
        <v>0.710533810232173</v>
      </c>
      <c r="GH96">
        <v>0.00197157181927259</v>
      </c>
      <c r="GI96">
        <v>-1.54613444728524e-06</v>
      </c>
      <c r="GJ96">
        <v>6.01190112903267e-10</v>
      </c>
      <c r="GK96">
        <v>-0.100309745534137</v>
      </c>
      <c r="GL96">
        <v>-0.0164619765348121</v>
      </c>
      <c r="GM96">
        <v>0.00184798508784774</v>
      </c>
      <c r="GN96">
        <v>-1.07393615702454e-05</v>
      </c>
      <c r="GO96">
        <v>1</v>
      </c>
      <c r="GP96">
        <v>1970</v>
      </c>
      <c r="GQ96">
        <v>2</v>
      </c>
      <c r="GR96">
        <v>24</v>
      </c>
      <c r="GS96">
        <v>1257.6</v>
      </c>
      <c r="GT96">
        <v>1257.7</v>
      </c>
      <c r="GU96">
        <v>2.60986</v>
      </c>
      <c r="GV96">
        <v>2.33521</v>
      </c>
      <c r="GW96">
        <v>1.44775</v>
      </c>
      <c r="GX96">
        <v>2.30957</v>
      </c>
      <c r="GY96">
        <v>1.44409</v>
      </c>
      <c r="GZ96">
        <v>2.32422</v>
      </c>
      <c r="HA96">
        <v>33.9865</v>
      </c>
      <c r="HB96">
        <v>24.2889</v>
      </c>
      <c r="HC96">
        <v>18</v>
      </c>
      <c r="HD96">
        <v>416.423</v>
      </c>
      <c r="HE96">
        <v>447.929</v>
      </c>
      <c r="HF96">
        <v>14.5646</v>
      </c>
      <c r="HG96">
        <v>26.169</v>
      </c>
      <c r="HH96">
        <v>30.0004</v>
      </c>
      <c r="HI96">
        <v>26.1576</v>
      </c>
      <c r="HJ96">
        <v>26.1301</v>
      </c>
      <c r="HK96">
        <v>52.2765</v>
      </c>
      <c r="HL96">
        <v>40.1122</v>
      </c>
      <c r="HM96">
        <v>1.37482</v>
      </c>
      <c r="HN96">
        <v>14.5479</v>
      </c>
      <c r="HO96">
        <v>1341.26</v>
      </c>
      <c r="HP96">
        <v>10.7923</v>
      </c>
      <c r="HQ96">
        <v>95.9764</v>
      </c>
      <c r="HR96">
        <v>100.239</v>
      </c>
    </row>
    <row r="97" spans="1:226">
      <c r="A97">
        <v>81</v>
      </c>
      <c r="B97">
        <v>1680458517</v>
      </c>
      <c r="C97">
        <v>492</v>
      </c>
      <c r="D97" t="s">
        <v>521</v>
      </c>
      <c r="E97" t="s">
        <v>522</v>
      </c>
      <c r="F97">
        <v>5</v>
      </c>
      <c r="G97" t="s">
        <v>353</v>
      </c>
      <c r="H97" t="s">
        <v>354</v>
      </c>
      <c r="I97">
        <v>1680458509.5</v>
      </c>
      <c r="J97">
        <f>(K97)/1000</f>
        <v>0</v>
      </c>
      <c r="K97">
        <f>IF(BF97, AN97, AH97)</f>
        <v>0</v>
      </c>
      <c r="L97">
        <f>IF(BF97, AI97, AG97)</f>
        <v>0</v>
      </c>
      <c r="M97">
        <f>BH97 - IF(AU97&gt;1, L97*BB97*100.0/(AW97*BV97), 0)</f>
        <v>0</v>
      </c>
      <c r="N97">
        <f>((T97-J97/2)*M97-L97)/(T97+J97/2)</f>
        <v>0</v>
      </c>
      <c r="O97">
        <f>N97*(BO97+BP97)/1000.0</f>
        <v>0</v>
      </c>
      <c r="P97">
        <f>(BH97 - IF(AU97&gt;1, L97*BB97*100.0/(AW97*BV97), 0))*(BO97+BP97)/1000.0</f>
        <v>0</v>
      </c>
      <c r="Q97">
        <f>2.0/((1/S97-1/R97)+SIGN(S97)*SQRT((1/S97-1/R97)*(1/S97-1/R97) + 4*BC97/((BC97+1)*(BC97+1))*(2*1/S97*1/R97-1/R97*1/R97)))</f>
        <v>0</v>
      </c>
      <c r="R97">
        <f>IF(LEFT(BD97,1)&lt;&gt;"0",IF(LEFT(BD97,1)="1",3.0,BE97),$D$5+$E$5*(BV97*BO97/($K$5*1000))+$F$5*(BV97*BO97/($K$5*1000))*MAX(MIN(BB97,$J$5),$I$5)*MAX(MIN(BB97,$J$5),$I$5)+$G$5*MAX(MIN(BB97,$J$5),$I$5)*(BV97*BO97/($K$5*1000))+$H$5*(BV97*BO97/($K$5*1000))*(BV97*BO97/($K$5*1000)))</f>
        <v>0</v>
      </c>
      <c r="S97">
        <f>J97*(1000-(1000*0.61365*exp(17.502*W97/(240.97+W97))/(BO97+BP97)+BJ97)/2)/(1000*0.61365*exp(17.502*W97/(240.97+W97))/(BO97+BP97)-BJ97)</f>
        <v>0</v>
      </c>
      <c r="T97">
        <f>1/((BC97+1)/(Q97/1.6)+1/(R97/1.37)) + BC97/((BC97+1)/(Q97/1.6) + BC97/(R97/1.37))</f>
        <v>0</v>
      </c>
      <c r="U97">
        <f>(AX97*BA97)</f>
        <v>0</v>
      </c>
      <c r="V97">
        <f>(BQ97+(U97+2*0.95*5.67E-8*(((BQ97+$B$7)+273)^4-(BQ97+273)^4)-44100*J97)/(1.84*29.3*R97+8*0.95*5.67E-8*(BQ97+273)^3))</f>
        <v>0</v>
      </c>
      <c r="W97">
        <f>($C$7*BR97+$D$7*BS97+$E$7*V97)</f>
        <v>0</v>
      </c>
      <c r="X97">
        <f>0.61365*exp(17.502*W97/(240.97+W97))</f>
        <v>0</v>
      </c>
      <c r="Y97">
        <f>(Z97/AA97*100)</f>
        <v>0</v>
      </c>
      <c r="Z97">
        <f>BJ97*(BO97+BP97)/1000</f>
        <v>0</v>
      </c>
      <c r="AA97">
        <f>0.61365*exp(17.502*BQ97/(240.97+BQ97))</f>
        <v>0</v>
      </c>
      <c r="AB97">
        <f>(X97-BJ97*(BO97+BP97)/1000)</f>
        <v>0</v>
      </c>
      <c r="AC97">
        <f>(-J97*44100)</f>
        <v>0</v>
      </c>
      <c r="AD97">
        <f>2*29.3*R97*0.92*(BQ97-W97)</f>
        <v>0</v>
      </c>
      <c r="AE97">
        <f>2*0.95*5.67E-8*(((BQ97+$B$7)+273)^4-(W97+273)^4)</f>
        <v>0</v>
      </c>
      <c r="AF97">
        <f>U97+AE97+AC97+AD97</f>
        <v>0</v>
      </c>
      <c r="AG97">
        <f>BN97*AU97*(BI97-BH97*(1000-AU97*BK97)/(1000-AU97*BJ97))/(100*BB97)</f>
        <v>0</v>
      </c>
      <c r="AH97">
        <f>1000*BN97*AU97*(BJ97-BK97)/(100*BB97*(1000-AU97*BJ97))</f>
        <v>0</v>
      </c>
      <c r="AI97">
        <f>(AJ97 - AK97 - BO97*1E3/(8.314*(BQ97+273.15)) * AM97/BN97 * AL97) * BN97/(100*BB97) * (1000 - BK97)/1000</f>
        <v>0</v>
      </c>
      <c r="AJ97">
        <v>1343.29542297514</v>
      </c>
      <c r="AK97">
        <v>1316.08551515151</v>
      </c>
      <c r="AL97">
        <v>3.41749821306171</v>
      </c>
      <c r="AM97">
        <v>67.1333394971398</v>
      </c>
      <c r="AN97">
        <f>(AP97 - AO97 + BO97*1E3/(8.314*(BQ97+273.15)) * AR97/BN97 * AQ97) * BN97/(100*BB97) * 1000/(1000 - AP97)</f>
        <v>0</v>
      </c>
      <c r="AO97">
        <v>10.80087957387</v>
      </c>
      <c r="AP97">
        <v>12.2823248484849</v>
      </c>
      <c r="AQ97">
        <v>0.00756642836791686</v>
      </c>
      <c r="AR97">
        <v>128.358155406934</v>
      </c>
      <c r="AS97">
        <v>11</v>
      </c>
      <c r="AT97">
        <v>2</v>
      </c>
      <c r="AU97">
        <f>IF(AS97*$H$13&gt;=AW97,1.0,(AW97/(AW97-AS97*$H$13)))</f>
        <v>0</v>
      </c>
      <c r="AV97">
        <f>(AU97-1)*100</f>
        <v>0</v>
      </c>
      <c r="AW97">
        <f>MAX(0,($B$13+$C$13*BV97)/(1+$D$13*BV97)*BO97/(BQ97+273)*$E$13)</f>
        <v>0</v>
      </c>
      <c r="AX97">
        <f>$B$11*BW97+$C$11*BX97+$F$11*CI97*(1-CL97)</f>
        <v>0</v>
      </c>
      <c r="AY97">
        <f>AX97*AZ97</f>
        <v>0</v>
      </c>
      <c r="AZ97">
        <f>($B$11*$D$9+$C$11*$D$9+$F$11*((CV97+CN97)/MAX(CV97+CN97+CW97, 0.1)*$I$9+CW97/MAX(CV97+CN97+CW97, 0.1)*$J$9))/($B$11+$C$11+$F$11)</f>
        <v>0</v>
      </c>
      <c r="BA97">
        <f>($B$11*$K$9+$C$11*$K$9+$F$11*((CV97+CN97)/MAX(CV97+CN97+CW97, 0.1)*$P$9+CW97/MAX(CV97+CN97+CW97, 0.1)*$Q$9))/($B$11+$C$11+$F$11)</f>
        <v>0</v>
      </c>
      <c r="BB97">
        <v>2.44</v>
      </c>
      <c r="BC97">
        <v>0.5</v>
      </c>
      <c r="BD97" t="s">
        <v>355</v>
      </c>
      <c r="BE97">
        <v>2</v>
      </c>
      <c r="BF97" t="b">
        <v>1</v>
      </c>
      <c r="BG97">
        <v>1680458509.5</v>
      </c>
      <c r="BH97">
        <v>1276.45777777778</v>
      </c>
      <c r="BI97">
        <v>1314.25</v>
      </c>
      <c r="BJ97">
        <v>12.2550518518519</v>
      </c>
      <c r="BK97">
        <v>10.7233962962963</v>
      </c>
      <c r="BL97">
        <v>1274.50296296296</v>
      </c>
      <c r="BM97">
        <v>12.2982851851852</v>
      </c>
      <c r="BN97">
        <v>500.137185185185</v>
      </c>
      <c r="BO97">
        <v>89.481537037037</v>
      </c>
      <c r="BP97">
        <v>0.0999758703703704</v>
      </c>
      <c r="BQ97">
        <v>19.5533259259259</v>
      </c>
      <c r="BR97">
        <v>20.0342148148148</v>
      </c>
      <c r="BS97">
        <v>999.9</v>
      </c>
      <c r="BT97">
        <v>0</v>
      </c>
      <c r="BU97">
        <v>0</v>
      </c>
      <c r="BV97">
        <v>9993.98148148148</v>
      </c>
      <c r="BW97">
        <v>0</v>
      </c>
      <c r="BX97">
        <v>10.2381</v>
      </c>
      <c r="BY97">
        <v>-37.7916925925926</v>
      </c>
      <c r="BZ97">
        <v>1292.29592592593</v>
      </c>
      <c r="CA97">
        <v>1328.49777777778</v>
      </c>
      <c r="CB97">
        <v>1.53164333333333</v>
      </c>
      <c r="CC97">
        <v>1314.25</v>
      </c>
      <c r="CD97">
        <v>10.7233962962963</v>
      </c>
      <c r="CE97">
        <v>1.09660074074074</v>
      </c>
      <c r="CF97">
        <v>0.959546259259259</v>
      </c>
      <c r="CG97">
        <v>8.26724666666667</v>
      </c>
      <c r="CH97">
        <v>6.31607444444444</v>
      </c>
      <c r="CI97">
        <v>2000.02111111111</v>
      </c>
      <c r="CJ97">
        <v>0.979995592592592</v>
      </c>
      <c r="CK97">
        <v>0.0200042259259259</v>
      </c>
      <c r="CL97">
        <v>0</v>
      </c>
      <c r="CM97">
        <v>2.58790740740741</v>
      </c>
      <c r="CN97">
        <v>0</v>
      </c>
      <c r="CO97">
        <v>4552.60222222222</v>
      </c>
      <c r="CP97">
        <v>16705.5555555556</v>
      </c>
      <c r="CQ97">
        <v>41.562</v>
      </c>
      <c r="CR97">
        <v>43.75</v>
      </c>
      <c r="CS97">
        <v>42.7568888888889</v>
      </c>
      <c r="CT97">
        <v>41.812</v>
      </c>
      <c r="CU97">
        <v>40.701</v>
      </c>
      <c r="CV97">
        <v>1960.01037037037</v>
      </c>
      <c r="CW97">
        <v>40.01</v>
      </c>
      <c r="CX97">
        <v>0</v>
      </c>
      <c r="CY97">
        <v>1680458547</v>
      </c>
      <c r="CZ97">
        <v>0</v>
      </c>
      <c r="DA97">
        <v>0</v>
      </c>
      <c r="DB97" t="s">
        <v>356</v>
      </c>
      <c r="DC97">
        <v>1680383055.5</v>
      </c>
      <c r="DD97">
        <v>1680383051.5</v>
      </c>
      <c r="DE97">
        <v>0</v>
      </c>
      <c r="DF97">
        <v>-0.261</v>
      </c>
      <c r="DG97">
        <v>-0.006</v>
      </c>
      <c r="DH97">
        <v>1.377</v>
      </c>
      <c r="DI97">
        <v>0.403</v>
      </c>
      <c r="DJ97">
        <v>420</v>
      </c>
      <c r="DK97">
        <v>24</v>
      </c>
      <c r="DL97">
        <v>0.61</v>
      </c>
      <c r="DM97">
        <v>0.33</v>
      </c>
      <c r="DN97">
        <v>-37.79496</v>
      </c>
      <c r="DO97">
        <v>0.172327204502877</v>
      </c>
      <c r="DP97">
        <v>0.289207059734025</v>
      </c>
      <c r="DQ97">
        <v>0</v>
      </c>
      <c r="DR97">
        <v>1.558264</v>
      </c>
      <c r="DS97">
        <v>-0.409947242026267</v>
      </c>
      <c r="DT97">
        <v>0.0410063929040339</v>
      </c>
      <c r="DU97">
        <v>0</v>
      </c>
      <c r="DV97">
        <v>0</v>
      </c>
      <c r="DW97">
        <v>2</v>
      </c>
      <c r="DX97" t="s">
        <v>383</v>
      </c>
      <c r="DY97">
        <v>2.87135</v>
      </c>
      <c r="DZ97">
        <v>2.71009</v>
      </c>
      <c r="EA97">
        <v>0.194312</v>
      </c>
      <c r="EB97">
        <v>0.197402</v>
      </c>
      <c r="EC97">
        <v>0.0629482</v>
      </c>
      <c r="ED97">
        <v>0.0570138</v>
      </c>
      <c r="EE97">
        <v>22599.9</v>
      </c>
      <c r="EF97">
        <v>19711.1</v>
      </c>
      <c r="EG97">
        <v>25095.1</v>
      </c>
      <c r="EH97">
        <v>23912</v>
      </c>
      <c r="EI97">
        <v>40129.8</v>
      </c>
      <c r="EJ97">
        <v>37303.3</v>
      </c>
      <c r="EK97">
        <v>45338.1</v>
      </c>
      <c r="EL97">
        <v>42623.7</v>
      </c>
      <c r="EM97">
        <v>1.7804</v>
      </c>
      <c r="EN97">
        <v>1.8576</v>
      </c>
      <c r="EO97">
        <v>0.0148676</v>
      </c>
      <c r="EP97">
        <v>0</v>
      </c>
      <c r="EQ97">
        <v>19.7809</v>
      </c>
      <c r="ER97">
        <v>999.9</v>
      </c>
      <c r="ES97">
        <v>35.35</v>
      </c>
      <c r="ET97">
        <v>28.873</v>
      </c>
      <c r="EU97">
        <v>15.7715</v>
      </c>
      <c r="EV97">
        <v>55.305</v>
      </c>
      <c r="EW97">
        <v>45.4327</v>
      </c>
      <c r="EX97">
        <v>1</v>
      </c>
      <c r="EY97">
        <v>-0.0759273</v>
      </c>
      <c r="EZ97">
        <v>5.22077</v>
      </c>
      <c r="FA97">
        <v>20.1544</v>
      </c>
      <c r="FB97">
        <v>5.23511</v>
      </c>
      <c r="FC97">
        <v>11.992</v>
      </c>
      <c r="FD97">
        <v>4.9571</v>
      </c>
      <c r="FE97">
        <v>3.30387</v>
      </c>
      <c r="FF97">
        <v>9999</v>
      </c>
      <c r="FG97">
        <v>9999</v>
      </c>
      <c r="FH97">
        <v>999.9</v>
      </c>
      <c r="FI97">
        <v>9999</v>
      </c>
      <c r="FJ97">
        <v>1.86844</v>
      </c>
      <c r="FK97">
        <v>1.86412</v>
      </c>
      <c r="FL97">
        <v>1.87176</v>
      </c>
      <c r="FM97">
        <v>1.86249</v>
      </c>
      <c r="FN97">
        <v>1.86189</v>
      </c>
      <c r="FO97">
        <v>1.86844</v>
      </c>
      <c r="FP97">
        <v>1.85852</v>
      </c>
      <c r="FQ97">
        <v>1.86496</v>
      </c>
      <c r="FR97">
        <v>5</v>
      </c>
      <c r="FS97">
        <v>0</v>
      </c>
      <c r="FT97">
        <v>0</v>
      </c>
      <c r="FU97">
        <v>0</v>
      </c>
      <c r="FV97" t="s">
        <v>358</v>
      </c>
      <c r="FW97" t="s">
        <v>359</v>
      </c>
      <c r="FX97" t="s">
        <v>360</v>
      </c>
      <c r="FY97" t="s">
        <v>360</v>
      </c>
      <c r="FZ97" t="s">
        <v>360</v>
      </c>
      <c r="GA97" t="s">
        <v>360</v>
      </c>
      <c r="GB97">
        <v>0</v>
      </c>
      <c r="GC97">
        <v>100</v>
      </c>
      <c r="GD97">
        <v>100</v>
      </c>
      <c r="GE97">
        <v>1.99</v>
      </c>
      <c r="GF97">
        <v>-0.0426</v>
      </c>
      <c r="GG97">
        <v>0.710533810232173</v>
      </c>
      <c r="GH97">
        <v>0.00197157181927259</v>
      </c>
      <c r="GI97">
        <v>-1.54613444728524e-06</v>
      </c>
      <c r="GJ97">
        <v>6.01190112903267e-10</v>
      </c>
      <c r="GK97">
        <v>-0.100309745534137</v>
      </c>
      <c r="GL97">
        <v>-0.0164619765348121</v>
      </c>
      <c r="GM97">
        <v>0.00184798508784774</v>
      </c>
      <c r="GN97">
        <v>-1.07393615702454e-05</v>
      </c>
      <c r="GO97">
        <v>1</v>
      </c>
      <c r="GP97">
        <v>1970</v>
      </c>
      <c r="GQ97">
        <v>2</v>
      </c>
      <c r="GR97">
        <v>24</v>
      </c>
      <c r="GS97">
        <v>1257.7</v>
      </c>
      <c r="GT97">
        <v>1257.8</v>
      </c>
      <c r="GU97">
        <v>2.63306</v>
      </c>
      <c r="GV97">
        <v>2.31689</v>
      </c>
      <c r="GW97">
        <v>1.44775</v>
      </c>
      <c r="GX97">
        <v>2.30957</v>
      </c>
      <c r="GY97">
        <v>1.44409</v>
      </c>
      <c r="GZ97">
        <v>2.43164</v>
      </c>
      <c r="HA97">
        <v>33.9865</v>
      </c>
      <c r="HB97">
        <v>24.2976</v>
      </c>
      <c r="HC97">
        <v>18</v>
      </c>
      <c r="HD97">
        <v>416.549</v>
      </c>
      <c r="HE97">
        <v>448</v>
      </c>
      <c r="HF97">
        <v>14.5251</v>
      </c>
      <c r="HG97">
        <v>26.1692</v>
      </c>
      <c r="HH97">
        <v>30.0005</v>
      </c>
      <c r="HI97">
        <v>26.1598</v>
      </c>
      <c r="HJ97">
        <v>26.1315</v>
      </c>
      <c r="HK97">
        <v>52.7536</v>
      </c>
      <c r="HL97">
        <v>40.1122</v>
      </c>
      <c r="HM97">
        <v>1.37482</v>
      </c>
      <c r="HN97">
        <v>14.5091</v>
      </c>
      <c r="HO97">
        <v>1354.75</v>
      </c>
      <c r="HP97">
        <v>10.7716</v>
      </c>
      <c r="HQ97">
        <v>95.9781</v>
      </c>
      <c r="HR97">
        <v>100.238</v>
      </c>
    </row>
    <row r="98" spans="1:226">
      <c r="A98">
        <v>82</v>
      </c>
      <c r="B98">
        <v>1680458522</v>
      </c>
      <c r="C98">
        <v>497</v>
      </c>
      <c r="D98" t="s">
        <v>523</v>
      </c>
      <c r="E98" t="s">
        <v>524</v>
      </c>
      <c r="F98">
        <v>5</v>
      </c>
      <c r="G98" t="s">
        <v>353</v>
      </c>
      <c r="H98" t="s">
        <v>354</v>
      </c>
      <c r="I98">
        <v>1680458514.21429</v>
      </c>
      <c r="J98">
        <f>(K98)/1000</f>
        <v>0</v>
      </c>
      <c r="K98">
        <f>IF(BF98, AN98, AH98)</f>
        <v>0</v>
      </c>
      <c r="L98">
        <f>IF(BF98, AI98, AG98)</f>
        <v>0</v>
      </c>
      <c r="M98">
        <f>BH98 - IF(AU98&gt;1, L98*BB98*100.0/(AW98*BV98), 0)</f>
        <v>0</v>
      </c>
      <c r="N98">
        <f>((T98-J98/2)*M98-L98)/(T98+J98/2)</f>
        <v>0</v>
      </c>
      <c r="O98">
        <f>N98*(BO98+BP98)/1000.0</f>
        <v>0</v>
      </c>
      <c r="P98">
        <f>(BH98 - IF(AU98&gt;1, L98*BB98*100.0/(AW98*BV98), 0))*(BO98+BP98)/1000.0</f>
        <v>0</v>
      </c>
      <c r="Q98">
        <f>2.0/((1/S98-1/R98)+SIGN(S98)*SQRT((1/S98-1/R98)*(1/S98-1/R98) + 4*BC98/((BC98+1)*(BC98+1))*(2*1/S98*1/R98-1/R98*1/R98)))</f>
        <v>0</v>
      </c>
      <c r="R98">
        <f>IF(LEFT(BD98,1)&lt;&gt;"0",IF(LEFT(BD98,1)="1",3.0,BE98),$D$5+$E$5*(BV98*BO98/($K$5*1000))+$F$5*(BV98*BO98/($K$5*1000))*MAX(MIN(BB98,$J$5),$I$5)*MAX(MIN(BB98,$J$5),$I$5)+$G$5*MAX(MIN(BB98,$J$5),$I$5)*(BV98*BO98/($K$5*1000))+$H$5*(BV98*BO98/($K$5*1000))*(BV98*BO98/($K$5*1000)))</f>
        <v>0</v>
      </c>
      <c r="S98">
        <f>J98*(1000-(1000*0.61365*exp(17.502*W98/(240.97+W98))/(BO98+BP98)+BJ98)/2)/(1000*0.61365*exp(17.502*W98/(240.97+W98))/(BO98+BP98)-BJ98)</f>
        <v>0</v>
      </c>
      <c r="T98">
        <f>1/((BC98+1)/(Q98/1.6)+1/(R98/1.37)) + BC98/((BC98+1)/(Q98/1.6) + BC98/(R98/1.37))</f>
        <v>0</v>
      </c>
      <c r="U98">
        <f>(AX98*BA98)</f>
        <v>0</v>
      </c>
      <c r="V98">
        <f>(BQ98+(U98+2*0.95*5.67E-8*(((BQ98+$B$7)+273)^4-(BQ98+273)^4)-44100*J98)/(1.84*29.3*R98+8*0.95*5.67E-8*(BQ98+273)^3))</f>
        <v>0</v>
      </c>
      <c r="W98">
        <f>($C$7*BR98+$D$7*BS98+$E$7*V98)</f>
        <v>0</v>
      </c>
      <c r="X98">
        <f>0.61365*exp(17.502*W98/(240.97+W98))</f>
        <v>0</v>
      </c>
      <c r="Y98">
        <f>(Z98/AA98*100)</f>
        <v>0</v>
      </c>
      <c r="Z98">
        <f>BJ98*(BO98+BP98)/1000</f>
        <v>0</v>
      </c>
      <c r="AA98">
        <f>0.61365*exp(17.502*BQ98/(240.97+BQ98))</f>
        <v>0</v>
      </c>
      <c r="AB98">
        <f>(X98-BJ98*(BO98+BP98)/1000)</f>
        <v>0</v>
      </c>
      <c r="AC98">
        <f>(-J98*44100)</f>
        <v>0</v>
      </c>
      <c r="AD98">
        <f>2*29.3*R98*0.92*(BQ98-W98)</f>
        <v>0</v>
      </c>
      <c r="AE98">
        <f>2*0.95*5.67E-8*(((BQ98+$B$7)+273)^4-(W98+273)^4)</f>
        <v>0</v>
      </c>
      <c r="AF98">
        <f>U98+AE98+AC98+AD98</f>
        <v>0</v>
      </c>
      <c r="AG98">
        <f>BN98*AU98*(BI98-BH98*(1000-AU98*BK98)/(1000-AU98*BJ98))/(100*BB98)</f>
        <v>0</v>
      </c>
      <c r="AH98">
        <f>1000*BN98*AU98*(BJ98-BK98)/(100*BB98*(1000-AU98*BJ98))</f>
        <v>0</v>
      </c>
      <c r="AI98">
        <f>(AJ98 - AK98 - BO98*1E3/(8.314*(BQ98+273.15)) * AM98/BN98 * AL98) * BN98/(100*BB98) * (1000 - BK98)/1000</f>
        <v>0</v>
      </c>
      <c r="AJ98">
        <v>1359.47176873998</v>
      </c>
      <c r="AK98">
        <v>1332.53290909091</v>
      </c>
      <c r="AL98">
        <v>3.28137282894633</v>
      </c>
      <c r="AM98">
        <v>67.1333394971398</v>
      </c>
      <c r="AN98">
        <f>(AP98 - AO98 + BO98*1E3/(8.314*(BQ98+273.15)) * AR98/BN98 * AQ98) * BN98/(100*BB98) * 1000/(1000 - AP98)</f>
        <v>0</v>
      </c>
      <c r="AO98">
        <v>10.8126260345209</v>
      </c>
      <c r="AP98">
        <v>12.3085151515152</v>
      </c>
      <c r="AQ98">
        <v>0.00237378583503479</v>
      </c>
      <c r="AR98">
        <v>128.358155406934</v>
      </c>
      <c r="AS98">
        <v>12</v>
      </c>
      <c r="AT98">
        <v>2</v>
      </c>
      <c r="AU98">
        <f>IF(AS98*$H$13&gt;=AW98,1.0,(AW98/(AW98-AS98*$H$13)))</f>
        <v>0</v>
      </c>
      <c r="AV98">
        <f>(AU98-1)*100</f>
        <v>0</v>
      </c>
      <c r="AW98">
        <f>MAX(0,($B$13+$C$13*BV98)/(1+$D$13*BV98)*BO98/(BQ98+273)*$E$13)</f>
        <v>0</v>
      </c>
      <c r="AX98">
        <f>$B$11*BW98+$C$11*BX98+$F$11*CI98*(1-CL98)</f>
        <v>0</v>
      </c>
      <c r="AY98">
        <f>AX98*AZ98</f>
        <v>0</v>
      </c>
      <c r="AZ98">
        <f>($B$11*$D$9+$C$11*$D$9+$F$11*((CV98+CN98)/MAX(CV98+CN98+CW98, 0.1)*$I$9+CW98/MAX(CV98+CN98+CW98, 0.1)*$J$9))/($B$11+$C$11+$F$11)</f>
        <v>0</v>
      </c>
      <c r="BA98">
        <f>($B$11*$K$9+$C$11*$K$9+$F$11*((CV98+CN98)/MAX(CV98+CN98+CW98, 0.1)*$P$9+CW98/MAX(CV98+CN98+CW98, 0.1)*$Q$9))/($B$11+$C$11+$F$11)</f>
        <v>0</v>
      </c>
      <c r="BB98">
        <v>2.44</v>
      </c>
      <c r="BC98">
        <v>0.5</v>
      </c>
      <c r="BD98" t="s">
        <v>355</v>
      </c>
      <c r="BE98">
        <v>2</v>
      </c>
      <c r="BF98" t="b">
        <v>1</v>
      </c>
      <c r="BG98">
        <v>1680458514.21429</v>
      </c>
      <c r="BH98">
        <v>1292.18071428571</v>
      </c>
      <c r="BI98">
        <v>1329.59785714286</v>
      </c>
      <c r="BJ98">
        <v>12.2729964285714</v>
      </c>
      <c r="BK98">
        <v>10.7631607142857</v>
      </c>
      <c r="BL98">
        <v>1290.21</v>
      </c>
      <c r="BM98">
        <v>12.3158071428571</v>
      </c>
      <c r="BN98">
        <v>500.116964285714</v>
      </c>
      <c r="BO98">
        <v>89.4816928571429</v>
      </c>
      <c r="BP98">
        <v>0.0999577</v>
      </c>
      <c r="BQ98">
        <v>19.5466821428571</v>
      </c>
      <c r="BR98">
        <v>20.029125</v>
      </c>
      <c r="BS98">
        <v>999.9</v>
      </c>
      <c r="BT98">
        <v>0</v>
      </c>
      <c r="BU98">
        <v>0</v>
      </c>
      <c r="BV98">
        <v>9996.42857142857</v>
      </c>
      <c r="BW98">
        <v>0</v>
      </c>
      <c r="BX98">
        <v>10.2381</v>
      </c>
      <c r="BY98">
        <v>-37.4166678571429</v>
      </c>
      <c r="BZ98">
        <v>1308.2375</v>
      </c>
      <c r="CA98">
        <v>1344.06571428571</v>
      </c>
      <c r="CB98">
        <v>1.50982392857143</v>
      </c>
      <c r="CC98">
        <v>1329.59785714286</v>
      </c>
      <c r="CD98">
        <v>10.7631607142857</v>
      </c>
      <c r="CE98">
        <v>1.09820785714286</v>
      </c>
      <c r="CF98">
        <v>0.963106</v>
      </c>
      <c r="CG98">
        <v>8.28881178571429</v>
      </c>
      <c r="CH98">
        <v>6.36975964285714</v>
      </c>
      <c r="CI98">
        <v>2000.00464285714</v>
      </c>
      <c r="CJ98">
        <v>0.979995571428571</v>
      </c>
      <c r="CK98">
        <v>0.0200042428571429</v>
      </c>
      <c r="CL98">
        <v>0</v>
      </c>
      <c r="CM98">
        <v>2.60778571428571</v>
      </c>
      <c r="CN98">
        <v>0</v>
      </c>
      <c r="CO98">
        <v>4550.14678571429</v>
      </c>
      <c r="CP98">
        <v>16705.4285714286</v>
      </c>
      <c r="CQ98">
        <v>41.562</v>
      </c>
      <c r="CR98">
        <v>43.75</v>
      </c>
      <c r="CS98">
        <v>42.7610714285714</v>
      </c>
      <c r="CT98">
        <v>41.812</v>
      </c>
      <c r="CU98">
        <v>40.714</v>
      </c>
      <c r="CV98">
        <v>1959.99428571429</v>
      </c>
      <c r="CW98">
        <v>40.01</v>
      </c>
      <c r="CX98">
        <v>0</v>
      </c>
      <c r="CY98">
        <v>1680458551.8</v>
      </c>
      <c r="CZ98">
        <v>0</v>
      </c>
      <c r="DA98">
        <v>0</v>
      </c>
      <c r="DB98" t="s">
        <v>356</v>
      </c>
      <c r="DC98">
        <v>1680383055.5</v>
      </c>
      <c r="DD98">
        <v>1680383051.5</v>
      </c>
      <c r="DE98">
        <v>0</v>
      </c>
      <c r="DF98">
        <v>-0.261</v>
      </c>
      <c r="DG98">
        <v>-0.006</v>
      </c>
      <c r="DH98">
        <v>1.377</v>
      </c>
      <c r="DI98">
        <v>0.403</v>
      </c>
      <c r="DJ98">
        <v>420</v>
      </c>
      <c r="DK98">
        <v>24</v>
      </c>
      <c r="DL98">
        <v>0.61</v>
      </c>
      <c r="DM98">
        <v>0.33</v>
      </c>
      <c r="DN98">
        <v>-37.67019</v>
      </c>
      <c r="DO98">
        <v>3.99554971857423</v>
      </c>
      <c r="DP98">
        <v>0.428830149243264</v>
      </c>
      <c r="DQ98">
        <v>0</v>
      </c>
      <c r="DR98">
        <v>1.52637175</v>
      </c>
      <c r="DS98">
        <v>-0.341296097560979</v>
      </c>
      <c r="DT98">
        <v>0.0353069309688268</v>
      </c>
      <c r="DU98">
        <v>0</v>
      </c>
      <c r="DV98">
        <v>0</v>
      </c>
      <c r="DW98">
        <v>2</v>
      </c>
      <c r="DX98" t="s">
        <v>383</v>
      </c>
      <c r="DY98">
        <v>2.87125</v>
      </c>
      <c r="DZ98">
        <v>2.71029</v>
      </c>
      <c r="EA98">
        <v>0.195782</v>
      </c>
      <c r="EB98">
        <v>0.198819</v>
      </c>
      <c r="EC98">
        <v>0.0630399</v>
      </c>
      <c r="ED98">
        <v>0.057044</v>
      </c>
      <c r="EE98">
        <v>22558.6</v>
      </c>
      <c r="EF98">
        <v>19676.6</v>
      </c>
      <c r="EG98">
        <v>25094.9</v>
      </c>
      <c r="EH98">
        <v>23912.5</v>
      </c>
      <c r="EI98">
        <v>40125.4</v>
      </c>
      <c r="EJ98">
        <v>37302.4</v>
      </c>
      <c r="EK98">
        <v>45337.5</v>
      </c>
      <c r="EL98">
        <v>42624.1</v>
      </c>
      <c r="EM98">
        <v>1.78</v>
      </c>
      <c r="EN98">
        <v>1.85742</v>
      </c>
      <c r="EO98">
        <v>0.0143796</v>
      </c>
      <c r="EP98">
        <v>0</v>
      </c>
      <c r="EQ98">
        <v>19.7803</v>
      </c>
      <c r="ER98">
        <v>999.9</v>
      </c>
      <c r="ES98">
        <v>35.374</v>
      </c>
      <c r="ET98">
        <v>28.883</v>
      </c>
      <c r="EU98">
        <v>15.7922</v>
      </c>
      <c r="EV98">
        <v>55.915</v>
      </c>
      <c r="EW98">
        <v>45.9495</v>
      </c>
      <c r="EX98">
        <v>1</v>
      </c>
      <c r="EY98">
        <v>-0.0758994</v>
      </c>
      <c r="EZ98">
        <v>5.20121</v>
      </c>
      <c r="FA98">
        <v>20.1551</v>
      </c>
      <c r="FB98">
        <v>5.23526</v>
      </c>
      <c r="FC98">
        <v>11.992</v>
      </c>
      <c r="FD98">
        <v>4.95695</v>
      </c>
      <c r="FE98">
        <v>3.3039</v>
      </c>
      <c r="FF98">
        <v>9999</v>
      </c>
      <c r="FG98">
        <v>9999</v>
      </c>
      <c r="FH98">
        <v>999.9</v>
      </c>
      <c r="FI98">
        <v>9999</v>
      </c>
      <c r="FJ98">
        <v>1.86844</v>
      </c>
      <c r="FK98">
        <v>1.86413</v>
      </c>
      <c r="FL98">
        <v>1.87175</v>
      </c>
      <c r="FM98">
        <v>1.86249</v>
      </c>
      <c r="FN98">
        <v>1.8619</v>
      </c>
      <c r="FO98">
        <v>1.86843</v>
      </c>
      <c r="FP98">
        <v>1.85852</v>
      </c>
      <c r="FQ98">
        <v>1.86495</v>
      </c>
      <c r="FR98">
        <v>5</v>
      </c>
      <c r="FS98">
        <v>0</v>
      </c>
      <c r="FT98">
        <v>0</v>
      </c>
      <c r="FU98">
        <v>0</v>
      </c>
      <c r="FV98" t="s">
        <v>358</v>
      </c>
      <c r="FW98" t="s">
        <v>359</v>
      </c>
      <c r="FX98" t="s">
        <v>360</v>
      </c>
      <c r="FY98" t="s">
        <v>360</v>
      </c>
      <c r="FZ98" t="s">
        <v>360</v>
      </c>
      <c r="GA98" t="s">
        <v>360</v>
      </c>
      <c r="GB98">
        <v>0</v>
      </c>
      <c r="GC98">
        <v>100</v>
      </c>
      <c r="GD98">
        <v>100</v>
      </c>
      <c r="GE98">
        <v>2</v>
      </c>
      <c r="GF98">
        <v>-0.042</v>
      </c>
      <c r="GG98">
        <v>0.710533810232173</v>
      </c>
      <c r="GH98">
        <v>0.00197157181927259</v>
      </c>
      <c r="GI98">
        <v>-1.54613444728524e-06</v>
      </c>
      <c r="GJ98">
        <v>6.01190112903267e-10</v>
      </c>
      <c r="GK98">
        <v>-0.100309745534137</v>
      </c>
      <c r="GL98">
        <v>-0.0164619765348121</v>
      </c>
      <c r="GM98">
        <v>0.00184798508784774</v>
      </c>
      <c r="GN98">
        <v>-1.07393615702454e-05</v>
      </c>
      <c r="GO98">
        <v>1</v>
      </c>
      <c r="GP98">
        <v>1970</v>
      </c>
      <c r="GQ98">
        <v>2</v>
      </c>
      <c r="GR98">
        <v>24</v>
      </c>
      <c r="GS98">
        <v>1257.8</v>
      </c>
      <c r="GT98">
        <v>1257.8</v>
      </c>
      <c r="GU98">
        <v>2.66235</v>
      </c>
      <c r="GV98">
        <v>2.31934</v>
      </c>
      <c r="GW98">
        <v>1.44775</v>
      </c>
      <c r="GX98">
        <v>2.31079</v>
      </c>
      <c r="GY98">
        <v>1.44409</v>
      </c>
      <c r="GZ98">
        <v>2.43042</v>
      </c>
      <c r="HA98">
        <v>33.9865</v>
      </c>
      <c r="HB98">
        <v>24.2976</v>
      </c>
      <c r="HC98">
        <v>18</v>
      </c>
      <c r="HD98">
        <v>416.329</v>
      </c>
      <c r="HE98">
        <v>447.901</v>
      </c>
      <c r="HF98">
        <v>14.4902</v>
      </c>
      <c r="HG98">
        <v>26.1701</v>
      </c>
      <c r="HH98">
        <v>30.0002</v>
      </c>
      <c r="HI98">
        <v>26.1598</v>
      </c>
      <c r="HJ98">
        <v>26.1323</v>
      </c>
      <c r="HK98">
        <v>53.3159</v>
      </c>
      <c r="HL98">
        <v>40.1122</v>
      </c>
      <c r="HM98">
        <v>1.37482</v>
      </c>
      <c r="HN98">
        <v>14.4831</v>
      </c>
      <c r="HO98">
        <v>1375.06</v>
      </c>
      <c r="HP98">
        <v>10.7697</v>
      </c>
      <c r="HQ98">
        <v>95.9771</v>
      </c>
      <c r="HR98">
        <v>100.239</v>
      </c>
    </row>
    <row r="99" spans="1:226">
      <c r="A99">
        <v>83</v>
      </c>
      <c r="B99">
        <v>1680458527</v>
      </c>
      <c r="C99">
        <v>502</v>
      </c>
      <c r="D99" t="s">
        <v>525</v>
      </c>
      <c r="E99" t="s">
        <v>526</v>
      </c>
      <c r="F99">
        <v>5</v>
      </c>
      <c r="G99" t="s">
        <v>353</v>
      </c>
      <c r="H99" t="s">
        <v>354</v>
      </c>
      <c r="I99">
        <v>1680458519.5</v>
      </c>
      <c r="J99">
        <f>(K99)/1000</f>
        <v>0</v>
      </c>
      <c r="K99">
        <f>IF(BF99, AN99, AH99)</f>
        <v>0</v>
      </c>
      <c r="L99">
        <f>IF(BF99, AI99, AG99)</f>
        <v>0</v>
      </c>
      <c r="M99">
        <f>BH99 - IF(AU99&gt;1, L99*BB99*100.0/(AW99*BV99), 0)</f>
        <v>0</v>
      </c>
      <c r="N99">
        <f>((T99-J99/2)*M99-L99)/(T99+J99/2)</f>
        <v>0</v>
      </c>
      <c r="O99">
        <f>N99*(BO99+BP99)/1000.0</f>
        <v>0</v>
      </c>
      <c r="P99">
        <f>(BH99 - IF(AU99&gt;1, L99*BB99*100.0/(AW99*BV99), 0))*(BO99+BP99)/1000.0</f>
        <v>0</v>
      </c>
      <c r="Q99">
        <f>2.0/((1/S99-1/R99)+SIGN(S99)*SQRT((1/S99-1/R99)*(1/S99-1/R99) + 4*BC99/((BC99+1)*(BC99+1))*(2*1/S99*1/R99-1/R99*1/R99)))</f>
        <v>0</v>
      </c>
      <c r="R99">
        <f>IF(LEFT(BD99,1)&lt;&gt;"0",IF(LEFT(BD99,1)="1",3.0,BE99),$D$5+$E$5*(BV99*BO99/($K$5*1000))+$F$5*(BV99*BO99/($K$5*1000))*MAX(MIN(BB99,$J$5),$I$5)*MAX(MIN(BB99,$J$5),$I$5)+$G$5*MAX(MIN(BB99,$J$5),$I$5)*(BV99*BO99/($K$5*1000))+$H$5*(BV99*BO99/($K$5*1000))*(BV99*BO99/($K$5*1000)))</f>
        <v>0</v>
      </c>
      <c r="S99">
        <f>J99*(1000-(1000*0.61365*exp(17.502*W99/(240.97+W99))/(BO99+BP99)+BJ99)/2)/(1000*0.61365*exp(17.502*W99/(240.97+W99))/(BO99+BP99)-BJ99)</f>
        <v>0</v>
      </c>
      <c r="T99">
        <f>1/((BC99+1)/(Q99/1.6)+1/(R99/1.37)) + BC99/((BC99+1)/(Q99/1.6) + BC99/(R99/1.37))</f>
        <v>0</v>
      </c>
      <c r="U99">
        <f>(AX99*BA99)</f>
        <v>0</v>
      </c>
      <c r="V99">
        <f>(BQ99+(U99+2*0.95*5.67E-8*(((BQ99+$B$7)+273)^4-(BQ99+273)^4)-44100*J99)/(1.84*29.3*R99+8*0.95*5.67E-8*(BQ99+273)^3))</f>
        <v>0</v>
      </c>
      <c r="W99">
        <f>($C$7*BR99+$D$7*BS99+$E$7*V99)</f>
        <v>0</v>
      </c>
      <c r="X99">
        <f>0.61365*exp(17.502*W99/(240.97+W99))</f>
        <v>0</v>
      </c>
      <c r="Y99">
        <f>(Z99/AA99*100)</f>
        <v>0</v>
      </c>
      <c r="Z99">
        <f>BJ99*(BO99+BP99)/1000</f>
        <v>0</v>
      </c>
      <c r="AA99">
        <f>0.61365*exp(17.502*BQ99/(240.97+BQ99))</f>
        <v>0</v>
      </c>
      <c r="AB99">
        <f>(X99-BJ99*(BO99+BP99)/1000)</f>
        <v>0</v>
      </c>
      <c r="AC99">
        <f>(-J99*44100)</f>
        <v>0</v>
      </c>
      <c r="AD99">
        <f>2*29.3*R99*0.92*(BQ99-W99)</f>
        <v>0</v>
      </c>
      <c r="AE99">
        <f>2*0.95*5.67E-8*(((BQ99+$B$7)+273)^4-(W99+273)^4)</f>
        <v>0</v>
      </c>
      <c r="AF99">
        <f>U99+AE99+AC99+AD99</f>
        <v>0</v>
      </c>
      <c r="AG99">
        <f>BN99*AU99*(BI99-BH99*(1000-AU99*BK99)/(1000-AU99*BJ99))/(100*BB99)</f>
        <v>0</v>
      </c>
      <c r="AH99">
        <f>1000*BN99*AU99*(BJ99-BK99)/(100*BB99*(1000-AU99*BJ99))</f>
        <v>0</v>
      </c>
      <c r="AI99">
        <f>(AJ99 - AK99 - BO99*1E3/(8.314*(BQ99+273.15)) * AM99/BN99 * AL99) * BN99/(100*BB99) * (1000 - BK99)/1000</f>
        <v>0</v>
      </c>
      <c r="AJ99">
        <v>1376.02041513466</v>
      </c>
      <c r="AK99">
        <v>1348.92260606061</v>
      </c>
      <c r="AL99">
        <v>3.28771424443304</v>
      </c>
      <c r="AM99">
        <v>67.1333394971398</v>
      </c>
      <c r="AN99">
        <f>(AP99 - AO99 + BO99*1E3/(8.314*(BQ99+273.15)) * AR99/BN99 * AQ99) * BN99/(100*BB99) * 1000/(1000 - AP99)</f>
        <v>0</v>
      </c>
      <c r="AO99">
        <v>10.8164495289615</v>
      </c>
      <c r="AP99">
        <v>12.3230533333333</v>
      </c>
      <c r="AQ99">
        <v>0.000792665170175831</v>
      </c>
      <c r="AR99">
        <v>128.358155406934</v>
      </c>
      <c r="AS99">
        <v>12</v>
      </c>
      <c r="AT99">
        <v>2</v>
      </c>
      <c r="AU99">
        <f>IF(AS99*$H$13&gt;=AW99,1.0,(AW99/(AW99-AS99*$H$13)))</f>
        <v>0</v>
      </c>
      <c r="AV99">
        <f>(AU99-1)*100</f>
        <v>0</v>
      </c>
      <c r="AW99">
        <f>MAX(0,($B$13+$C$13*BV99)/(1+$D$13*BV99)*BO99/(BQ99+273)*$E$13)</f>
        <v>0</v>
      </c>
      <c r="AX99">
        <f>$B$11*BW99+$C$11*BX99+$F$11*CI99*(1-CL99)</f>
        <v>0</v>
      </c>
      <c r="AY99">
        <f>AX99*AZ99</f>
        <v>0</v>
      </c>
      <c r="AZ99">
        <f>($B$11*$D$9+$C$11*$D$9+$F$11*((CV99+CN99)/MAX(CV99+CN99+CW99, 0.1)*$I$9+CW99/MAX(CV99+CN99+CW99, 0.1)*$J$9))/($B$11+$C$11+$F$11)</f>
        <v>0</v>
      </c>
      <c r="BA99">
        <f>($B$11*$K$9+$C$11*$K$9+$F$11*((CV99+CN99)/MAX(CV99+CN99+CW99, 0.1)*$P$9+CW99/MAX(CV99+CN99+CW99, 0.1)*$Q$9))/($B$11+$C$11+$F$11)</f>
        <v>0</v>
      </c>
      <c r="BB99">
        <v>2.44</v>
      </c>
      <c r="BC99">
        <v>0.5</v>
      </c>
      <c r="BD99" t="s">
        <v>355</v>
      </c>
      <c r="BE99">
        <v>2</v>
      </c>
      <c r="BF99" t="b">
        <v>1</v>
      </c>
      <c r="BG99">
        <v>1680458519.5</v>
      </c>
      <c r="BH99">
        <v>1309.5462962963</v>
      </c>
      <c r="BI99">
        <v>1346.90518518519</v>
      </c>
      <c r="BJ99">
        <v>12.2952222222222</v>
      </c>
      <c r="BK99">
        <v>10.8023111111111</v>
      </c>
      <c r="BL99">
        <v>1307.55703703704</v>
      </c>
      <c r="BM99">
        <v>12.3374962962963</v>
      </c>
      <c r="BN99">
        <v>500.132407407407</v>
      </c>
      <c r="BO99">
        <v>89.4809851851852</v>
      </c>
      <c r="BP99">
        <v>0.10001637037037</v>
      </c>
      <c r="BQ99">
        <v>19.5358888888889</v>
      </c>
      <c r="BR99">
        <v>20.0229296296296</v>
      </c>
      <c r="BS99">
        <v>999.9</v>
      </c>
      <c r="BT99">
        <v>0</v>
      </c>
      <c r="BU99">
        <v>0</v>
      </c>
      <c r="BV99">
        <v>9991.02037037037</v>
      </c>
      <c r="BW99">
        <v>0</v>
      </c>
      <c r="BX99">
        <v>10.2381</v>
      </c>
      <c r="BY99">
        <v>-37.3590777777778</v>
      </c>
      <c r="BZ99">
        <v>1325.84851851852</v>
      </c>
      <c r="CA99">
        <v>1361.61481481481</v>
      </c>
      <c r="CB99">
        <v>1.49289518518519</v>
      </c>
      <c r="CC99">
        <v>1346.90518518519</v>
      </c>
      <c r="CD99">
        <v>10.8023111111111</v>
      </c>
      <c r="CE99">
        <v>1.10018740740741</v>
      </c>
      <c r="CF99">
        <v>0.966601518518519</v>
      </c>
      <c r="CG99">
        <v>8.31534777777778</v>
      </c>
      <c r="CH99">
        <v>6.42242185185185</v>
      </c>
      <c r="CI99">
        <v>1999.99925925926</v>
      </c>
      <c r="CJ99">
        <v>0.979995740740741</v>
      </c>
      <c r="CK99">
        <v>0.0200041074074074</v>
      </c>
      <c r="CL99">
        <v>0</v>
      </c>
      <c r="CM99">
        <v>2.58215925925926</v>
      </c>
      <c r="CN99">
        <v>0</v>
      </c>
      <c r="CO99">
        <v>4546.54925925926</v>
      </c>
      <c r="CP99">
        <v>16705.3851851852</v>
      </c>
      <c r="CQ99">
        <v>41.562</v>
      </c>
      <c r="CR99">
        <v>43.75</v>
      </c>
      <c r="CS99">
        <v>42.7545925925926</v>
      </c>
      <c r="CT99">
        <v>41.812</v>
      </c>
      <c r="CU99">
        <v>40.7196666666667</v>
      </c>
      <c r="CV99">
        <v>1959.98925925926</v>
      </c>
      <c r="CW99">
        <v>40.01</v>
      </c>
      <c r="CX99">
        <v>0</v>
      </c>
      <c r="CY99">
        <v>1680458557.2</v>
      </c>
      <c r="CZ99">
        <v>0</v>
      </c>
      <c r="DA99">
        <v>0</v>
      </c>
      <c r="DB99" t="s">
        <v>356</v>
      </c>
      <c r="DC99">
        <v>1680383055.5</v>
      </c>
      <c r="DD99">
        <v>1680383051.5</v>
      </c>
      <c r="DE99">
        <v>0</v>
      </c>
      <c r="DF99">
        <v>-0.261</v>
      </c>
      <c r="DG99">
        <v>-0.006</v>
      </c>
      <c r="DH99">
        <v>1.377</v>
      </c>
      <c r="DI99">
        <v>0.403</v>
      </c>
      <c r="DJ99">
        <v>420</v>
      </c>
      <c r="DK99">
        <v>24</v>
      </c>
      <c r="DL99">
        <v>0.61</v>
      </c>
      <c r="DM99">
        <v>0.33</v>
      </c>
      <c r="DN99">
        <v>-37.427475</v>
      </c>
      <c r="DO99">
        <v>2.30852532833025</v>
      </c>
      <c r="DP99">
        <v>0.403359497068062</v>
      </c>
      <c r="DQ99">
        <v>0</v>
      </c>
      <c r="DR99">
        <v>1.509445</v>
      </c>
      <c r="DS99">
        <v>-0.207874671669797</v>
      </c>
      <c r="DT99">
        <v>0.0275244458618153</v>
      </c>
      <c r="DU99">
        <v>0</v>
      </c>
      <c r="DV99">
        <v>0</v>
      </c>
      <c r="DW99">
        <v>2</v>
      </c>
      <c r="DX99" t="s">
        <v>383</v>
      </c>
      <c r="DY99">
        <v>2.87119</v>
      </c>
      <c r="DZ99">
        <v>2.71003</v>
      </c>
      <c r="EA99">
        <v>0.197251</v>
      </c>
      <c r="EB99">
        <v>0.200389</v>
      </c>
      <c r="EC99">
        <v>0.0630914</v>
      </c>
      <c r="ED99">
        <v>0.0570552</v>
      </c>
      <c r="EE99">
        <v>22517.4</v>
      </c>
      <c r="EF99">
        <v>19637.7</v>
      </c>
      <c r="EG99">
        <v>25095</v>
      </c>
      <c r="EH99">
        <v>23912</v>
      </c>
      <c r="EI99">
        <v>40123.3</v>
      </c>
      <c r="EJ99">
        <v>37301.4</v>
      </c>
      <c r="EK99">
        <v>45337.6</v>
      </c>
      <c r="EL99">
        <v>42623.4</v>
      </c>
      <c r="EM99">
        <v>1.78005</v>
      </c>
      <c r="EN99">
        <v>1.85753</v>
      </c>
      <c r="EO99">
        <v>0.0144206</v>
      </c>
      <c r="EP99">
        <v>0</v>
      </c>
      <c r="EQ99">
        <v>19.7786</v>
      </c>
      <c r="ER99">
        <v>999.9</v>
      </c>
      <c r="ES99">
        <v>35.374</v>
      </c>
      <c r="ET99">
        <v>28.873</v>
      </c>
      <c r="EU99">
        <v>15.7817</v>
      </c>
      <c r="EV99">
        <v>55.745</v>
      </c>
      <c r="EW99">
        <v>46.278</v>
      </c>
      <c r="EX99">
        <v>1</v>
      </c>
      <c r="EY99">
        <v>-0.0757927</v>
      </c>
      <c r="EZ99">
        <v>5.17718</v>
      </c>
      <c r="FA99">
        <v>20.156</v>
      </c>
      <c r="FB99">
        <v>5.23526</v>
      </c>
      <c r="FC99">
        <v>11.992</v>
      </c>
      <c r="FD99">
        <v>4.9572</v>
      </c>
      <c r="FE99">
        <v>3.30395</v>
      </c>
      <c r="FF99">
        <v>9999</v>
      </c>
      <c r="FG99">
        <v>9999</v>
      </c>
      <c r="FH99">
        <v>999.9</v>
      </c>
      <c r="FI99">
        <v>9999</v>
      </c>
      <c r="FJ99">
        <v>1.86843</v>
      </c>
      <c r="FK99">
        <v>1.86412</v>
      </c>
      <c r="FL99">
        <v>1.87177</v>
      </c>
      <c r="FM99">
        <v>1.86249</v>
      </c>
      <c r="FN99">
        <v>1.8619</v>
      </c>
      <c r="FO99">
        <v>1.86843</v>
      </c>
      <c r="FP99">
        <v>1.85852</v>
      </c>
      <c r="FQ99">
        <v>1.86496</v>
      </c>
      <c r="FR99">
        <v>5</v>
      </c>
      <c r="FS99">
        <v>0</v>
      </c>
      <c r="FT99">
        <v>0</v>
      </c>
      <c r="FU99">
        <v>0</v>
      </c>
      <c r="FV99" t="s">
        <v>358</v>
      </c>
      <c r="FW99" t="s">
        <v>359</v>
      </c>
      <c r="FX99" t="s">
        <v>360</v>
      </c>
      <c r="FY99" t="s">
        <v>360</v>
      </c>
      <c r="FZ99" t="s">
        <v>360</v>
      </c>
      <c r="GA99" t="s">
        <v>360</v>
      </c>
      <c r="GB99">
        <v>0</v>
      </c>
      <c r="GC99">
        <v>100</v>
      </c>
      <c r="GD99">
        <v>100</v>
      </c>
      <c r="GE99">
        <v>2.01</v>
      </c>
      <c r="GF99">
        <v>-0.0416</v>
      </c>
      <c r="GG99">
        <v>0.710533810232173</v>
      </c>
      <c r="GH99">
        <v>0.00197157181927259</v>
      </c>
      <c r="GI99">
        <v>-1.54613444728524e-06</v>
      </c>
      <c r="GJ99">
        <v>6.01190112903267e-10</v>
      </c>
      <c r="GK99">
        <v>-0.100309745534137</v>
      </c>
      <c r="GL99">
        <v>-0.0164619765348121</v>
      </c>
      <c r="GM99">
        <v>0.00184798508784774</v>
      </c>
      <c r="GN99">
        <v>-1.07393615702454e-05</v>
      </c>
      <c r="GO99">
        <v>1</v>
      </c>
      <c r="GP99">
        <v>1970</v>
      </c>
      <c r="GQ99">
        <v>2</v>
      </c>
      <c r="GR99">
        <v>24</v>
      </c>
      <c r="GS99">
        <v>1257.9</v>
      </c>
      <c r="GT99">
        <v>1257.9</v>
      </c>
      <c r="GU99">
        <v>2.68677</v>
      </c>
      <c r="GV99">
        <v>2.32666</v>
      </c>
      <c r="GW99">
        <v>1.44775</v>
      </c>
      <c r="GX99">
        <v>2.30957</v>
      </c>
      <c r="GY99">
        <v>1.44409</v>
      </c>
      <c r="GZ99">
        <v>2.37549</v>
      </c>
      <c r="HA99">
        <v>34.0092</v>
      </c>
      <c r="HB99">
        <v>24.2976</v>
      </c>
      <c r="HC99">
        <v>18</v>
      </c>
      <c r="HD99">
        <v>416.357</v>
      </c>
      <c r="HE99">
        <v>447.962</v>
      </c>
      <c r="HF99">
        <v>14.4645</v>
      </c>
      <c r="HG99">
        <v>26.1714</v>
      </c>
      <c r="HH99">
        <v>30.0002</v>
      </c>
      <c r="HI99">
        <v>26.1598</v>
      </c>
      <c r="HJ99">
        <v>26.1323</v>
      </c>
      <c r="HK99">
        <v>53.7869</v>
      </c>
      <c r="HL99">
        <v>40.1122</v>
      </c>
      <c r="HM99">
        <v>1.37482</v>
      </c>
      <c r="HN99">
        <v>14.4647</v>
      </c>
      <c r="HO99">
        <v>1388.53</v>
      </c>
      <c r="HP99">
        <v>10.7697</v>
      </c>
      <c r="HQ99">
        <v>95.9773</v>
      </c>
      <c r="HR99">
        <v>100.238</v>
      </c>
    </row>
    <row r="100" spans="1:226">
      <c r="A100">
        <v>84</v>
      </c>
      <c r="B100">
        <v>1680458532</v>
      </c>
      <c r="C100">
        <v>507</v>
      </c>
      <c r="D100" t="s">
        <v>527</v>
      </c>
      <c r="E100" t="s">
        <v>528</v>
      </c>
      <c r="F100">
        <v>5</v>
      </c>
      <c r="G100" t="s">
        <v>353</v>
      </c>
      <c r="H100" t="s">
        <v>354</v>
      </c>
      <c r="I100">
        <v>1680458524.21429</v>
      </c>
      <c r="J100">
        <f>(K100)/1000</f>
        <v>0</v>
      </c>
      <c r="K100">
        <f>IF(BF100, AN100, AH100)</f>
        <v>0</v>
      </c>
      <c r="L100">
        <f>IF(BF100, AI100, AG100)</f>
        <v>0</v>
      </c>
      <c r="M100">
        <f>BH100 - IF(AU100&gt;1, L100*BB100*100.0/(AW100*BV100), 0)</f>
        <v>0</v>
      </c>
      <c r="N100">
        <f>((T100-J100/2)*M100-L100)/(T100+J100/2)</f>
        <v>0</v>
      </c>
      <c r="O100">
        <f>N100*(BO100+BP100)/1000.0</f>
        <v>0</v>
      </c>
      <c r="P100">
        <f>(BH100 - IF(AU100&gt;1, L100*BB100*100.0/(AW100*BV100), 0))*(BO100+BP100)/1000.0</f>
        <v>0</v>
      </c>
      <c r="Q100">
        <f>2.0/((1/S100-1/R100)+SIGN(S100)*SQRT((1/S100-1/R100)*(1/S100-1/R100) + 4*BC100/((BC100+1)*(BC100+1))*(2*1/S100*1/R100-1/R100*1/R100)))</f>
        <v>0</v>
      </c>
      <c r="R100">
        <f>IF(LEFT(BD100,1)&lt;&gt;"0",IF(LEFT(BD100,1)="1",3.0,BE100),$D$5+$E$5*(BV100*BO100/($K$5*1000))+$F$5*(BV100*BO100/($K$5*1000))*MAX(MIN(BB100,$J$5),$I$5)*MAX(MIN(BB100,$J$5),$I$5)+$G$5*MAX(MIN(BB100,$J$5),$I$5)*(BV100*BO100/($K$5*1000))+$H$5*(BV100*BO100/($K$5*1000))*(BV100*BO100/($K$5*1000)))</f>
        <v>0</v>
      </c>
      <c r="S100">
        <f>J100*(1000-(1000*0.61365*exp(17.502*W100/(240.97+W100))/(BO100+BP100)+BJ100)/2)/(1000*0.61365*exp(17.502*W100/(240.97+W100))/(BO100+BP100)-BJ100)</f>
        <v>0</v>
      </c>
      <c r="T100">
        <f>1/((BC100+1)/(Q100/1.6)+1/(R100/1.37)) + BC100/((BC100+1)/(Q100/1.6) + BC100/(R100/1.37))</f>
        <v>0</v>
      </c>
      <c r="U100">
        <f>(AX100*BA100)</f>
        <v>0</v>
      </c>
      <c r="V100">
        <f>(BQ100+(U100+2*0.95*5.67E-8*(((BQ100+$B$7)+273)^4-(BQ100+273)^4)-44100*J100)/(1.84*29.3*R100+8*0.95*5.67E-8*(BQ100+273)^3))</f>
        <v>0</v>
      </c>
      <c r="W100">
        <f>($C$7*BR100+$D$7*BS100+$E$7*V100)</f>
        <v>0</v>
      </c>
      <c r="X100">
        <f>0.61365*exp(17.502*W100/(240.97+W100))</f>
        <v>0</v>
      </c>
      <c r="Y100">
        <f>(Z100/AA100*100)</f>
        <v>0</v>
      </c>
      <c r="Z100">
        <f>BJ100*(BO100+BP100)/1000</f>
        <v>0</v>
      </c>
      <c r="AA100">
        <f>0.61365*exp(17.502*BQ100/(240.97+BQ100))</f>
        <v>0</v>
      </c>
      <c r="AB100">
        <f>(X100-BJ100*(BO100+BP100)/1000)</f>
        <v>0</v>
      </c>
      <c r="AC100">
        <f>(-J100*44100)</f>
        <v>0</v>
      </c>
      <c r="AD100">
        <f>2*29.3*R100*0.92*(BQ100-W100)</f>
        <v>0</v>
      </c>
      <c r="AE100">
        <f>2*0.95*5.67E-8*(((BQ100+$B$7)+273)^4-(W100+273)^4)</f>
        <v>0</v>
      </c>
      <c r="AF100">
        <f>U100+AE100+AC100+AD100</f>
        <v>0</v>
      </c>
      <c r="AG100">
        <f>BN100*AU100*(BI100-BH100*(1000-AU100*BK100)/(1000-AU100*BJ100))/(100*BB100)</f>
        <v>0</v>
      </c>
      <c r="AH100">
        <f>1000*BN100*AU100*(BJ100-BK100)/(100*BB100*(1000-AU100*BJ100))</f>
        <v>0</v>
      </c>
      <c r="AI100">
        <f>(AJ100 - AK100 - BO100*1E3/(8.314*(BQ100+273.15)) * AM100/BN100 * AL100) * BN100/(100*BB100) * (1000 - BK100)/1000</f>
        <v>0</v>
      </c>
      <c r="AJ100">
        <v>1393.74009684779</v>
      </c>
      <c r="AK100">
        <v>1365.96745454545</v>
      </c>
      <c r="AL100">
        <v>3.40597164022041</v>
      </c>
      <c r="AM100">
        <v>67.1333394971398</v>
      </c>
      <c r="AN100">
        <f>(AP100 - AO100 + BO100*1E3/(8.314*(BQ100+273.15)) * AR100/BN100 * AQ100) * BN100/(100*BB100) * 1000/(1000 - AP100)</f>
        <v>0</v>
      </c>
      <c r="AO100">
        <v>10.8199919478492</v>
      </c>
      <c r="AP100">
        <v>12.3318484848485</v>
      </c>
      <c r="AQ100">
        <v>0.000220477115149782</v>
      </c>
      <c r="AR100">
        <v>128.358155406934</v>
      </c>
      <c r="AS100">
        <v>12</v>
      </c>
      <c r="AT100">
        <v>2</v>
      </c>
      <c r="AU100">
        <f>IF(AS100*$H$13&gt;=AW100,1.0,(AW100/(AW100-AS100*$H$13)))</f>
        <v>0</v>
      </c>
      <c r="AV100">
        <f>(AU100-1)*100</f>
        <v>0</v>
      </c>
      <c r="AW100">
        <f>MAX(0,($B$13+$C$13*BV100)/(1+$D$13*BV100)*BO100/(BQ100+273)*$E$13)</f>
        <v>0</v>
      </c>
      <c r="AX100">
        <f>$B$11*BW100+$C$11*BX100+$F$11*CI100*(1-CL100)</f>
        <v>0</v>
      </c>
      <c r="AY100">
        <f>AX100*AZ100</f>
        <v>0</v>
      </c>
      <c r="AZ100">
        <f>($B$11*$D$9+$C$11*$D$9+$F$11*((CV100+CN100)/MAX(CV100+CN100+CW100, 0.1)*$I$9+CW100/MAX(CV100+CN100+CW100, 0.1)*$J$9))/($B$11+$C$11+$F$11)</f>
        <v>0</v>
      </c>
      <c r="BA100">
        <f>($B$11*$K$9+$C$11*$K$9+$F$11*((CV100+CN100)/MAX(CV100+CN100+CW100, 0.1)*$P$9+CW100/MAX(CV100+CN100+CW100, 0.1)*$Q$9))/($B$11+$C$11+$F$11)</f>
        <v>0</v>
      </c>
      <c r="BB100">
        <v>2.44</v>
      </c>
      <c r="BC100">
        <v>0.5</v>
      </c>
      <c r="BD100" t="s">
        <v>355</v>
      </c>
      <c r="BE100">
        <v>2</v>
      </c>
      <c r="BF100" t="b">
        <v>1</v>
      </c>
      <c r="BG100">
        <v>1680458524.21429</v>
      </c>
      <c r="BH100">
        <v>1325.02321428571</v>
      </c>
      <c r="BI100">
        <v>1362.54607142857</v>
      </c>
      <c r="BJ100">
        <v>12.3140607142857</v>
      </c>
      <c r="BK100">
        <v>10.8149</v>
      </c>
      <c r="BL100">
        <v>1323.01785714286</v>
      </c>
      <c r="BM100">
        <v>12.3558964285714</v>
      </c>
      <c r="BN100">
        <v>500.134142857143</v>
      </c>
      <c r="BO100">
        <v>89.48055</v>
      </c>
      <c r="BP100">
        <v>0.0999841321428571</v>
      </c>
      <c r="BQ100">
        <v>19.5304428571429</v>
      </c>
      <c r="BR100">
        <v>20.0222571428571</v>
      </c>
      <c r="BS100">
        <v>999.9</v>
      </c>
      <c r="BT100">
        <v>0</v>
      </c>
      <c r="BU100">
        <v>0</v>
      </c>
      <c r="BV100">
        <v>9998.27678571429</v>
      </c>
      <c r="BW100">
        <v>0</v>
      </c>
      <c r="BX100">
        <v>10.2381</v>
      </c>
      <c r="BY100">
        <v>-37.5225035714286</v>
      </c>
      <c r="BZ100">
        <v>1341.54357142857</v>
      </c>
      <c r="CA100">
        <v>1377.44428571429</v>
      </c>
      <c r="CB100">
        <v>1.49914071428571</v>
      </c>
      <c r="CC100">
        <v>1362.54607142857</v>
      </c>
      <c r="CD100">
        <v>10.8149</v>
      </c>
      <c r="CE100">
        <v>1.10186785714286</v>
      </c>
      <c r="CF100">
        <v>0.967724107142857</v>
      </c>
      <c r="CG100">
        <v>8.33785178571429</v>
      </c>
      <c r="CH100">
        <v>6.43928785714286</v>
      </c>
      <c r="CI100">
        <v>2000.00535714286</v>
      </c>
      <c r="CJ100">
        <v>0.979995857142857</v>
      </c>
      <c r="CK100">
        <v>0.0200040142857143</v>
      </c>
      <c r="CL100">
        <v>0</v>
      </c>
      <c r="CM100">
        <v>2.60651071428571</v>
      </c>
      <c r="CN100">
        <v>0</v>
      </c>
      <c r="CO100">
        <v>4543.47107142857</v>
      </c>
      <c r="CP100">
        <v>16705.425</v>
      </c>
      <c r="CQ100">
        <v>41.562</v>
      </c>
      <c r="CR100">
        <v>43.75</v>
      </c>
      <c r="CS100">
        <v>42.7544285714286</v>
      </c>
      <c r="CT100">
        <v>41.812</v>
      </c>
      <c r="CU100">
        <v>40.7095</v>
      </c>
      <c r="CV100">
        <v>1959.99535714286</v>
      </c>
      <c r="CW100">
        <v>40.01</v>
      </c>
      <c r="CX100">
        <v>0</v>
      </c>
      <c r="CY100">
        <v>1680458562</v>
      </c>
      <c r="CZ100">
        <v>0</v>
      </c>
      <c r="DA100">
        <v>0</v>
      </c>
      <c r="DB100" t="s">
        <v>356</v>
      </c>
      <c r="DC100">
        <v>1680383055.5</v>
      </c>
      <c r="DD100">
        <v>1680383051.5</v>
      </c>
      <c r="DE100">
        <v>0</v>
      </c>
      <c r="DF100">
        <v>-0.261</v>
      </c>
      <c r="DG100">
        <v>-0.006</v>
      </c>
      <c r="DH100">
        <v>1.377</v>
      </c>
      <c r="DI100">
        <v>0.403</v>
      </c>
      <c r="DJ100">
        <v>420</v>
      </c>
      <c r="DK100">
        <v>24</v>
      </c>
      <c r="DL100">
        <v>0.61</v>
      </c>
      <c r="DM100">
        <v>0.33</v>
      </c>
      <c r="DN100">
        <v>-37.5508875</v>
      </c>
      <c r="DO100">
        <v>-1.82387504690419</v>
      </c>
      <c r="DP100">
        <v>0.532021455952436</v>
      </c>
      <c r="DQ100">
        <v>0</v>
      </c>
      <c r="DR100">
        <v>1.499069</v>
      </c>
      <c r="DS100">
        <v>0.016093058161349</v>
      </c>
      <c r="DT100">
        <v>0.0156706633235483</v>
      </c>
      <c r="DU100">
        <v>1</v>
      </c>
      <c r="DV100">
        <v>1</v>
      </c>
      <c r="DW100">
        <v>2</v>
      </c>
      <c r="DX100" t="s">
        <v>357</v>
      </c>
      <c r="DY100">
        <v>2.87122</v>
      </c>
      <c r="DZ100">
        <v>2.71031</v>
      </c>
      <c r="EA100">
        <v>0.198751</v>
      </c>
      <c r="EB100">
        <v>0.201787</v>
      </c>
      <c r="EC100">
        <v>0.063126</v>
      </c>
      <c r="ED100">
        <v>0.0570693</v>
      </c>
      <c r="EE100">
        <v>22475.2</v>
      </c>
      <c r="EF100">
        <v>19603.7</v>
      </c>
      <c r="EG100">
        <v>25094.8</v>
      </c>
      <c r="EH100">
        <v>23912.3</v>
      </c>
      <c r="EI100">
        <v>40122.1</v>
      </c>
      <c r="EJ100">
        <v>37301.3</v>
      </c>
      <c r="EK100">
        <v>45337.9</v>
      </c>
      <c r="EL100">
        <v>42623.9</v>
      </c>
      <c r="EM100">
        <v>1.78013</v>
      </c>
      <c r="EN100">
        <v>1.8577</v>
      </c>
      <c r="EO100">
        <v>0.014741</v>
      </c>
      <c r="EP100">
        <v>0</v>
      </c>
      <c r="EQ100">
        <v>19.7786</v>
      </c>
      <c r="ER100">
        <v>999.9</v>
      </c>
      <c r="ES100">
        <v>35.374</v>
      </c>
      <c r="ET100">
        <v>28.873</v>
      </c>
      <c r="EU100">
        <v>15.7809</v>
      </c>
      <c r="EV100">
        <v>55.335</v>
      </c>
      <c r="EW100">
        <v>45.9936</v>
      </c>
      <c r="EX100">
        <v>1</v>
      </c>
      <c r="EY100">
        <v>-0.0758537</v>
      </c>
      <c r="EZ100">
        <v>5.17475</v>
      </c>
      <c r="FA100">
        <v>20.1562</v>
      </c>
      <c r="FB100">
        <v>5.23496</v>
      </c>
      <c r="FC100">
        <v>11.992</v>
      </c>
      <c r="FD100">
        <v>4.9571</v>
      </c>
      <c r="FE100">
        <v>3.30395</v>
      </c>
      <c r="FF100">
        <v>9999</v>
      </c>
      <c r="FG100">
        <v>9999</v>
      </c>
      <c r="FH100">
        <v>999.9</v>
      </c>
      <c r="FI100">
        <v>9999</v>
      </c>
      <c r="FJ100">
        <v>1.86844</v>
      </c>
      <c r="FK100">
        <v>1.86411</v>
      </c>
      <c r="FL100">
        <v>1.87176</v>
      </c>
      <c r="FM100">
        <v>1.86249</v>
      </c>
      <c r="FN100">
        <v>1.86188</v>
      </c>
      <c r="FO100">
        <v>1.86844</v>
      </c>
      <c r="FP100">
        <v>1.85852</v>
      </c>
      <c r="FQ100">
        <v>1.86496</v>
      </c>
      <c r="FR100">
        <v>5</v>
      </c>
      <c r="FS100">
        <v>0</v>
      </c>
      <c r="FT100">
        <v>0</v>
      </c>
      <c r="FU100">
        <v>0</v>
      </c>
      <c r="FV100" t="s">
        <v>358</v>
      </c>
      <c r="FW100" t="s">
        <v>359</v>
      </c>
      <c r="FX100" t="s">
        <v>360</v>
      </c>
      <c r="FY100" t="s">
        <v>360</v>
      </c>
      <c r="FZ100" t="s">
        <v>360</v>
      </c>
      <c r="GA100" t="s">
        <v>360</v>
      </c>
      <c r="GB100">
        <v>0</v>
      </c>
      <c r="GC100">
        <v>100</v>
      </c>
      <c r="GD100">
        <v>100</v>
      </c>
      <c r="GE100">
        <v>2.03</v>
      </c>
      <c r="GF100">
        <v>-0.0414</v>
      </c>
      <c r="GG100">
        <v>0.710533810232173</v>
      </c>
      <c r="GH100">
        <v>0.00197157181927259</v>
      </c>
      <c r="GI100">
        <v>-1.54613444728524e-06</v>
      </c>
      <c r="GJ100">
        <v>6.01190112903267e-10</v>
      </c>
      <c r="GK100">
        <v>-0.100309745534137</v>
      </c>
      <c r="GL100">
        <v>-0.0164619765348121</v>
      </c>
      <c r="GM100">
        <v>0.00184798508784774</v>
      </c>
      <c r="GN100">
        <v>-1.07393615702454e-05</v>
      </c>
      <c r="GO100">
        <v>1</v>
      </c>
      <c r="GP100">
        <v>1970</v>
      </c>
      <c r="GQ100">
        <v>2</v>
      </c>
      <c r="GR100">
        <v>24</v>
      </c>
      <c r="GS100">
        <v>1257.9</v>
      </c>
      <c r="GT100">
        <v>1258</v>
      </c>
      <c r="GU100">
        <v>2.71362</v>
      </c>
      <c r="GV100">
        <v>2.34009</v>
      </c>
      <c r="GW100">
        <v>1.44897</v>
      </c>
      <c r="GX100">
        <v>2.30957</v>
      </c>
      <c r="GY100">
        <v>1.44409</v>
      </c>
      <c r="GZ100">
        <v>2.28882</v>
      </c>
      <c r="HA100">
        <v>33.9865</v>
      </c>
      <c r="HB100">
        <v>24.2889</v>
      </c>
      <c r="HC100">
        <v>18</v>
      </c>
      <c r="HD100">
        <v>416.408</v>
      </c>
      <c r="HE100">
        <v>448.074</v>
      </c>
      <c r="HF100">
        <v>14.4466</v>
      </c>
      <c r="HG100">
        <v>26.1723</v>
      </c>
      <c r="HH100">
        <v>30.0002</v>
      </c>
      <c r="HI100">
        <v>26.1613</v>
      </c>
      <c r="HJ100">
        <v>26.1331</v>
      </c>
      <c r="HK100">
        <v>54.3456</v>
      </c>
      <c r="HL100">
        <v>40.1122</v>
      </c>
      <c r="HM100">
        <v>1.37482</v>
      </c>
      <c r="HN100">
        <v>14.444</v>
      </c>
      <c r="HO100">
        <v>1408.64</v>
      </c>
      <c r="HP100">
        <v>10.7697</v>
      </c>
      <c r="HQ100">
        <v>95.9775</v>
      </c>
      <c r="HR100">
        <v>100.239</v>
      </c>
    </row>
    <row r="101" spans="1:226">
      <c r="A101">
        <v>85</v>
      </c>
      <c r="B101">
        <v>1680458537</v>
      </c>
      <c r="C101">
        <v>512</v>
      </c>
      <c r="D101" t="s">
        <v>529</v>
      </c>
      <c r="E101" t="s">
        <v>530</v>
      </c>
      <c r="F101">
        <v>5</v>
      </c>
      <c r="G101" t="s">
        <v>353</v>
      </c>
      <c r="H101" t="s">
        <v>354</v>
      </c>
      <c r="I101">
        <v>1680458529.5</v>
      </c>
      <c r="J101">
        <f>(K101)/1000</f>
        <v>0</v>
      </c>
      <c r="K101">
        <f>IF(BF101, AN101, AH101)</f>
        <v>0</v>
      </c>
      <c r="L101">
        <f>IF(BF101, AI101, AG101)</f>
        <v>0</v>
      </c>
      <c r="M101">
        <f>BH101 - IF(AU101&gt;1, L101*BB101*100.0/(AW101*BV101), 0)</f>
        <v>0</v>
      </c>
      <c r="N101">
        <f>((T101-J101/2)*M101-L101)/(T101+J101/2)</f>
        <v>0</v>
      </c>
      <c r="O101">
        <f>N101*(BO101+BP101)/1000.0</f>
        <v>0</v>
      </c>
      <c r="P101">
        <f>(BH101 - IF(AU101&gt;1, L101*BB101*100.0/(AW101*BV101), 0))*(BO101+BP101)/1000.0</f>
        <v>0</v>
      </c>
      <c r="Q101">
        <f>2.0/((1/S101-1/R101)+SIGN(S101)*SQRT((1/S101-1/R101)*(1/S101-1/R101) + 4*BC101/((BC101+1)*(BC101+1))*(2*1/S101*1/R101-1/R101*1/R101)))</f>
        <v>0</v>
      </c>
      <c r="R101">
        <f>IF(LEFT(BD101,1)&lt;&gt;"0",IF(LEFT(BD101,1)="1",3.0,BE101),$D$5+$E$5*(BV101*BO101/($K$5*1000))+$F$5*(BV101*BO101/($K$5*1000))*MAX(MIN(BB101,$J$5),$I$5)*MAX(MIN(BB101,$J$5),$I$5)+$G$5*MAX(MIN(BB101,$J$5),$I$5)*(BV101*BO101/($K$5*1000))+$H$5*(BV101*BO101/($K$5*1000))*(BV101*BO101/($K$5*1000)))</f>
        <v>0</v>
      </c>
      <c r="S101">
        <f>J101*(1000-(1000*0.61365*exp(17.502*W101/(240.97+W101))/(BO101+BP101)+BJ101)/2)/(1000*0.61365*exp(17.502*W101/(240.97+W101))/(BO101+BP101)-BJ101)</f>
        <v>0</v>
      </c>
      <c r="T101">
        <f>1/((BC101+1)/(Q101/1.6)+1/(R101/1.37)) + BC101/((BC101+1)/(Q101/1.6) + BC101/(R101/1.37))</f>
        <v>0</v>
      </c>
      <c r="U101">
        <f>(AX101*BA101)</f>
        <v>0</v>
      </c>
      <c r="V101">
        <f>(BQ101+(U101+2*0.95*5.67E-8*(((BQ101+$B$7)+273)^4-(BQ101+273)^4)-44100*J101)/(1.84*29.3*R101+8*0.95*5.67E-8*(BQ101+273)^3))</f>
        <v>0</v>
      </c>
      <c r="W101">
        <f>($C$7*BR101+$D$7*BS101+$E$7*V101)</f>
        <v>0</v>
      </c>
      <c r="X101">
        <f>0.61365*exp(17.502*W101/(240.97+W101))</f>
        <v>0</v>
      </c>
      <c r="Y101">
        <f>(Z101/AA101*100)</f>
        <v>0</v>
      </c>
      <c r="Z101">
        <f>BJ101*(BO101+BP101)/1000</f>
        <v>0</v>
      </c>
      <c r="AA101">
        <f>0.61365*exp(17.502*BQ101/(240.97+BQ101))</f>
        <v>0</v>
      </c>
      <c r="AB101">
        <f>(X101-BJ101*(BO101+BP101)/1000)</f>
        <v>0</v>
      </c>
      <c r="AC101">
        <f>(-J101*44100)</f>
        <v>0</v>
      </c>
      <c r="AD101">
        <f>2*29.3*R101*0.92*(BQ101-W101)</f>
        <v>0</v>
      </c>
      <c r="AE101">
        <f>2*0.95*5.67E-8*(((BQ101+$B$7)+273)^4-(W101+273)^4)</f>
        <v>0</v>
      </c>
      <c r="AF101">
        <f>U101+AE101+AC101+AD101</f>
        <v>0</v>
      </c>
      <c r="AG101">
        <f>BN101*AU101*(BI101-BH101*(1000-AU101*BK101)/(1000-AU101*BJ101))/(100*BB101)</f>
        <v>0</v>
      </c>
      <c r="AH101">
        <f>1000*BN101*AU101*(BJ101-BK101)/(100*BB101*(1000-AU101*BJ101))</f>
        <v>0</v>
      </c>
      <c r="AI101">
        <f>(AJ101 - AK101 - BO101*1E3/(8.314*(BQ101+273.15)) * AM101/BN101 * AL101) * BN101/(100*BB101) * (1000 - BK101)/1000</f>
        <v>0</v>
      </c>
      <c r="AJ101">
        <v>1410.14202693158</v>
      </c>
      <c r="AK101">
        <v>1382.77654545454</v>
      </c>
      <c r="AL101">
        <v>3.36056328449623</v>
      </c>
      <c r="AM101">
        <v>67.1333394971398</v>
      </c>
      <c r="AN101">
        <f>(AP101 - AO101 + BO101*1E3/(8.314*(BQ101+273.15)) * AR101/BN101 * AQ101) * BN101/(100*BB101) * 1000/(1000 - AP101)</f>
        <v>0</v>
      </c>
      <c r="AO101">
        <v>10.8191289186097</v>
      </c>
      <c r="AP101">
        <v>12.3374781818182</v>
      </c>
      <c r="AQ101">
        <v>0.000175389175697763</v>
      </c>
      <c r="AR101">
        <v>128.358155406934</v>
      </c>
      <c r="AS101">
        <v>12</v>
      </c>
      <c r="AT101">
        <v>2</v>
      </c>
      <c r="AU101">
        <f>IF(AS101*$H$13&gt;=AW101,1.0,(AW101/(AW101-AS101*$H$13)))</f>
        <v>0</v>
      </c>
      <c r="AV101">
        <f>(AU101-1)*100</f>
        <v>0</v>
      </c>
      <c r="AW101">
        <f>MAX(0,($B$13+$C$13*BV101)/(1+$D$13*BV101)*BO101/(BQ101+273)*$E$13)</f>
        <v>0</v>
      </c>
      <c r="AX101">
        <f>$B$11*BW101+$C$11*BX101+$F$11*CI101*(1-CL101)</f>
        <v>0</v>
      </c>
      <c r="AY101">
        <f>AX101*AZ101</f>
        <v>0</v>
      </c>
      <c r="AZ101">
        <f>($B$11*$D$9+$C$11*$D$9+$F$11*((CV101+CN101)/MAX(CV101+CN101+CW101, 0.1)*$I$9+CW101/MAX(CV101+CN101+CW101, 0.1)*$J$9))/($B$11+$C$11+$F$11)</f>
        <v>0</v>
      </c>
      <c r="BA101">
        <f>($B$11*$K$9+$C$11*$K$9+$F$11*((CV101+CN101)/MAX(CV101+CN101+CW101, 0.1)*$P$9+CW101/MAX(CV101+CN101+CW101, 0.1)*$Q$9))/($B$11+$C$11+$F$11)</f>
        <v>0</v>
      </c>
      <c r="BB101">
        <v>2.44</v>
      </c>
      <c r="BC101">
        <v>0.5</v>
      </c>
      <c r="BD101" t="s">
        <v>355</v>
      </c>
      <c r="BE101">
        <v>2</v>
      </c>
      <c r="BF101" t="b">
        <v>1</v>
      </c>
      <c r="BG101">
        <v>1680458529.5</v>
      </c>
      <c r="BH101">
        <v>1342.42037037037</v>
      </c>
      <c r="BI101">
        <v>1380.31</v>
      </c>
      <c r="BJ101">
        <v>12.3267592592593</v>
      </c>
      <c r="BK101">
        <v>10.8183481481482</v>
      </c>
      <c r="BL101">
        <v>1340.39666666667</v>
      </c>
      <c r="BM101">
        <v>12.3682925925926</v>
      </c>
      <c r="BN101">
        <v>500.152407407407</v>
      </c>
      <c r="BO101">
        <v>89.4810703703704</v>
      </c>
      <c r="BP101">
        <v>0.100067577777778</v>
      </c>
      <c r="BQ101">
        <v>19.5252666666667</v>
      </c>
      <c r="BR101">
        <v>20.0222037037037</v>
      </c>
      <c r="BS101">
        <v>999.9</v>
      </c>
      <c r="BT101">
        <v>0</v>
      </c>
      <c r="BU101">
        <v>0</v>
      </c>
      <c r="BV101">
        <v>9990.01851851852</v>
      </c>
      <c r="BW101">
        <v>0</v>
      </c>
      <c r="BX101">
        <v>10.2381</v>
      </c>
      <c r="BY101">
        <v>-37.8895296296296</v>
      </c>
      <c r="BZ101">
        <v>1359.17592592593</v>
      </c>
      <c r="CA101">
        <v>1395.40777777778</v>
      </c>
      <c r="CB101">
        <v>1.50839740740741</v>
      </c>
      <c r="CC101">
        <v>1380.31</v>
      </c>
      <c r="CD101">
        <v>10.8183481481482</v>
      </c>
      <c r="CE101">
        <v>1.10301074074074</v>
      </c>
      <c r="CF101">
        <v>0.968037962962963</v>
      </c>
      <c r="CG101">
        <v>8.35313777777778</v>
      </c>
      <c r="CH101">
        <v>6.44399518518519</v>
      </c>
      <c r="CI101">
        <v>2000.0162962963</v>
      </c>
      <c r="CJ101">
        <v>0.979995740740741</v>
      </c>
      <c r="CK101">
        <v>0.0200041074074074</v>
      </c>
      <c r="CL101">
        <v>0</v>
      </c>
      <c r="CM101">
        <v>2.5383</v>
      </c>
      <c r="CN101">
        <v>0</v>
      </c>
      <c r="CO101">
        <v>4541.13481481482</v>
      </c>
      <c r="CP101">
        <v>16705.5148148148</v>
      </c>
      <c r="CQ101">
        <v>41.5643333333333</v>
      </c>
      <c r="CR101">
        <v>43.75</v>
      </c>
      <c r="CS101">
        <v>42.7683703703704</v>
      </c>
      <c r="CT101">
        <v>41.8213333333333</v>
      </c>
      <c r="CU101">
        <v>40.6963333333333</v>
      </c>
      <c r="CV101">
        <v>1960.00555555556</v>
      </c>
      <c r="CW101">
        <v>40.01</v>
      </c>
      <c r="CX101">
        <v>0</v>
      </c>
      <c r="CY101">
        <v>1680458566.8</v>
      </c>
      <c r="CZ101">
        <v>0</v>
      </c>
      <c r="DA101">
        <v>0</v>
      </c>
      <c r="DB101" t="s">
        <v>356</v>
      </c>
      <c r="DC101">
        <v>1680383055.5</v>
      </c>
      <c r="DD101">
        <v>1680383051.5</v>
      </c>
      <c r="DE101">
        <v>0</v>
      </c>
      <c r="DF101">
        <v>-0.261</v>
      </c>
      <c r="DG101">
        <v>-0.006</v>
      </c>
      <c r="DH101">
        <v>1.377</v>
      </c>
      <c r="DI101">
        <v>0.403</v>
      </c>
      <c r="DJ101">
        <v>420</v>
      </c>
      <c r="DK101">
        <v>24</v>
      </c>
      <c r="DL101">
        <v>0.61</v>
      </c>
      <c r="DM101">
        <v>0.33</v>
      </c>
      <c r="DN101">
        <v>-37.5687075</v>
      </c>
      <c r="DO101">
        <v>-3.89365891181989</v>
      </c>
      <c r="DP101">
        <v>0.553284706271328</v>
      </c>
      <c r="DQ101">
        <v>0</v>
      </c>
      <c r="DR101">
        <v>1.5009</v>
      </c>
      <c r="DS101">
        <v>0.113432645403375</v>
      </c>
      <c r="DT101">
        <v>0.0113319923226236</v>
      </c>
      <c r="DU101">
        <v>0</v>
      </c>
      <c r="DV101">
        <v>0</v>
      </c>
      <c r="DW101">
        <v>2</v>
      </c>
      <c r="DX101" t="s">
        <v>383</v>
      </c>
      <c r="DY101">
        <v>2.87132</v>
      </c>
      <c r="DZ101">
        <v>2.71016</v>
      </c>
      <c r="EA101">
        <v>0.200229</v>
      </c>
      <c r="EB101">
        <v>0.203339</v>
      </c>
      <c r="EC101">
        <v>0.0631448</v>
      </c>
      <c r="ED101">
        <v>0.0570129</v>
      </c>
      <c r="EE101">
        <v>22433.5</v>
      </c>
      <c r="EF101">
        <v>19565.2</v>
      </c>
      <c r="EG101">
        <v>25094.6</v>
      </c>
      <c r="EH101">
        <v>23911.9</v>
      </c>
      <c r="EI101">
        <v>40120.6</v>
      </c>
      <c r="EJ101">
        <v>37303.1</v>
      </c>
      <c r="EK101">
        <v>45337.1</v>
      </c>
      <c r="EL101">
        <v>42623.3</v>
      </c>
      <c r="EM101">
        <v>1.78025</v>
      </c>
      <c r="EN101">
        <v>1.85777</v>
      </c>
      <c r="EO101">
        <v>0.0143647</v>
      </c>
      <c r="EP101">
        <v>0</v>
      </c>
      <c r="EQ101">
        <v>19.7767</v>
      </c>
      <c r="ER101">
        <v>999.9</v>
      </c>
      <c r="ES101">
        <v>35.374</v>
      </c>
      <c r="ET101">
        <v>28.873</v>
      </c>
      <c r="EU101">
        <v>15.7828</v>
      </c>
      <c r="EV101">
        <v>56.005</v>
      </c>
      <c r="EW101">
        <v>45.4167</v>
      </c>
      <c r="EX101">
        <v>1</v>
      </c>
      <c r="EY101">
        <v>-0.0753887</v>
      </c>
      <c r="EZ101">
        <v>5.2155</v>
      </c>
      <c r="FA101">
        <v>20.1551</v>
      </c>
      <c r="FB101">
        <v>5.23556</v>
      </c>
      <c r="FC101">
        <v>11.992</v>
      </c>
      <c r="FD101">
        <v>4.95725</v>
      </c>
      <c r="FE101">
        <v>3.304</v>
      </c>
      <c r="FF101">
        <v>9999</v>
      </c>
      <c r="FG101">
        <v>9999</v>
      </c>
      <c r="FH101">
        <v>999.9</v>
      </c>
      <c r="FI101">
        <v>9999</v>
      </c>
      <c r="FJ101">
        <v>1.86844</v>
      </c>
      <c r="FK101">
        <v>1.86413</v>
      </c>
      <c r="FL101">
        <v>1.87174</v>
      </c>
      <c r="FM101">
        <v>1.86249</v>
      </c>
      <c r="FN101">
        <v>1.86193</v>
      </c>
      <c r="FO101">
        <v>1.86844</v>
      </c>
      <c r="FP101">
        <v>1.85852</v>
      </c>
      <c r="FQ101">
        <v>1.86498</v>
      </c>
      <c r="FR101">
        <v>5</v>
      </c>
      <c r="FS101">
        <v>0</v>
      </c>
      <c r="FT101">
        <v>0</v>
      </c>
      <c r="FU101">
        <v>0</v>
      </c>
      <c r="FV101" t="s">
        <v>358</v>
      </c>
      <c r="FW101" t="s">
        <v>359</v>
      </c>
      <c r="FX101" t="s">
        <v>360</v>
      </c>
      <c r="FY101" t="s">
        <v>360</v>
      </c>
      <c r="FZ101" t="s">
        <v>360</v>
      </c>
      <c r="GA101" t="s">
        <v>360</v>
      </c>
      <c r="GB101">
        <v>0</v>
      </c>
      <c r="GC101">
        <v>100</v>
      </c>
      <c r="GD101">
        <v>100</v>
      </c>
      <c r="GE101">
        <v>2.05</v>
      </c>
      <c r="GF101">
        <v>-0.0412</v>
      </c>
      <c r="GG101">
        <v>0.710533810232173</v>
      </c>
      <c r="GH101">
        <v>0.00197157181927259</v>
      </c>
      <c r="GI101">
        <v>-1.54613444728524e-06</v>
      </c>
      <c r="GJ101">
        <v>6.01190112903267e-10</v>
      </c>
      <c r="GK101">
        <v>-0.100309745534137</v>
      </c>
      <c r="GL101">
        <v>-0.0164619765348121</v>
      </c>
      <c r="GM101">
        <v>0.00184798508784774</v>
      </c>
      <c r="GN101">
        <v>-1.07393615702454e-05</v>
      </c>
      <c r="GO101">
        <v>1</v>
      </c>
      <c r="GP101">
        <v>1970</v>
      </c>
      <c r="GQ101">
        <v>2</v>
      </c>
      <c r="GR101">
        <v>24</v>
      </c>
      <c r="GS101">
        <v>1258</v>
      </c>
      <c r="GT101">
        <v>1258.1</v>
      </c>
      <c r="GU101">
        <v>2.73682</v>
      </c>
      <c r="GV101">
        <v>2.33643</v>
      </c>
      <c r="GW101">
        <v>1.44775</v>
      </c>
      <c r="GX101">
        <v>2.31079</v>
      </c>
      <c r="GY101">
        <v>1.44409</v>
      </c>
      <c r="GZ101">
        <v>2.26318</v>
      </c>
      <c r="HA101">
        <v>33.9865</v>
      </c>
      <c r="HB101">
        <v>24.2801</v>
      </c>
      <c r="HC101">
        <v>18</v>
      </c>
      <c r="HD101">
        <v>416.482</v>
      </c>
      <c r="HE101">
        <v>448.132</v>
      </c>
      <c r="HF101">
        <v>14.4258</v>
      </c>
      <c r="HG101">
        <v>26.1736</v>
      </c>
      <c r="HH101">
        <v>30.0002</v>
      </c>
      <c r="HI101">
        <v>26.162</v>
      </c>
      <c r="HJ101">
        <v>26.1345</v>
      </c>
      <c r="HK101">
        <v>54.8064</v>
      </c>
      <c r="HL101">
        <v>40.1122</v>
      </c>
      <c r="HM101">
        <v>0.999775</v>
      </c>
      <c r="HN101">
        <v>14.4187</v>
      </c>
      <c r="HO101">
        <v>1422.01</v>
      </c>
      <c r="HP101">
        <v>10.7697</v>
      </c>
      <c r="HQ101">
        <v>95.976</v>
      </c>
      <c r="HR101">
        <v>100.237</v>
      </c>
    </row>
    <row r="102" spans="1:226">
      <c r="A102">
        <v>86</v>
      </c>
      <c r="B102">
        <v>1680458542</v>
      </c>
      <c r="C102">
        <v>517</v>
      </c>
      <c r="D102" t="s">
        <v>531</v>
      </c>
      <c r="E102" t="s">
        <v>532</v>
      </c>
      <c r="F102">
        <v>5</v>
      </c>
      <c r="G102" t="s">
        <v>353</v>
      </c>
      <c r="H102" t="s">
        <v>354</v>
      </c>
      <c r="I102">
        <v>1680458534.21429</v>
      </c>
      <c r="J102">
        <f>(K102)/1000</f>
        <v>0</v>
      </c>
      <c r="K102">
        <f>IF(BF102, AN102, AH102)</f>
        <v>0</v>
      </c>
      <c r="L102">
        <f>IF(BF102, AI102, AG102)</f>
        <v>0</v>
      </c>
      <c r="M102">
        <f>BH102 - IF(AU102&gt;1, L102*BB102*100.0/(AW102*BV102), 0)</f>
        <v>0</v>
      </c>
      <c r="N102">
        <f>((T102-J102/2)*M102-L102)/(T102+J102/2)</f>
        <v>0</v>
      </c>
      <c r="O102">
        <f>N102*(BO102+BP102)/1000.0</f>
        <v>0</v>
      </c>
      <c r="P102">
        <f>(BH102 - IF(AU102&gt;1, L102*BB102*100.0/(AW102*BV102), 0))*(BO102+BP102)/1000.0</f>
        <v>0</v>
      </c>
      <c r="Q102">
        <f>2.0/((1/S102-1/R102)+SIGN(S102)*SQRT((1/S102-1/R102)*(1/S102-1/R102) + 4*BC102/((BC102+1)*(BC102+1))*(2*1/S102*1/R102-1/R102*1/R102)))</f>
        <v>0</v>
      </c>
      <c r="R102">
        <f>IF(LEFT(BD102,1)&lt;&gt;"0",IF(LEFT(BD102,1)="1",3.0,BE102),$D$5+$E$5*(BV102*BO102/($K$5*1000))+$F$5*(BV102*BO102/($K$5*1000))*MAX(MIN(BB102,$J$5),$I$5)*MAX(MIN(BB102,$J$5),$I$5)+$G$5*MAX(MIN(BB102,$J$5),$I$5)*(BV102*BO102/($K$5*1000))+$H$5*(BV102*BO102/($K$5*1000))*(BV102*BO102/($K$5*1000)))</f>
        <v>0</v>
      </c>
      <c r="S102">
        <f>J102*(1000-(1000*0.61365*exp(17.502*W102/(240.97+W102))/(BO102+BP102)+BJ102)/2)/(1000*0.61365*exp(17.502*W102/(240.97+W102))/(BO102+BP102)-BJ102)</f>
        <v>0</v>
      </c>
      <c r="T102">
        <f>1/((BC102+1)/(Q102/1.6)+1/(R102/1.37)) + BC102/((BC102+1)/(Q102/1.6) + BC102/(R102/1.37))</f>
        <v>0</v>
      </c>
      <c r="U102">
        <f>(AX102*BA102)</f>
        <v>0</v>
      </c>
      <c r="V102">
        <f>(BQ102+(U102+2*0.95*5.67E-8*(((BQ102+$B$7)+273)^4-(BQ102+273)^4)-44100*J102)/(1.84*29.3*R102+8*0.95*5.67E-8*(BQ102+273)^3))</f>
        <v>0</v>
      </c>
      <c r="W102">
        <f>($C$7*BR102+$D$7*BS102+$E$7*V102)</f>
        <v>0</v>
      </c>
      <c r="X102">
        <f>0.61365*exp(17.502*W102/(240.97+W102))</f>
        <v>0</v>
      </c>
      <c r="Y102">
        <f>(Z102/AA102*100)</f>
        <v>0</v>
      </c>
      <c r="Z102">
        <f>BJ102*(BO102+BP102)/1000</f>
        <v>0</v>
      </c>
      <c r="AA102">
        <f>0.61365*exp(17.502*BQ102/(240.97+BQ102))</f>
        <v>0</v>
      </c>
      <c r="AB102">
        <f>(X102-BJ102*(BO102+BP102)/1000)</f>
        <v>0</v>
      </c>
      <c r="AC102">
        <f>(-J102*44100)</f>
        <v>0</v>
      </c>
      <c r="AD102">
        <f>2*29.3*R102*0.92*(BQ102-W102)</f>
        <v>0</v>
      </c>
      <c r="AE102">
        <f>2*0.95*5.67E-8*(((BQ102+$B$7)+273)^4-(W102+273)^4)</f>
        <v>0</v>
      </c>
      <c r="AF102">
        <f>U102+AE102+AC102+AD102</f>
        <v>0</v>
      </c>
      <c r="AG102">
        <f>BN102*AU102*(BI102-BH102*(1000-AU102*BK102)/(1000-AU102*BJ102))/(100*BB102)</f>
        <v>0</v>
      </c>
      <c r="AH102">
        <f>1000*BN102*AU102*(BJ102-BK102)/(100*BB102*(1000-AU102*BJ102))</f>
        <v>0</v>
      </c>
      <c r="AI102">
        <f>(AJ102 - AK102 - BO102*1E3/(8.314*(BQ102+273.15)) * AM102/BN102 * AL102) * BN102/(100*BB102) * (1000 - BK102)/1000</f>
        <v>0</v>
      </c>
      <c r="AJ102">
        <v>1427.82830711983</v>
      </c>
      <c r="AK102">
        <v>1399.73903030303</v>
      </c>
      <c r="AL102">
        <v>3.37984201754842</v>
      </c>
      <c r="AM102">
        <v>67.1333394971398</v>
      </c>
      <c r="AN102">
        <f>(AP102 - AO102 + BO102*1E3/(8.314*(BQ102+273.15)) * AR102/BN102 * AQ102) * BN102/(100*BB102) * 1000/(1000 - AP102)</f>
        <v>0</v>
      </c>
      <c r="AO102">
        <v>10.7394482525001</v>
      </c>
      <c r="AP102">
        <v>12.3235739393939</v>
      </c>
      <c r="AQ102">
        <v>-0.000433807782850007</v>
      </c>
      <c r="AR102">
        <v>128.358155406934</v>
      </c>
      <c r="AS102">
        <v>12</v>
      </c>
      <c r="AT102">
        <v>2</v>
      </c>
      <c r="AU102">
        <f>IF(AS102*$H$13&gt;=AW102,1.0,(AW102/(AW102-AS102*$H$13)))</f>
        <v>0</v>
      </c>
      <c r="AV102">
        <f>(AU102-1)*100</f>
        <v>0</v>
      </c>
      <c r="AW102">
        <f>MAX(0,($B$13+$C$13*BV102)/(1+$D$13*BV102)*BO102/(BQ102+273)*$E$13)</f>
        <v>0</v>
      </c>
      <c r="AX102">
        <f>$B$11*BW102+$C$11*BX102+$F$11*CI102*(1-CL102)</f>
        <v>0</v>
      </c>
      <c r="AY102">
        <f>AX102*AZ102</f>
        <v>0</v>
      </c>
      <c r="AZ102">
        <f>($B$11*$D$9+$C$11*$D$9+$F$11*((CV102+CN102)/MAX(CV102+CN102+CW102, 0.1)*$I$9+CW102/MAX(CV102+CN102+CW102, 0.1)*$J$9))/($B$11+$C$11+$F$11)</f>
        <v>0</v>
      </c>
      <c r="BA102">
        <f>($B$11*$K$9+$C$11*$K$9+$F$11*((CV102+CN102)/MAX(CV102+CN102+CW102, 0.1)*$P$9+CW102/MAX(CV102+CN102+CW102, 0.1)*$Q$9))/($B$11+$C$11+$F$11)</f>
        <v>0</v>
      </c>
      <c r="BB102">
        <v>2.44</v>
      </c>
      <c r="BC102">
        <v>0.5</v>
      </c>
      <c r="BD102" t="s">
        <v>355</v>
      </c>
      <c r="BE102">
        <v>2</v>
      </c>
      <c r="BF102" t="b">
        <v>1</v>
      </c>
      <c r="BG102">
        <v>1680458534.21429</v>
      </c>
      <c r="BH102">
        <v>1358.15285714286</v>
      </c>
      <c r="BI102">
        <v>1396.31642857143</v>
      </c>
      <c r="BJ102">
        <v>12.3315857142857</v>
      </c>
      <c r="BK102">
        <v>10.8003285714286</v>
      </c>
      <c r="BL102">
        <v>1356.11214285714</v>
      </c>
      <c r="BM102">
        <v>12.3730178571429</v>
      </c>
      <c r="BN102">
        <v>500.148214285714</v>
      </c>
      <c r="BO102">
        <v>89.4814035714286</v>
      </c>
      <c r="BP102">
        <v>0.100015142857143</v>
      </c>
      <c r="BQ102">
        <v>19.5192535714286</v>
      </c>
      <c r="BR102">
        <v>20.0178714285714</v>
      </c>
      <c r="BS102">
        <v>999.9</v>
      </c>
      <c r="BT102">
        <v>0</v>
      </c>
      <c r="BU102">
        <v>0</v>
      </c>
      <c r="BV102">
        <v>9994.28214285714</v>
      </c>
      <c r="BW102">
        <v>0</v>
      </c>
      <c r="BX102">
        <v>10.2381</v>
      </c>
      <c r="BY102">
        <v>-38.1636107142857</v>
      </c>
      <c r="BZ102">
        <v>1375.11035714286</v>
      </c>
      <c r="CA102">
        <v>1411.56321428571</v>
      </c>
      <c r="CB102">
        <v>1.53126035714286</v>
      </c>
      <c r="CC102">
        <v>1396.31642857143</v>
      </c>
      <c r="CD102">
        <v>10.8003285714286</v>
      </c>
      <c r="CE102">
        <v>1.10344714285714</v>
      </c>
      <c r="CF102">
        <v>0.9664285</v>
      </c>
      <c r="CG102">
        <v>8.35897464285714</v>
      </c>
      <c r="CH102">
        <v>6.41979428571429</v>
      </c>
      <c r="CI102">
        <v>2000.00428571429</v>
      </c>
      <c r="CJ102">
        <v>0.979995571428571</v>
      </c>
      <c r="CK102">
        <v>0.0200042428571429</v>
      </c>
      <c r="CL102">
        <v>0</v>
      </c>
      <c r="CM102">
        <v>2.57894285714286</v>
      </c>
      <c r="CN102">
        <v>0</v>
      </c>
      <c r="CO102">
        <v>4540.69</v>
      </c>
      <c r="CP102">
        <v>16705.4214285714</v>
      </c>
      <c r="CQ102">
        <v>41.56425</v>
      </c>
      <c r="CR102">
        <v>43.75</v>
      </c>
      <c r="CS102">
        <v>42.7743571428571</v>
      </c>
      <c r="CT102">
        <v>41.82325</v>
      </c>
      <c r="CU102">
        <v>40.68925</v>
      </c>
      <c r="CV102">
        <v>1959.99357142857</v>
      </c>
      <c r="CW102">
        <v>40.01</v>
      </c>
      <c r="CX102">
        <v>0</v>
      </c>
      <c r="CY102">
        <v>1680458572.2</v>
      </c>
      <c r="CZ102">
        <v>0</v>
      </c>
      <c r="DA102">
        <v>0</v>
      </c>
      <c r="DB102" t="s">
        <v>356</v>
      </c>
      <c r="DC102">
        <v>1680383055.5</v>
      </c>
      <c r="DD102">
        <v>1680383051.5</v>
      </c>
      <c r="DE102">
        <v>0</v>
      </c>
      <c r="DF102">
        <v>-0.261</v>
      </c>
      <c r="DG102">
        <v>-0.006</v>
      </c>
      <c r="DH102">
        <v>1.377</v>
      </c>
      <c r="DI102">
        <v>0.403</v>
      </c>
      <c r="DJ102">
        <v>420</v>
      </c>
      <c r="DK102">
        <v>24</v>
      </c>
      <c r="DL102">
        <v>0.61</v>
      </c>
      <c r="DM102">
        <v>0.33</v>
      </c>
      <c r="DN102">
        <v>-37.9982625</v>
      </c>
      <c r="DO102">
        <v>-3.26199737335832</v>
      </c>
      <c r="DP102">
        <v>0.530327032918132</v>
      </c>
      <c r="DQ102">
        <v>0</v>
      </c>
      <c r="DR102">
        <v>1.5230645</v>
      </c>
      <c r="DS102">
        <v>0.252634446529077</v>
      </c>
      <c r="DT102">
        <v>0.0286159846895053</v>
      </c>
      <c r="DU102">
        <v>0</v>
      </c>
      <c r="DV102">
        <v>0</v>
      </c>
      <c r="DW102">
        <v>2</v>
      </c>
      <c r="DX102" t="s">
        <v>383</v>
      </c>
      <c r="DY102">
        <v>2.871</v>
      </c>
      <c r="DZ102">
        <v>2.7101</v>
      </c>
      <c r="EA102">
        <v>0.2017</v>
      </c>
      <c r="EB102">
        <v>0.204702</v>
      </c>
      <c r="EC102">
        <v>0.0630827</v>
      </c>
      <c r="ED102">
        <v>0.0567102</v>
      </c>
      <c r="EE102">
        <v>22392.1</v>
      </c>
      <c r="EF102">
        <v>19531.7</v>
      </c>
      <c r="EG102">
        <v>25094.4</v>
      </c>
      <c r="EH102">
        <v>23911.9</v>
      </c>
      <c r="EI102">
        <v>40122.9</v>
      </c>
      <c r="EJ102">
        <v>37314.9</v>
      </c>
      <c r="EK102">
        <v>45336.7</v>
      </c>
      <c r="EL102">
        <v>42623</v>
      </c>
      <c r="EM102">
        <v>1.7799</v>
      </c>
      <c r="EN102">
        <v>1.85802</v>
      </c>
      <c r="EO102">
        <v>0.0135824</v>
      </c>
      <c r="EP102">
        <v>0</v>
      </c>
      <c r="EQ102">
        <v>19.7745</v>
      </c>
      <c r="ER102">
        <v>999.9</v>
      </c>
      <c r="ES102">
        <v>35.325</v>
      </c>
      <c r="ET102">
        <v>28.883</v>
      </c>
      <c r="EU102">
        <v>15.769</v>
      </c>
      <c r="EV102">
        <v>56.015</v>
      </c>
      <c r="EW102">
        <v>45.5929</v>
      </c>
      <c r="EX102">
        <v>1</v>
      </c>
      <c r="EY102">
        <v>-0.0754599</v>
      </c>
      <c r="EZ102">
        <v>5.20873</v>
      </c>
      <c r="FA102">
        <v>20.1553</v>
      </c>
      <c r="FB102">
        <v>5.23436</v>
      </c>
      <c r="FC102">
        <v>11.992</v>
      </c>
      <c r="FD102">
        <v>4.95665</v>
      </c>
      <c r="FE102">
        <v>3.30393</v>
      </c>
      <c r="FF102">
        <v>9999</v>
      </c>
      <c r="FG102">
        <v>9999</v>
      </c>
      <c r="FH102">
        <v>999.9</v>
      </c>
      <c r="FI102">
        <v>9999</v>
      </c>
      <c r="FJ102">
        <v>1.86844</v>
      </c>
      <c r="FK102">
        <v>1.86413</v>
      </c>
      <c r="FL102">
        <v>1.87179</v>
      </c>
      <c r="FM102">
        <v>1.86249</v>
      </c>
      <c r="FN102">
        <v>1.86191</v>
      </c>
      <c r="FO102">
        <v>1.86844</v>
      </c>
      <c r="FP102">
        <v>1.85852</v>
      </c>
      <c r="FQ102">
        <v>1.86498</v>
      </c>
      <c r="FR102">
        <v>5</v>
      </c>
      <c r="FS102">
        <v>0</v>
      </c>
      <c r="FT102">
        <v>0</v>
      </c>
      <c r="FU102">
        <v>0</v>
      </c>
      <c r="FV102" t="s">
        <v>358</v>
      </c>
      <c r="FW102" t="s">
        <v>359</v>
      </c>
      <c r="FX102" t="s">
        <v>360</v>
      </c>
      <c r="FY102" t="s">
        <v>360</v>
      </c>
      <c r="FZ102" t="s">
        <v>360</v>
      </c>
      <c r="GA102" t="s">
        <v>360</v>
      </c>
      <c r="GB102">
        <v>0</v>
      </c>
      <c r="GC102">
        <v>100</v>
      </c>
      <c r="GD102">
        <v>100</v>
      </c>
      <c r="GE102">
        <v>2.07</v>
      </c>
      <c r="GF102">
        <v>-0.0416</v>
      </c>
      <c r="GG102">
        <v>0.710533810232173</v>
      </c>
      <c r="GH102">
        <v>0.00197157181927259</v>
      </c>
      <c r="GI102">
        <v>-1.54613444728524e-06</v>
      </c>
      <c r="GJ102">
        <v>6.01190112903267e-10</v>
      </c>
      <c r="GK102">
        <v>-0.100309745534137</v>
      </c>
      <c r="GL102">
        <v>-0.0164619765348121</v>
      </c>
      <c r="GM102">
        <v>0.00184798508784774</v>
      </c>
      <c r="GN102">
        <v>-1.07393615702454e-05</v>
      </c>
      <c r="GO102">
        <v>1</v>
      </c>
      <c r="GP102">
        <v>1970</v>
      </c>
      <c r="GQ102">
        <v>2</v>
      </c>
      <c r="GR102">
        <v>24</v>
      </c>
      <c r="GS102">
        <v>1258.1</v>
      </c>
      <c r="GT102">
        <v>1258.2</v>
      </c>
      <c r="GU102">
        <v>2.76367</v>
      </c>
      <c r="GV102">
        <v>2.31079</v>
      </c>
      <c r="GW102">
        <v>1.44775</v>
      </c>
      <c r="GX102">
        <v>2.31079</v>
      </c>
      <c r="GY102">
        <v>1.44409</v>
      </c>
      <c r="GZ102">
        <v>2.43042</v>
      </c>
      <c r="HA102">
        <v>33.9865</v>
      </c>
      <c r="HB102">
        <v>24.2889</v>
      </c>
      <c r="HC102">
        <v>18</v>
      </c>
      <c r="HD102">
        <v>416.29</v>
      </c>
      <c r="HE102">
        <v>448.284</v>
      </c>
      <c r="HF102">
        <v>14.4056</v>
      </c>
      <c r="HG102">
        <v>26.1745</v>
      </c>
      <c r="HH102">
        <v>30.0001</v>
      </c>
      <c r="HI102">
        <v>26.162</v>
      </c>
      <c r="HJ102">
        <v>26.1345</v>
      </c>
      <c r="HK102">
        <v>55.3584</v>
      </c>
      <c r="HL102">
        <v>40.1122</v>
      </c>
      <c r="HM102">
        <v>0.999775</v>
      </c>
      <c r="HN102">
        <v>14.4011</v>
      </c>
      <c r="HO102">
        <v>1442.18</v>
      </c>
      <c r="HP102">
        <v>10.7697</v>
      </c>
      <c r="HQ102">
        <v>95.9752</v>
      </c>
      <c r="HR102">
        <v>100.237</v>
      </c>
    </row>
    <row r="103" spans="1:226">
      <c r="A103">
        <v>87</v>
      </c>
      <c r="B103">
        <v>1680458547</v>
      </c>
      <c r="C103">
        <v>522</v>
      </c>
      <c r="D103" t="s">
        <v>533</v>
      </c>
      <c r="E103" t="s">
        <v>534</v>
      </c>
      <c r="F103">
        <v>5</v>
      </c>
      <c r="G103" t="s">
        <v>353</v>
      </c>
      <c r="H103" t="s">
        <v>354</v>
      </c>
      <c r="I103">
        <v>1680458539.5</v>
      </c>
      <c r="J103">
        <f>(K103)/1000</f>
        <v>0</v>
      </c>
      <c r="K103">
        <f>IF(BF103, AN103, AH103)</f>
        <v>0</v>
      </c>
      <c r="L103">
        <f>IF(BF103, AI103, AG103)</f>
        <v>0</v>
      </c>
      <c r="M103">
        <f>BH103 - IF(AU103&gt;1, L103*BB103*100.0/(AW103*BV103), 0)</f>
        <v>0</v>
      </c>
      <c r="N103">
        <f>((T103-J103/2)*M103-L103)/(T103+J103/2)</f>
        <v>0</v>
      </c>
      <c r="O103">
        <f>N103*(BO103+BP103)/1000.0</f>
        <v>0</v>
      </c>
      <c r="P103">
        <f>(BH103 - IF(AU103&gt;1, L103*BB103*100.0/(AW103*BV103), 0))*(BO103+BP103)/1000.0</f>
        <v>0</v>
      </c>
      <c r="Q103">
        <f>2.0/((1/S103-1/R103)+SIGN(S103)*SQRT((1/S103-1/R103)*(1/S103-1/R103) + 4*BC103/((BC103+1)*(BC103+1))*(2*1/S103*1/R103-1/R103*1/R103)))</f>
        <v>0</v>
      </c>
      <c r="R103">
        <f>IF(LEFT(BD103,1)&lt;&gt;"0",IF(LEFT(BD103,1)="1",3.0,BE103),$D$5+$E$5*(BV103*BO103/($K$5*1000))+$F$5*(BV103*BO103/($K$5*1000))*MAX(MIN(BB103,$J$5),$I$5)*MAX(MIN(BB103,$J$5),$I$5)+$G$5*MAX(MIN(BB103,$J$5),$I$5)*(BV103*BO103/($K$5*1000))+$H$5*(BV103*BO103/($K$5*1000))*(BV103*BO103/($K$5*1000)))</f>
        <v>0</v>
      </c>
      <c r="S103">
        <f>J103*(1000-(1000*0.61365*exp(17.502*W103/(240.97+W103))/(BO103+BP103)+BJ103)/2)/(1000*0.61365*exp(17.502*W103/(240.97+W103))/(BO103+BP103)-BJ103)</f>
        <v>0</v>
      </c>
      <c r="T103">
        <f>1/((BC103+1)/(Q103/1.6)+1/(R103/1.37)) + BC103/((BC103+1)/(Q103/1.6) + BC103/(R103/1.37))</f>
        <v>0</v>
      </c>
      <c r="U103">
        <f>(AX103*BA103)</f>
        <v>0</v>
      </c>
      <c r="V103">
        <f>(BQ103+(U103+2*0.95*5.67E-8*(((BQ103+$B$7)+273)^4-(BQ103+273)^4)-44100*J103)/(1.84*29.3*R103+8*0.95*5.67E-8*(BQ103+273)^3))</f>
        <v>0</v>
      </c>
      <c r="W103">
        <f>($C$7*BR103+$D$7*BS103+$E$7*V103)</f>
        <v>0</v>
      </c>
      <c r="X103">
        <f>0.61365*exp(17.502*W103/(240.97+W103))</f>
        <v>0</v>
      </c>
      <c r="Y103">
        <f>(Z103/AA103*100)</f>
        <v>0</v>
      </c>
      <c r="Z103">
        <f>BJ103*(BO103+BP103)/1000</f>
        <v>0</v>
      </c>
      <c r="AA103">
        <f>0.61365*exp(17.502*BQ103/(240.97+BQ103))</f>
        <v>0</v>
      </c>
      <c r="AB103">
        <f>(X103-BJ103*(BO103+BP103)/1000)</f>
        <v>0</v>
      </c>
      <c r="AC103">
        <f>(-J103*44100)</f>
        <v>0</v>
      </c>
      <c r="AD103">
        <f>2*29.3*R103*0.92*(BQ103-W103)</f>
        <v>0</v>
      </c>
      <c r="AE103">
        <f>2*0.95*5.67E-8*(((BQ103+$B$7)+273)^4-(W103+273)^4)</f>
        <v>0</v>
      </c>
      <c r="AF103">
        <f>U103+AE103+AC103+AD103</f>
        <v>0</v>
      </c>
      <c r="AG103">
        <f>BN103*AU103*(BI103-BH103*(1000-AU103*BK103)/(1000-AU103*BJ103))/(100*BB103)</f>
        <v>0</v>
      </c>
      <c r="AH103">
        <f>1000*BN103*AU103*(BJ103-BK103)/(100*BB103*(1000-AU103*BJ103))</f>
        <v>0</v>
      </c>
      <c r="AI103">
        <f>(AJ103 - AK103 - BO103*1E3/(8.314*(BQ103+273.15)) * AM103/BN103 * AL103) * BN103/(100*BB103) * (1000 - BK103)/1000</f>
        <v>0</v>
      </c>
      <c r="AJ103">
        <v>1443.78731324097</v>
      </c>
      <c r="AK103">
        <v>1416.27290909091</v>
      </c>
      <c r="AL103">
        <v>3.31160874298464</v>
      </c>
      <c r="AM103">
        <v>67.1333394971398</v>
      </c>
      <c r="AN103">
        <f>(AP103 - AO103 + BO103*1E3/(8.314*(BQ103+273.15)) * AR103/BN103 * AQ103) * BN103/(100*BB103) * 1000/(1000 - AP103)</f>
        <v>0</v>
      </c>
      <c r="AO103">
        <v>10.7271212078283</v>
      </c>
      <c r="AP103">
        <v>12.2992515151515</v>
      </c>
      <c r="AQ103">
        <v>-0.00390313545534615</v>
      </c>
      <c r="AR103">
        <v>128.358155406934</v>
      </c>
      <c r="AS103">
        <v>12</v>
      </c>
      <c r="AT103">
        <v>2</v>
      </c>
      <c r="AU103">
        <f>IF(AS103*$H$13&gt;=AW103,1.0,(AW103/(AW103-AS103*$H$13)))</f>
        <v>0</v>
      </c>
      <c r="AV103">
        <f>(AU103-1)*100</f>
        <v>0</v>
      </c>
      <c r="AW103">
        <f>MAX(0,($B$13+$C$13*BV103)/(1+$D$13*BV103)*BO103/(BQ103+273)*$E$13)</f>
        <v>0</v>
      </c>
      <c r="AX103">
        <f>$B$11*BW103+$C$11*BX103+$F$11*CI103*(1-CL103)</f>
        <v>0</v>
      </c>
      <c r="AY103">
        <f>AX103*AZ103</f>
        <v>0</v>
      </c>
      <c r="AZ103">
        <f>($B$11*$D$9+$C$11*$D$9+$F$11*((CV103+CN103)/MAX(CV103+CN103+CW103, 0.1)*$I$9+CW103/MAX(CV103+CN103+CW103, 0.1)*$J$9))/($B$11+$C$11+$F$11)</f>
        <v>0</v>
      </c>
      <c r="BA103">
        <f>($B$11*$K$9+$C$11*$K$9+$F$11*((CV103+CN103)/MAX(CV103+CN103+CW103, 0.1)*$P$9+CW103/MAX(CV103+CN103+CW103, 0.1)*$Q$9))/($B$11+$C$11+$F$11)</f>
        <v>0</v>
      </c>
      <c r="BB103">
        <v>2.44</v>
      </c>
      <c r="BC103">
        <v>0.5</v>
      </c>
      <c r="BD103" t="s">
        <v>355</v>
      </c>
      <c r="BE103">
        <v>2</v>
      </c>
      <c r="BF103" t="b">
        <v>1</v>
      </c>
      <c r="BG103">
        <v>1680458539.5</v>
      </c>
      <c r="BH103">
        <v>1375.71148148148</v>
      </c>
      <c r="BI103">
        <v>1413.95</v>
      </c>
      <c r="BJ103">
        <v>12.3253888888889</v>
      </c>
      <c r="BK103">
        <v>10.7694</v>
      </c>
      <c r="BL103">
        <v>1373.65148148148</v>
      </c>
      <c r="BM103">
        <v>12.3669666666667</v>
      </c>
      <c r="BN103">
        <v>500.13237037037</v>
      </c>
      <c r="BO103">
        <v>89.4811518518519</v>
      </c>
      <c r="BP103">
        <v>0.100023981481481</v>
      </c>
      <c r="BQ103">
        <v>19.5116407407407</v>
      </c>
      <c r="BR103">
        <v>20.0079666666667</v>
      </c>
      <c r="BS103">
        <v>999.9</v>
      </c>
      <c r="BT103">
        <v>0</v>
      </c>
      <c r="BU103">
        <v>0</v>
      </c>
      <c r="BV103">
        <v>9999.00925925926</v>
      </c>
      <c r="BW103">
        <v>0</v>
      </c>
      <c r="BX103">
        <v>10.2381</v>
      </c>
      <c r="BY103">
        <v>-38.2392851851852</v>
      </c>
      <c r="BZ103">
        <v>1392.87851851852</v>
      </c>
      <c r="CA103">
        <v>1429.34296296296</v>
      </c>
      <c r="CB103">
        <v>1.55599703703704</v>
      </c>
      <c r="CC103">
        <v>1413.95</v>
      </c>
      <c r="CD103">
        <v>10.7694</v>
      </c>
      <c r="CE103">
        <v>1.10288962962963</v>
      </c>
      <c r="CF103">
        <v>0.963658037037037</v>
      </c>
      <c r="CG103">
        <v>8.35152296296296</v>
      </c>
      <c r="CH103">
        <v>6.37810407407407</v>
      </c>
      <c r="CI103">
        <v>2000.0037037037</v>
      </c>
      <c r="CJ103">
        <v>0.979995592592592</v>
      </c>
      <c r="CK103">
        <v>0.0200042259259259</v>
      </c>
      <c r="CL103">
        <v>0</v>
      </c>
      <c r="CM103">
        <v>2.52749259259259</v>
      </c>
      <c r="CN103">
        <v>0</v>
      </c>
      <c r="CO103">
        <v>4541.74814814815</v>
      </c>
      <c r="CP103">
        <v>16705.4222222222</v>
      </c>
      <c r="CQ103">
        <v>41.569</v>
      </c>
      <c r="CR103">
        <v>43.7522962962963</v>
      </c>
      <c r="CS103">
        <v>42.7959259259259</v>
      </c>
      <c r="CT103">
        <v>41.8236666666667</v>
      </c>
      <c r="CU103">
        <v>40.6986666666667</v>
      </c>
      <c r="CV103">
        <v>1959.99296296296</v>
      </c>
      <c r="CW103">
        <v>40.01</v>
      </c>
      <c r="CX103">
        <v>0</v>
      </c>
      <c r="CY103">
        <v>1680458577</v>
      </c>
      <c r="CZ103">
        <v>0</v>
      </c>
      <c r="DA103">
        <v>0</v>
      </c>
      <c r="DB103" t="s">
        <v>356</v>
      </c>
      <c r="DC103">
        <v>1680383055.5</v>
      </c>
      <c r="DD103">
        <v>1680383051.5</v>
      </c>
      <c r="DE103">
        <v>0</v>
      </c>
      <c r="DF103">
        <v>-0.261</v>
      </c>
      <c r="DG103">
        <v>-0.006</v>
      </c>
      <c r="DH103">
        <v>1.377</v>
      </c>
      <c r="DI103">
        <v>0.403</v>
      </c>
      <c r="DJ103">
        <v>420</v>
      </c>
      <c r="DK103">
        <v>24</v>
      </c>
      <c r="DL103">
        <v>0.61</v>
      </c>
      <c r="DM103">
        <v>0.33</v>
      </c>
      <c r="DN103">
        <v>-38.14819</v>
      </c>
      <c r="DO103">
        <v>-0.54843151969979</v>
      </c>
      <c r="DP103">
        <v>0.388870923186602</v>
      </c>
      <c r="DQ103">
        <v>0</v>
      </c>
      <c r="DR103">
        <v>1.5400995</v>
      </c>
      <c r="DS103">
        <v>0.322368855534707</v>
      </c>
      <c r="DT103">
        <v>0.0341265441372255</v>
      </c>
      <c r="DU103">
        <v>0</v>
      </c>
      <c r="DV103">
        <v>0</v>
      </c>
      <c r="DW103">
        <v>2</v>
      </c>
      <c r="DX103" t="s">
        <v>383</v>
      </c>
      <c r="DY103">
        <v>2.87132</v>
      </c>
      <c r="DZ103">
        <v>2.71035</v>
      </c>
      <c r="EA103">
        <v>0.20314</v>
      </c>
      <c r="EB103">
        <v>0.206214</v>
      </c>
      <c r="EC103">
        <v>0.0629902</v>
      </c>
      <c r="ED103">
        <v>0.056693</v>
      </c>
      <c r="EE103">
        <v>22351.7</v>
      </c>
      <c r="EF103">
        <v>19494.6</v>
      </c>
      <c r="EG103">
        <v>25094.3</v>
      </c>
      <c r="EH103">
        <v>23911.9</v>
      </c>
      <c r="EI103">
        <v>40127.3</v>
      </c>
      <c r="EJ103">
        <v>37315.6</v>
      </c>
      <c r="EK103">
        <v>45337.1</v>
      </c>
      <c r="EL103">
        <v>42623</v>
      </c>
      <c r="EM103">
        <v>1.78005</v>
      </c>
      <c r="EN103">
        <v>1.85753</v>
      </c>
      <c r="EO103">
        <v>0.0127852</v>
      </c>
      <c r="EP103">
        <v>0</v>
      </c>
      <c r="EQ103">
        <v>19.7724</v>
      </c>
      <c r="ER103">
        <v>999.9</v>
      </c>
      <c r="ES103">
        <v>35.277</v>
      </c>
      <c r="ET103">
        <v>28.873</v>
      </c>
      <c r="EU103">
        <v>15.7403</v>
      </c>
      <c r="EV103">
        <v>55.425</v>
      </c>
      <c r="EW103">
        <v>45.9896</v>
      </c>
      <c r="EX103">
        <v>1</v>
      </c>
      <c r="EY103">
        <v>-0.0754751</v>
      </c>
      <c r="EZ103">
        <v>5.16746</v>
      </c>
      <c r="FA103">
        <v>20.1567</v>
      </c>
      <c r="FB103">
        <v>5.23526</v>
      </c>
      <c r="FC103">
        <v>11.992</v>
      </c>
      <c r="FD103">
        <v>4.95655</v>
      </c>
      <c r="FE103">
        <v>3.304</v>
      </c>
      <c r="FF103">
        <v>9999</v>
      </c>
      <c r="FG103">
        <v>9999</v>
      </c>
      <c r="FH103">
        <v>999.9</v>
      </c>
      <c r="FI103">
        <v>9999</v>
      </c>
      <c r="FJ103">
        <v>1.86844</v>
      </c>
      <c r="FK103">
        <v>1.86413</v>
      </c>
      <c r="FL103">
        <v>1.87177</v>
      </c>
      <c r="FM103">
        <v>1.86249</v>
      </c>
      <c r="FN103">
        <v>1.86192</v>
      </c>
      <c r="FO103">
        <v>1.86844</v>
      </c>
      <c r="FP103">
        <v>1.85852</v>
      </c>
      <c r="FQ103">
        <v>1.86497</v>
      </c>
      <c r="FR103">
        <v>5</v>
      </c>
      <c r="FS103">
        <v>0</v>
      </c>
      <c r="FT103">
        <v>0</v>
      </c>
      <c r="FU103">
        <v>0</v>
      </c>
      <c r="FV103" t="s">
        <v>358</v>
      </c>
      <c r="FW103" t="s">
        <v>359</v>
      </c>
      <c r="FX103" t="s">
        <v>360</v>
      </c>
      <c r="FY103" t="s">
        <v>360</v>
      </c>
      <c r="FZ103" t="s">
        <v>360</v>
      </c>
      <c r="GA103" t="s">
        <v>360</v>
      </c>
      <c r="GB103">
        <v>0</v>
      </c>
      <c r="GC103">
        <v>100</v>
      </c>
      <c r="GD103">
        <v>100</v>
      </c>
      <c r="GE103">
        <v>2.09</v>
      </c>
      <c r="GF103">
        <v>-0.0423</v>
      </c>
      <c r="GG103">
        <v>0.710533810232173</v>
      </c>
      <c r="GH103">
        <v>0.00197157181927259</v>
      </c>
      <c r="GI103">
        <v>-1.54613444728524e-06</v>
      </c>
      <c r="GJ103">
        <v>6.01190112903267e-10</v>
      </c>
      <c r="GK103">
        <v>-0.100309745534137</v>
      </c>
      <c r="GL103">
        <v>-0.0164619765348121</v>
      </c>
      <c r="GM103">
        <v>0.00184798508784774</v>
      </c>
      <c r="GN103">
        <v>-1.07393615702454e-05</v>
      </c>
      <c r="GO103">
        <v>1</v>
      </c>
      <c r="GP103">
        <v>1970</v>
      </c>
      <c r="GQ103">
        <v>2</v>
      </c>
      <c r="GR103">
        <v>24</v>
      </c>
      <c r="GS103">
        <v>1258.2</v>
      </c>
      <c r="GT103">
        <v>1258.3</v>
      </c>
      <c r="GU103">
        <v>2.78809</v>
      </c>
      <c r="GV103">
        <v>2.31445</v>
      </c>
      <c r="GW103">
        <v>1.44775</v>
      </c>
      <c r="GX103">
        <v>2.31079</v>
      </c>
      <c r="GY103">
        <v>1.44409</v>
      </c>
      <c r="GZ103">
        <v>2.41455</v>
      </c>
      <c r="HA103">
        <v>33.9865</v>
      </c>
      <c r="HB103">
        <v>24.2976</v>
      </c>
      <c r="HC103">
        <v>18</v>
      </c>
      <c r="HD103">
        <v>416.372</v>
      </c>
      <c r="HE103">
        <v>447.981</v>
      </c>
      <c r="HF103">
        <v>14.3926</v>
      </c>
      <c r="HG103">
        <v>26.1758</v>
      </c>
      <c r="HH103">
        <v>30.0001</v>
      </c>
      <c r="HI103">
        <v>26.162</v>
      </c>
      <c r="HJ103">
        <v>26.1347</v>
      </c>
      <c r="HK103">
        <v>55.8263</v>
      </c>
      <c r="HL103">
        <v>40.1122</v>
      </c>
      <c r="HM103">
        <v>0.999775</v>
      </c>
      <c r="HN103">
        <v>14.3968</v>
      </c>
      <c r="HO103">
        <v>1455.63</v>
      </c>
      <c r="HP103">
        <v>10.7811</v>
      </c>
      <c r="HQ103">
        <v>95.9758</v>
      </c>
      <c r="HR103">
        <v>100.237</v>
      </c>
    </row>
    <row r="104" spans="1:226">
      <c r="A104">
        <v>88</v>
      </c>
      <c r="B104">
        <v>1680458551.5</v>
      </c>
      <c r="C104">
        <v>526.5</v>
      </c>
      <c r="D104" t="s">
        <v>535</v>
      </c>
      <c r="E104" t="s">
        <v>536</v>
      </c>
      <c r="F104">
        <v>5</v>
      </c>
      <c r="G104" t="s">
        <v>353</v>
      </c>
      <c r="H104" t="s">
        <v>354</v>
      </c>
      <c r="I104">
        <v>1680458543.94444</v>
      </c>
      <c r="J104">
        <f>(K104)/1000</f>
        <v>0</v>
      </c>
      <c r="K104">
        <f>IF(BF104, AN104, AH104)</f>
        <v>0</v>
      </c>
      <c r="L104">
        <f>IF(BF104, AI104, AG104)</f>
        <v>0</v>
      </c>
      <c r="M104">
        <f>BH104 - IF(AU104&gt;1, L104*BB104*100.0/(AW104*BV104), 0)</f>
        <v>0</v>
      </c>
      <c r="N104">
        <f>((T104-J104/2)*M104-L104)/(T104+J104/2)</f>
        <v>0</v>
      </c>
      <c r="O104">
        <f>N104*(BO104+BP104)/1000.0</f>
        <v>0</v>
      </c>
      <c r="P104">
        <f>(BH104 - IF(AU104&gt;1, L104*BB104*100.0/(AW104*BV104), 0))*(BO104+BP104)/1000.0</f>
        <v>0</v>
      </c>
      <c r="Q104">
        <f>2.0/((1/S104-1/R104)+SIGN(S104)*SQRT((1/S104-1/R104)*(1/S104-1/R104) + 4*BC104/((BC104+1)*(BC104+1))*(2*1/S104*1/R104-1/R104*1/R104)))</f>
        <v>0</v>
      </c>
      <c r="R104">
        <f>IF(LEFT(BD104,1)&lt;&gt;"0",IF(LEFT(BD104,1)="1",3.0,BE104),$D$5+$E$5*(BV104*BO104/($K$5*1000))+$F$5*(BV104*BO104/($K$5*1000))*MAX(MIN(BB104,$J$5),$I$5)*MAX(MIN(BB104,$J$5),$I$5)+$G$5*MAX(MIN(BB104,$J$5),$I$5)*(BV104*BO104/($K$5*1000))+$H$5*(BV104*BO104/($K$5*1000))*(BV104*BO104/($K$5*1000)))</f>
        <v>0</v>
      </c>
      <c r="S104">
        <f>J104*(1000-(1000*0.61365*exp(17.502*W104/(240.97+W104))/(BO104+BP104)+BJ104)/2)/(1000*0.61365*exp(17.502*W104/(240.97+W104))/(BO104+BP104)-BJ104)</f>
        <v>0</v>
      </c>
      <c r="T104">
        <f>1/((BC104+1)/(Q104/1.6)+1/(R104/1.37)) + BC104/((BC104+1)/(Q104/1.6) + BC104/(R104/1.37))</f>
        <v>0</v>
      </c>
      <c r="U104">
        <f>(AX104*BA104)</f>
        <v>0</v>
      </c>
      <c r="V104">
        <f>(BQ104+(U104+2*0.95*5.67E-8*(((BQ104+$B$7)+273)^4-(BQ104+273)^4)-44100*J104)/(1.84*29.3*R104+8*0.95*5.67E-8*(BQ104+273)^3))</f>
        <v>0</v>
      </c>
      <c r="W104">
        <f>($C$7*BR104+$D$7*BS104+$E$7*V104)</f>
        <v>0</v>
      </c>
      <c r="X104">
        <f>0.61365*exp(17.502*W104/(240.97+W104))</f>
        <v>0</v>
      </c>
      <c r="Y104">
        <f>(Z104/AA104*100)</f>
        <v>0</v>
      </c>
      <c r="Z104">
        <f>BJ104*(BO104+BP104)/1000</f>
        <v>0</v>
      </c>
      <c r="AA104">
        <f>0.61365*exp(17.502*BQ104/(240.97+BQ104))</f>
        <v>0</v>
      </c>
      <c r="AB104">
        <f>(X104-BJ104*(BO104+BP104)/1000)</f>
        <v>0</v>
      </c>
      <c r="AC104">
        <f>(-J104*44100)</f>
        <v>0</v>
      </c>
      <c r="AD104">
        <f>2*29.3*R104*0.92*(BQ104-W104)</f>
        <v>0</v>
      </c>
      <c r="AE104">
        <f>2*0.95*5.67E-8*(((BQ104+$B$7)+273)^4-(W104+273)^4)</f>
        <v>0</v>
      </c>
      <c r="AF104">
        <f>U104+AE104+AC104+AD104</f>
        <v>0</v>
      </c>
      <c r="AG104">
        <f>BN104*AU104*(BI104-BH104*(1000-AU104*BK104)/(1000-AU104*BJ104))/(100*BB104)</f>
        <v>0</v>
      </c>
      <c r="AH104">
        <f>1000*BN104*AU104*(BJ104-BK104)/(100*BB104*(1000-AU104*BJ104))</f>
        <v>0</v>
      </c>
      <c r="AI104">
        <f>(AJ104 - AK104 - BO104*1E3/(8.314*(BQ104+273.15)) * AM104/BN104 * AL104) * BN104/(100*BB104) * (1000 - BK104)/1000</f>
        <v>0</v>
      </c>
      <c r="AJ104">
        <v>1459.98059446644</v>
      </c>
      <c r="AK104">
        <v>1431.75836363636</v>
      </c>
      <c r="AL104">
        <v>3.44176726487881</v>
      </c>
      <c r="AM104">
        <v>67.1333394971398</v>
      </c>
      <c r="AN104">
        <f>(AP104 - AO104 + BO104*1E3/(8.314*(BQ104+273.15)) * AR104/BN104 * AQ104) * BN104/(100*BB104) * 1000/(1000 - AP104)</f>
        <v>0</v>
      </c>
      <c r="AO104">
        <v>10.7256142535376</v>
      </c>
      <c r="AP104">
        <v>12.2837157575758</v>
      </c>
      <c r="AQ104">
        <v>-0.00092960299090482</v>
      </c>
      <c r="AR104">
        <v>128.358155406934</v>
      </c>
      <c r="AS104">
        <v>12</v>
      </c>
      <c r="AT104">
        <v>2</v>
      </c>
      <c r="AU104">
        <f>IF(AS104*$H$13&gt;=AW104,1.0,(AW104/(AW104-AS104*$H$13)))</f>
        <v>0</v>
      </c>
      <c r="AV104">
        <f>(AU104-1)*100</f>
        <v>0</v>
      </c>
      <c r="AW104">
        <f>MAX(0,($B$13+$C$13*BV104)/(1+$D$13*BV104)*BO104/(BQ104+273)*$E$13)</f>
        <v>0</v>
      </c>
      <c r="AX104">
        <f>$B$11*BW104+$C$11*BX104+$F$11*CI104*(1-CL104)</f>
        <v>0</v>
      </c>
      <c r="AY104">
        <f>AX104*AZ104</f>
        <v>0</v>
      </c>
      <c r="AZ104">
        <f>($B$11*$D$9+$C$11*$D$9+$F$11*((CV104+CN104)/MAX(CV104+CN104+CW104, 0.1)*$I$9+CW104/MAX(CV104+CN104+CW104, 0.1)*$J$9))/($B$11+$C$11+$F$11)</f>
        <v>0</v>
      </c>
      <c r="BA104">
        <f>($B$11*$K$9+$C$11*$K$9+$F$11*((CV104+CN104)/MAX(CV104+CN104+CW104, 0.1)*$P$9+CW104/MAX(CV104+CN104+CW104, 0.1)*$Q$9))/($B$11+$C$11+$F$11)</f>
        <v>0</v>
      </c>
      <c r="BB104">
        <v>2.44</v>
      </c>
      <c r="BC104">
        <v>0.5</v>
      </c>
      <c r="BD104" t="s">
        <v>355</v>
      </c>
      <c r="BE104">
        <v>2</v>
      </c>
      <c r="BF104" t="b">
        <v>1</v>
      </c>
      <c r="BG104">
        <v>1680458543.94444</v>
      </c>
      <c r="BH104">
        <v>1390.53222222222</v>
      </c>
      <c r="BI104">
        <v>1429.01111111111</v>
      </c>
      <c r="BJ104">
        <v>12.3120777777778</v>
      </c>
      <c r="BK104">
        <v>10.7413</v>
      </c>
      <c r="BL104">
        <v>1388.45518518519</v>
      </c>
      <c r="BM104">
        <v>12.3539777777778</v>
      </c>
      <c r="BN104">
        <v>500.127814814815</v>
      </c>
      <c r="BO104">
        <v>89.4806777777778</v>
      </c>
      <c r="BP104">
        <v>0.0999137037037037</v>
      </c>
      <c r="BQ104">
        <v>19.5045592592593</v>
      </c>
      <c r="BR104">
        <v>19.9986037037037</v>
      </c>
      <c r="BS104">
        <v>999.9</v>
      </c>
      <c r="BT104">
        <v>0</v>
      </c>
      <c r="BU104">
        <v>0</v>
      </c>
      <c r="BV104">
        <v>10013.8</v>
      </c>
      <c r="BW104">
        <v>0</v>
      </c>
      <c r="BX104">
        <v>10.2381</v>
      </c>
      <c r="BY104">
        <v>-38.4795148148148</v>
      </c>
      <c r="BZ104">
        <v>1407.86444444444</v>
      </c>
      <c r="CA104">
        <v>1444.52703703704</v>
      </c>
      <c r="CB104">
        <v>1.57079148148148</v>
      </c>
      <c r="CC104">
        <v>1429.01111111111</v>
      </c>
      <c r="CD104">
        <v>10.7413</v>
      </c>
      <c r="CE104">
        <v>1.10169259259259</v>
      </c>
      <c r="CF104">
        <v>0.961138185185185</v>
      </c>
      <c r="CG104">
        <v>8.33551407407407</v>
      </c>
      <c r="CH104">
        <v>6.3401837037037</v>
      </c>
      <c r="CI104">
        <v>1999.99962962963</v>
      </c>
      <c r="CJ104">
        <v>0.979995592592592</v>
      </c>
      <c r="CK104">
        <v>0.0200042259259259</v>
      </c>
      <c r="CL104">
        <v>0</v>
      </c>
      <c r="CM104">
        <v>2.50586666666667</v>
      </c>
      <c r="CN104">
        <v>0</v>
      </c>
      <c r="CO104">
        <v>4543.39925925926</v>
      </c>
      <c r="CP104">
        <v>16705.3851851852</v>
      </c>
      <c r="CQ104">
        <v>41.5736666666667</v>
      </c>
      <c r="CR104">
        <v>43.7637777777778</v>
      </c>
      <c r="CS104">
        <v>42.7959259259259</v>
      </c>
      <c r="CT104">
        <v>41.819</v>
      </c>
      <c r="CU104">
        <v>40.7103333333333</v>
      </c>
      <c r="CV104">
        <v>1959.98962962963</v>
      </c>
      <c r="CW104">
        <v>40.01</v>
      </c>
      <c r="CX104">
        <v>0</v>
      </c>
      <c r="CY104">
        <v>1680458581.8</v>
      </c>
      <c r="CZ104">
        <v>0</v>
      </c>
      <c r="DA104">
        <v>0</v>
      </c>
      <c r="DB104" t="s">
        <v>356</v>
      </c>
      <c r="DC104">
        <v>1680383055.5</v>
      </c>
      <c r="DD104">
        <v>1680383051.5</v>
      </c>
      <c r="DE104">
        <v>0</v>
      </c>
      <c r="DF104">
        <v>-0.261</v>
      </c>
      <c r="DG104">
        <v>-0.006</v>
      </c>
      <c r="DH104">
        <v>1.377</v>
      </c>
      <c r="DI104">
        <v>0.403</v>
      </c>
      <c r="DJ104">
        <v>420</v>
      </c>
      <c r="DK104">
        <v>24</v>
      </c>
      <c r="DL104">
        <v>0.61</v>
      </c>
      <c r="DM104">
        <v>0.33</v>
      </c>
      <c r="DN104">
        <v>-38.3113625</v>
      </c>
      <c r="DO104">
        <v>-3.28844690431509</v>
      </c>
      <c r="DP104">
        <v>0.49399352712738</v>
      </c>
      <c r="DQ104">
        <v>0</v>
      </c>
      <c r="DR104">
        <v>1.5546985</v>
      </c>
      <c r="DS104">
        <v>0.228083302063787</v>
      </c>
      <c r="DT104">
        <v>0.0296064437707402</v>
      </c>
      <c r="DU104">
        <v>0</v>
      </c>
      <c r="DV104">
        <v>0</v>
      </c>
      <c r="DW104">
        <v>2</v>
      </c>
      <c r="DX104" t="s">
        <v>383</v>
      </c>
      <c r="DY104">
        <v>2.87106</v>
      </c>
      <c r="DZ104">
        <v>2.71049</v>
      </c>
      <c r="EA104">
        <v>0.204474</v>
      </c>
      <c r="EB104">
        <v>0.207456</v>
      </c>
      <c r="EC104">
        <v>0.0629313</v>
      </c>
      <c r="ED104">
        <v>0.056686</v>
      </c>
      <c r="EE104">
        <v>22314.1</v>
      </c>
      <c r="EF104">
        <v>19463.9</v>
      </c>
      <c r="EG104">
        <v>25094</v>
      </c>
      <c r="EH104">
        <v>23911.6</v>
      </c>
      <c r="EI104">
        <v>40129.5</v>
      </c>
      <c r="EJ104">
        <v>37315.5</v>
      </c>
      <c r="EK104">
        <v>45336.6</v>
      </c>
      <c r="EL104">
        <v>42622.6</v>
      </c>
      <c r="EM104">
        <v>1.77985</v>
      </c>
      <c r="EN104">
        <v>1.8579</v>
      </c>
      <c r="EO104">
        <v>0.0138991</v>
      </c>
      <c r="EP104">
        <v>0</v>
      </c>
      <c r="EQ104">
        <v>19.7701</v>
      </c>
      <c r="ER104">
        <v>999.9</v>
      </c>
      <c r="ES104">
        <v>35.252</v>
      </c>
      <c r="ET104">
        <v>28.873</v>
      </c>
      <c r="EU104">
        <v>15.7281</v>
      </c>
      <c r="EV104">
        <v>54.425</v>
      </c>
      <c r="EW104">
        <v>45.4046</v>
      </c>
      <c r="EX104">
        <v>1</v>
      </c>
      <c r="EY104">
        <v>-0.0763059</v>
      </c>
      <c r="EZ104">
        <v>4.58023</v>
      </c>
      <c r="FA104">
        <v>20.1734</v>
      </c>
      <c r="FB104">
        <v>5.23436</v>
      </c>
      <c r="FC104">
        <v>11.992</v>
      </c>
      <c r="FD104">
        <v>4.95635</v>
      </c>
      <c r="FE104">
        <v>3.30393</v>
      </c>
      <c r="FF104">
        <v>9999</v>
      </c>
      <c r="FG104">
        <v>9999</v>
      </c>
      <c r="FH104">
        <v>999.9</v>
      </c>
      <c r="FI104">
        <v>9999</v>
      </c>
      <c r="FJ104">
        <v>1.86844</v>
      </c>
      <c r="FK104">
        <v>1.86412</v>
      </c>
      <c r="FL104">
        <v>1.8718</v>
      </c>
      <c r="FM104">
        <v>1.86249</v>
      </c>
      <c r="FN104">
        <v>1.86193</v>
      </c>
      <c r="FO104">
        <v>1.86844</v>
      </c>
      <c r="FP104">
        <v>1.85852</v>
      </c>
      <c r="FQ104">
        <v>1.86501</v>
      </c>
      <c r="FR104">
        <v>5</v>
      </c>
      <c r="FS104">
        <v>0</v>
      </c>
      <c r="FT104">
        <v>0</v>
      </c>
      <c r="FU104">
        <v>0</v>
      </c>
      <c r="FV104" t="s">
        <v>358</v>
      </c>
      <c r="FW104" t="s">
        <v>359</v>
      </c>
      <c r="FX104" t="s">
        <v>360</v>
      </c>
      <c r="FY104" t="s">
        <v>360</v>
      </c>
      <c r="FZ104" t="s">
        <v>360</v>
      </c>
      <c r="GA104" t="s">
        <v>360</v>
      </c>
      <c r="GB104">
        <v>0</v>
      </c>
      <c r="GC104">
        <v>100</v>
      </c>
      <c r="GD104">
        <v>100</v>
      </c>
      <c r="GE104">
        <v>2.11</v>
      </c>
      <c r="GF104">
        <v>-0.0426</v>
      </c>
      <c r="GG104">
        <v>0.710533810232173</v>
      </c>
      <c r="GH104">
        <v>0.00197157181927259</v>
      </c>
      <c r="GI104">
        <v>-1.54613444728524e-06</v>
      </c>
      <c r="GJ104">
        <v>6.01190112903267e-10</v>
      </c>
      <c r="GK104">
        <v>-0.100309745534137</v>
      </c>
      <c r="GL104">
        <v>-0.0164619765348121</v>
      </c>
      <c r="GM104">
        <v>0.00184798508784774</v>
      </c>
      <c r="GN104">
        <v>-1.07393615702454e-05</v>
      </c>
      <c r="GO104">
        <v>1</v>
      </c>
      <c r="GP104">
        <v>1970</v>
      </c>
      <c r="GQ104">
        <v>2</v>
      </c>
      <c r="GR104">
        <v>24</v>
      </c>
      <c r="GS104">
        <v>1258.3</v>
      </c>
      <c r="GT104">
        <v>1258.3</v>
      </c>
      <c r="GU104">
        <v>2.81006</v>
      </c>
      <c r="GV104">
        <v>2.33276</v>
      </c>
      <c r="GW104">
        <v>1.44775</v>
      </c>
      <c r="GX104">
        <v>2.31079</v>
      </c>
      <c r="GY104">
        <v>1.44409</v>
      </c>
      <c r="GZ104">
        <v>2.31934</v>
      </c>
      <c r="HA104">
        <v>34.0092</v>
      </c>
      <c r="HB104">
        <v>24.2976</v>
      </c>
      <c r="HC104">
        <v>18</v>
      </c>
      <c r="HD104">
        <v>416.278</v>
      </c>
      <c r="HE104">
        <v>448.225</v>
      </c>
      <c r="HF104">
        <v>14.4177</v>
      </c>
      <c r="HG104">
        <v>26.1769</v>
      </c>
      <c r="HH104">
        <v>29.9994</v>
      </c>
      <c r="HI104">
        <v>26.1643</v>
      </c>
      <c r="HJ104">
        <v>26.1367</v>
      </c>
      <c r="HK104">
        <v>56.34</v>
      </c>
      <c r="HL104">
        <v>40.1122</v>
      </c>
      <c r="HM104">
        <v>0.999775</v>
      </c>
      <c r="HN104">
        <v>14.5416</v>
      </c>
      <c r="HO104">
        <v>1475.81</v>
      </c>
      <c r="HP104">
        <v>10.7996</v>
      </c>
      <c r="HQ104">
        <v>95.9747</v>
      </c>
      <c r="HR104">
        <v>100.236</v>
      </c>
    </row>
    <row r="105" spans="1:226">
      <c r="A105">
        <v>89</v>
      </c>
      <c r="B105">
        <v>1680458557</v>
      </c>
      <c r="C105">
        <v>532</v>
      </c>
      <c r="D105" t="s">
        <v>537</v>
      </c>
      <c r="E105" t="s">
        <v>538</v>
      </c>
      <c r="F105">
        <v>5</v>
      </c>
      <c r="G105" t="s">
        <v>353</v>
      </c>
      <c r="H105" t="s">
        <v>354</v>
      </c>
      <c r="I105">
        <v>1680458549.23214</v>
      </c>
      <c r="J105">
        <f>(K105)/1000</f>
        <v>0</v>
      </c>
      <c r="K105">
        <f>IF(BF105, AN105, AH105)</f>
        <v>0</v>
      </c>
      <c r="L105">
        <f>IF(BF105, AI105, AG105)</f>
        <v>0</v>
      </c>
      <c r="M105">
        <f>BH105 - IF(AU105&gt;1, L105*BB105*100.0/(AW105*BV105), 0)</f>
        <v>0</v>
      </c>
      <c r="N105">
        <f>((T105-J105/2)*M105-L105)/(T105+J105/2)</f>
        <v>0</v>
      </c>
      <c r="O105">
        <f>N105*(BO105+BP105)/1000.0</f>
        <v>0</v>
      </c>
      <c r="P105">
        <f>(BH105 - IF(AU105&gt;1, L105*BB105*100.0/(AW105*BV105), 0))*(BO105+BP105)/1000.0</f>
        <v>0</v>
      </c>
      <c r="Q105">
        <f>2.0/((1/S105-1/R105)+SIGN(S105)*SQRT((1/S105-1/R105)*(1/S105-1/R105) + 4*BC105/((BC105+1)*(BC105+1))*(2*1/S105*1/R105-1/R105*1/R105)))</f>
        <v>0</v>
      </c>
      <c r="R105">
        <f>IF(LEFT(BD105,1)&lt;&gt;"0",IF(LEFT(BD105,1)="1",3.0,BE105),$D$5+$E$5*(BV105*BO105/($K$5*1000))+$F$5*(BV105*BO105/($K$5*1000))*MAX(MIN(BB105,$J$5),$I$5)*MAX(MIN(BB105,$J$5),$I$5)+$G$5*MAX(MIN(BB105,$J$5),$I$5)*(BV105*BO105/($K$5*1000))+$H$5*(BV105*BO105/($K$5*1000))*(BV105*BO105/($K$5*1000)))</f>
        <v>0</v>
      </c>
      <c r="S105">
        <f>J105*(1000-(1000*0.61365*exp(17.502*W105/(240.97+W105))/(BO105+BP105)+BJ105)/2)/(1000*0.61365*exp(17.502*W105/(240.97+W105))/(BO105+BP105)-BJ105)</f>
        <v>0</v>
      </c>
      <c r="T105">
        <f>1/((BC105+1)/(Q105/1.6)+1/(R105/1.37)) + BC105/((BC105+1)/(Q105/1.6) + BC105/(R105/1.37))</f>
        <v>0</v>
      </c>
      <c r="U105">
        <f>(AX105*BA105)</f>
        <v>0</v>
      </c>
      <c r="V105">
        <f>(BQ105+(U105+2*0.95*5.67E-8*(((BQ105+$B$7)+273)^4-(BQ105+273)^4)-44100*J105)/(1.84*29.3*R105+8*0.95*5.67E-8*(BQ105+273)^3))</f>
        <v>0</v>
      </c>
      <c r="W105">
        <f>($C$7*BR105+$D$7*BS105+$E$7*V105)</f>
        <v>0</v>
      </c>
      <c r="X105">
        <f>0.61365*exp(17.502*W105/(240.97+W105))</f>
        <v>0</v>
      </c>
      <c r="Y105">
        <f>(Z105/AA105*100)</f>
        <v>0</v>
      </c>
      <c r="Z105">
        <f>BJ105*(BO105+BP105)/1000</f>
        <v>0</v>
      </c>
      <c r="AA105">
        <f>0.61365*exp(17.502*BQ105/(240.97+BQ105))</f>
        <v>0</v>
      </c>
      <c r="AB105">
        <f>(X105-BJ105*(BO105+BP105)/1000)</f>
        <v>0</v>
      </c>
      <c r="AC105">
        <f>(-J105*44100)</f>
        <v>0</v>
      </c>
      <c r="AD105">
        <f>2*29.3*R105*0.92*(BQ105-W105)</f>
        <v>0</v>
      </c>
      <c r="AE105">
        <f>2*0.95*5.67E-8*(((BQ105+$B$7)+273)^4-(W105+273)^4)</f>
        <v>0</v>
      </c>
      <c r="AF105">
        <f>U105+AE105+AC105+AD105</f>
        <v>0</v>
      </c>
      <c r="AG105">
        <f>BN105*AU105*(BI105-BH105*(1000-AU105*BK105)/(1000-AU105*BJ105))/(100*BB105)</f>
        <v>0</v>
      </c>
      <c r="AH105">
        <f>1000*BN105*AU105*(BJ105-BK105)/(100*BB105*(1000-AU105*BJ105))</f>
        <v>0</v>
      </c>
      <c r="AI105">
        <f>(AJ105 - AK105 - BO105*1E3/(8.314*(BQ105+273.15)) * AM105/BN105 * AL105) * BN105/(100*BB105) * (1000 - BK105)/1000</f>
        <v>0</v>
      </c>
      <c r="AJ105">
        <v>1477.87343422691</v>
      </c>
      <c r="AK105">
        <v>1450.17884848485</v>
      </c>
      <c r="AL105">
        <v>3.32303008409878</v>
      </c>
      <c r="AM105">
        <v>67.1333394971398</v>
      </c>
      <c r="AN105">
        <f>(AP105 - AO105 + BO105*1E3/(8.314*(BQ105+273.15)) * AR105/BN105 * AQ105) * BN105/(100*BB105) * 1000/(1000 - AP105)</f>
        <v>0</v>
      </c>
      <c r="AO105">
        <v>10.7256165437693</v>
      </c>
      <c r="AP105">
        <v>12.2742478787879</v>
      </c>
      <c r="AQ105">
        <v>-0.000110952919188965</v>
      </c>
      <c r="AR105">
        <v>128.358155406934</v>
      </c>
      <c r="AS105">
        <v>12</v>
      </c>
      <c r="AT105">
        <v>2</v>
      </c>
      <c r="AU105">
        <f>IF(AS105*$H$13&gt;=AW105,1.0,(AW105/(AW105-AS105*$H$13)))</f>
        <v>0</v>
      </c>
      <c r="AV105">
        <f>(AU105-1)*100</f>
        <v>0</v>
      </c>
      <c r="AW105">
        <f>MAX(0,($B$13+$C$13*BV105)/(1+$D$13*BV105)*BO105/(BQ105+273)*$E$13)</f>
        <v>0</v>
      </c>
      <c r="AX105">
        <f>$B$11*BW105+$C$11*BX105+$F$11*CI105*(1-CL105)</f>
        <v>0</v>
      </c>
      <c r="AY105">
        <f>AX105*AZ105</f>
        <v>0</v>
      </c>
      <c r="AZ105">
        <f>($B$11*$D$9+$C$11*$D$9+$F$11*((CV105+CN105)/MAX(CV105+CN105+CW105, 0.1)*$I$9+CW105/MAX(CV105+CN105+CW105, 0.1)*$J$9))/($B$11+$C$11+$F$11)</f>
        <v>0</v>
      </c>
      <c r="BA105">
        <f>($B$11*$K$9+$C$11*$K$9+$F$11*((CV105+CN105)/MAX(CV105+CN105+CW105, 0.1)*$P$9+CW105/MAX(CV105+CN105+CW105, 0.1)*$Q$9))/($B$11+$C$11+$F$11)</f>
        <v>0</v>
      </c>
      <c r="BB105">
        <v>2.44</v>
      </c>
      <c r="BC105">
        <v>0.5</v>
      </c>
      <c r="BD105" t="s">
        <v>355</v>
      </c>
      <c r="BE105">
        <v>2</v>
      </c>
      <c r="BF105" t="b">
        <v>1</v>
      </c>
      <c r="BG105">
        <v>1680458549.23214</v>
      </c>
      <c r="BH105">
        <v>1408.15142857143</v>
      </c>
      <c r="BI105">
        <v>1446.61071428571</v>
      </c>
      <c r="BJ105">
        <v>12.2923142857143</v>
      </c>
      <c r="BK105">
        <v>10.7267357142857</v>
      </c>
      <c r="BL105">
        <v>1406.05428571429</v>
      </c>
      <c r="BM105">
        <v>12.3346785714286</v>
      </c>
      <c r="BN105">
        <v>500.115928571429</v>
      </c>
      <c r="BO105">
        <v>89.4798821428572</v>
      </c>
      <c r="BP105">
        <v>0.0998689928571428</v>
      </c>
      <c r="BQ105">
        <v>19.4995785714286</v>
      </c>
      <c r="BR105">
        <v>19.9931</v>
      </c>
      <c r="BS105">
        <v>999.9</v>
      </c>
      <c r="BT105">
        <v>0</v>
      </c>
      <c r="BU105">
        <v>0</v>
      </c>
      <c r="BV105">
        <v>10041.1</v>
      </c>
      <c r="BW105">
        <v>0</v>
      </c>
      <c r="BX105">
        <v>10.2381</v>
      </c>
      <c r="BY105">
        <v>-38.4600142857143</v>
      </c>
      <c r="BZ105">
        <v>1425.675</v>
      </c>
      <c r="CA105">
        <v>1462.29607142857</v>
      </c>
      <c r="CB105">
        <v>1.56558571428571</v>
      </c>
      <c r="CC105">
        <v>1446.61071428571</v>
      </c>
      <c r="CD105">
        <v>10.7267357142857</v>
      </c>
      <c r="CE105">
        <v>1.09991428571429</v>
      </c>
      <c r="CF105">
        <v>0.95982675</v>
      </c>
      <c r="CG105">
        <v>8.31171035714286</v>
      </c>
      <c r="CH105">
        <v>6.32041714285714</v>
      </c>
      <c r="CI105">
        <v>2000.0025</v>
      </c>
      <c r="CJ105">
        <v>0.979995714285714</v>
      </c>
      <c r="CK105">
        <v>0.0200041285714286</v>
      </c>
      <c r="CL105">
        <v>0</v>
      </c>
      <c r="CM105">
        <v>2.49758928571429</v>
      </c>
      <c r="CN105">
        <v>0</v>
      </c>
      <c r="CO105">
        <v>4545.73642857143</v>
      </c>
      <c r="CP105">
        <v>16705.4035714286</v>
      </c>
      <c r="CQ105">
        <v>41.57775</v>
      </c>
      <c r="CR105">
        <v>43.7632857142857</v>
      </c>
      <c r="CS105">
        <v>42.8097857142857</v>
      </c>
      <c r="CT105">
        <v>41.8255</v>
      </c>
      <c r="CU105">
        <v>40.714</v>
      </c>
      <c r="CV105">
        <v>1959.9925</v>
      </c>
      <c r="CW105">
        <v>40.01</v>
      </c>
      <c r="CX105">
        <v>0</v>
      </c>
      <c r="CY105">
        <v>1680458587.2</v>
      </c>
      <c r="CZ105">
        <v>0</v>
      </c>
      <c r="DA105">
        <v>0</v>
      </c>
      <c r="DB105" t="s">
        <v>356</v>
      </c>
      <c r="DC105">
        <v>1680383055.5</v>
      </c>
      <c r="DD105">
        <v>1680383051.5</v>
      </c>
      <c r="DE105">
        <v>0</v>
      </c>
      <c r="DF105">
        <v>-0.261</v>
      </c>
      <c r="DG105">
        <v>-0.006</v>
      </c>
      <c r="DH105">
        <v>1.377</v>
      </c>
      <c r="DI105">
        <v>0.403</v>
      </c>
      <c r="DJ105">
        <v>420</v>
      </c>
      <c r="DK105">
        <v>24</v>
      </c>
      <c r="DL105">
        <v>0.61</v>
      </c>
      <c r="DM105">
        <v>0.33</v>
      </c>
      <c r="DN105">
        <v>-38.45513</v>
      </c>
      <c r="DO105">
        <v>-0.771395121951146</v>
      </c>
      <c r="DP105">
        <v>0.411154949015575</v>
      </c>
      <c r="DQ105">
        <v>0</v>
      </c>
      <c r="DR105">
        <v>1.5661075</v>
      </c>
      <c r="DS105">
        <v>-0.0741025891182022</v>
      </c>
      <c r="DT105">
        <v>0.0157785639001146</v>
      </c>
      <c r="DU105">
        <v>1</v>
      </c>
      <c r="DV105">
        <v>1</v>
      </c>
      <c r="DW105">
        <v>2</v>
      </c>
      <c r="DX105" t="s">
        <v>357</v>
      </c>
      <c r="DY105">
        <v>2.87135</v>
      </c>
      <c r="DZ105">
        <v>2.71057</v>
      </c>
      <c r="EA105">
        <v>0.206049</v>
      </c>
      <c r="EB105">
        <v>0.209085</v>
      </c>
      <c r="EC105">
        <v>0.062898</v>
      </c>
      <c r="ED105">
        <v>0.0566892</v>
      </c>
      <c r="EE105">
        <v>22269.6</v>
      </c>
      <c r="EF105">
        <v>19424.2</v>
      </c>
      <c r="EG105">
        <v>25093.7</v>
      </c>
      <c r="EH105">
        <v>23912</v>
      </c>
      <c r="EI105">
        <v>40130.9</v>
      </c>
      <c r="EJ105">
        <v>37315.9</v>
      </c>
      <c r="EK105">
        <v>45336.6</v>
      </c>
      <c r="EL105">
        <v>42623.2</v>
      </c>
      <c r="EM105">
        <v>1.7799</v>
      </c>
      <c r="EN105">
        <v>1.85753</v>
      </c>
      <c r="EO105">
        <v>0.0140034</v>
      </c>
      <c r="EP105">
        <v>0</v>
      </c>
      <c r="EQ105">
        <v>19.7684</v>
      </c>
      <c r="ER105">
        <v>999.9</v>
      </c>
      <c r="ES105">
        <v>35.252</v>
      </c>
      <c r="ET105">
        <v>28.873</v>
      </c>
      <c r="EU105">
        <v>15.7285</v>
      </c>
      <c r="EV105">
        <v>54.185</v>
      </c>
      <c r="EW105">
        <v>45.6851</v>
      </c>
      <c r="EX105">
        <v>1</v>
      </c>
      <c r="EY105">
        <v>-0.0780259</v>
      </c>
      <c r="EZ105">
        <v>4.67281</v>
      </c>
      <c r="FA105">
        <v>20.1715</v>
      </c>
      <c r="FB105">
        <v>5.23451</v>
      </c>
      <c r="FC105">
        <v>11.992</v>
      </c>
      <c r="FD105">
        <v>4.95635</v>
      </c>
      <c r="FE105">
        <v>3.304</v>
      </c>
      <c r="FF105">
        <v>9999</v>
      </c>
      <c r="FG105">
        <v>9999</v>
      </c>
      <c r="FH105">
        <v>999.9</v>
      </c>
      <c r="FI105">
        <v>9999</v>
      </c>
      <c r="FJ105">
        <v>1.86844</v>
      </c>
      <c r="FK105">
        <v>1.86411</v>
      </c>
      <c r="FL105">
        <v>1.87176</v>
      </c>
      <c r="FM105">
        <v>1.86249</v>
      </c>
      <c r="FN105">
        <v>1.86193</v>
      </c>
      <c r="FO105">
        <v>1.86844</v>
      </c>
      <c r="FP105">
        <v>1.85852</v>
      </c>
      <c r="FQ105">
        <v>1.86497</v>
      </c>
      <c r="FR105">
        <v>5</v>
      </c>
      <c r="FS105">
        <v>0</v>
      </c>
      <c r="FT105">
        <v>0</v>
      </c>
      <c r="FU105">
        <v>0</v>
      </c>
      <c r="FV105" t="s">
        <v>358</v>
      </c>
      <c r="FW105" t="s">
        <v>359</v>
      </c>
      <c r="FX105" t="s">
        <v>360</v>
      </c>
      <c r="FY105" t="s">
        <v>360</v>
      </c>
      <c r="FZ105" t="s">
        <v>360</v>
      </c>
      <c r="GA105" t="s">
        <v>360</v>
      </c>
      <c r="GB105">
        <v>0</v>
      </c>
      <c r="GC105">
        <v>100</v>
      </c>
      <c r="GD105">
        <v>100</v>
      </c>
      <c r="GE105">
        <v>2.13</v>
      </c>
      <c r="GF105">
        <v>-0.0429</v>
      </c>
      <c r="GG105">
        <v>0.710533810232173</v>
      </c>
      <c r="GH105">
        <v>0.00197157181927259</v>
      </c>
      <c r="GI105">
        <v>-1.54613444728524e-06</v>
      </c>
      <c r="GJ105">
        <v>6.01190112903267e-10</v>
      </c>
      <c r="GK105">
        <v>-0.100309745534137</v>
      </c>
      <c r="GL105">
        <v>-0.0164619765348121</v>
      </c>
      <c r="GM105">
        <v>0.00184798508784774</v>
      </c>
      <c r="GN105">
        <v>-1.07393615702454e-05</v>
      </c>
      <c r="GO105">
        <v>1</v>
      </c>
      <c r="GP105">
        <v>1970</v>
      </c>
      <c r="GQ105">
        <v>2</v>
      </c>
      <c r="GR105">
        <v>24</v>
      </c>
      <c r="GS105">
        <v>1258.4</v>
      </c>
      <c r="GT105">
        <v>1258.4</v>
      </c>
      <c r="GU105">
        <v>2.83936</v>
      </c>
      <c r="GV105">
        <v>2.33887</v>
      </c>
      <c r="GW105">
        <v>1.44897</v>
      </c>
      <c r="GX105">
        <v>2.31079</v>
      </c>
      <c r="GY105">
        <v>1.44409</v>
      </c>
      <c r="GZ105">
        <v>2.28149</v>
      </c>
      <c r="HA105">
        <v>33.9865</v>
      </c>
      <c r="HB105">
        <v>24.2976</v>
      </c>
      <c r="HC105">
        <v>18</v>
      </c>
      <c r="HD105">
        <v>416.305</v>
      </c>
      <c r="HE105">
        <v>447.997</v>
      </c>
      <c r="HF105">
        <v>14.5352</v>
      </c>
      <c r="HG105">
        <v>26.1779</v>
      </c>
      <c r="HH105">
        <v>29.9993</v>
      </c>
      <c r="HI105">
        <v>26.1643</v>
      </c>
      <c r="HJ105">
        <v>26.1367</v>
      </c>
      <c r="HK105">
        <v>56.843</v>
      </c>
      <c r="HL105">
        <v>39.8115</v>
      </c>
      <c r="HM105">
        <v>0.999775</v>
      </c>
      <c r="HN105">
        <v>14.5468</v>
      </c>
      <c r="HO105">
        <v>1489.31</v>
      </c>
      <c r="HP105">
        <v>10.8142</v>
      </c>
      <c r="HQ105">
        <v>95.9742</v>
      </c>
      <c r="HR105">
        <v>100.237</v>
      </c>
    </row>
    <row r="106" spans="1:226">
      <c r="A106">
        <v>90</v>
      </c>
      <c r="B106">
        <v>1680458561.5</v>
      </c>
      <c r="C106">
        <v>536.5</v>
      </c>
      <c r="D106" t="s">
        <v>539</v>
      </c>
      <c r="E106" t="s">
        <v>540</v>
      </c>
      <c r="F106">
        <v>5</v>
      </c>
      <c r="G106" t="s">
        <v>353</v>
      </c>
      <c r="H106" t="s">
        <v>354</v>
      </c>
      <c r="I106">
        <v>1680458553.67857</v>
      </c>
      <c r="J106">
        <f>(K106)/1000</f>
        <v>0</v>
      </c>
      <c r="K106">
        <f>IF(BF106, AN106, AH106)</f>
        <v>0</v>
      </c>
      <c r="L106">
        <f>IF(BF106, AI106, AG106)</f>
        <v>0</v>
      </c>
      <c r="M106">
        <f>BH106 - IF(AU106&gt;1, L106*BB106*100.0/(AW106*BV106), 0)</f>
        <v>0</v>
      </c>
      <c r="N106">
        <f>((T106-J106/2)*M106-L106)/(T106+J106/2)</f>
        <v>0</v>
      </c>
      <c r="O106">
        <f>N106*(BO106+BP106)/1000.0</f>
        <v>0</v>
      </c>
      <c r="P106">
        <f>(BH106 - IF(AU106&gt;1, L106*BB106*100.0/(AW106*BV106), 0))*(BO106+BP106)/1000.0</f>
        <v>0</v>
      </c>
      <c r="Q106">
        <f>2.0/((1/S106-1/R106)+SIGN(S106)*SQRT((1/S106-1/R106)*(1/S106-1/R106) + 4*BC106/((BC106+1)*(BC106+1))*(2*1/S106*1/R106-1/R106*1/R106)))</f>
        <v>0</v>
      </c>
      <c r="R106">
        <f>IF(LEFT(BD106,1)&lt;&gt;"0",IF(LEFT(BD106,1)="1",3.0,BE106),$D$5+$E$5*(BV106*BO106/($K$5*1000))+$F$5*(BV106*BO106/($K$5*1000))*MAX(MIN(BB106,$J$5),$I$5)*MAX(MIN(BB106,$J$5),$I$5)+$G$5*MAX(MIN(BB106,$J$5),$I$5)*(BV106*BO106/($K$5*1000))+$H$5*(BV106*BO106/($K$5*1000))*(BV106*BO106/($K$5*1000)))</f>
        <v>0</v>
      </c>
      <c r="S106">
        <f>J106*(1000-(1000*0.61365*exp(17.502*W106/(240.97+W106))/(BO106+BP106)+BJ106)/2)/(1000*0.61365*exp(17.502*W106/(240.97+W106))/(BO106+BP106)-BJ106)</f>
        <v>0</v>
      </c>
      <c r="T106">
        <f>1/((BC106+1)/(Q106/1.6)+1/(R106/1.37)) + BC106/((BC106+1)/(Q106/1.6) + BC106/(R106/1.37))</f>
        <v>0</v>
      </c>
      <c r="U106">
        <f>(AX106*BA106)</f>
        <v>0</v>
      </c>
      <c r="V106">
        <f>(BQ106+(U106+2*0.95*5.67E-8*(((BQ106+$B$7)+273)^4-(BQ106+273)^4)-44100*J106)/(1.84*29.3*R106+8*0.95*5.67E-8*(BQ106+273)^3))</f>
        <v>0</v>
      </c>
      <c r="W106">
        <f>($C$7*BR106+$D$7*BS106+$E$7*V106)</f>
        <v>0</v>
      </c>
      <c r="X106">
        <f>0.61365*exp(17.502*W106/(240.97+W106))</f>
        <v>0</v>
      </c>
      <c r="Y106">
        <f>(Z106/AA106*100)</f>
        <v>0</v>
      </c>
      <c r="Z106">
        <f>BJ106*(BO106+BP106)/1000</f>
        <v>0</v>
      </c>
      <c r="AA106">
        <f>0.61365*exp(17.502*BQ106/(240.97+BQ106))</f>
        <v>0</v>
      </c>
      <c r="AB106">
        <f>(X106-BJ106*(BO106+BP106)/1000)</f>
        <v>0</v>
      </c>
      <c r="AC106">
        <f>(-J106*44100)</f>
        <v>0</v>
      </c>
      <c r="AD106">
        <f>2*29.3*R106*0.92*(BQ106-W106)</f>
        <v>0</v>
      </c>
      <c r="AE106">
        <f>2*0.95*5.67E-8*(((BQ106+$B$7)+273)^4-(W106+273)^4)</f>
        <v>0</v>
      </c>
      <c r="AF106">
        <f>U106+AE106+AC106+AD106</f>
        <v>0</v>
      </c>
      <c r="AG106">
        <f>BN106*AU106*(BI106-BH106*(1000-AU106*BK106)/(1000-AU106*BJ106))/(100*BB106)</f>
        <v>0</v>
      </c>
      <c r="AH106">
        <f>1000*BN106*AU106*(BJ106-BK106)/(100*BB106*(1000-AU106*BJ106))</f>
        <v>0</v>
      </c>
      <c r="AI106">
        <f>(AJ106 - AK106 - BO106*1E3/(8.314*(BQ106+273.15)) * AM106/BN106 * AL106) * BN106/(100*BB106) * (1000 - BK106)/1000</f>
        <v>0</v>
      </c>
      <c r="AJ106">
        <v>1494.09743446423</v>
      </c>
      <c r="AK106">
        <v>1465.82321212121</v>
      </c>
      <c r="AL106">
        <v>3.48058104788514</v>
      </c>
      <c r="AM106">
        <v>67.1333394971398</v>
      </c>
      <c r="AN106">
        <f>(AP106 - AO106 + BO106*1E3/(8.314*(BQ106+273.15)) * AR106/BN106 * AQ106) * BN106/(100*BB106) * 1000/(1000 - AP106)</f>
        <v>0</v>
      </c>
      <c r="AO106">
        <v>10.7322795092271</v>
      </c>
      <c r="AP106">
        <v>12.2708987878788</v>
      </c>
      <c r="AQ106">
        <v>1.7835500995149e-05</v>
      </c>
      <c r="AR106">
        <v>128.358155406934</v>
      </c>
      <c r="AS106">
        <v>12</v>
      </c>
      <c r="AT106">
        <v>2</v>
      </c>
      <c r="AU106">
        <f>IF(AS106*$H$13&gt;=AW106,1.0,(AW106/(AW106-AS106*$H$13)))</f>
        <v>0</v>
      </c>
      <c r="AV106">
        <f>(AU106-1)*100</f>
        <v>0</v>
      </c>
      <c r="AW106">
        <f>MAX(0,($B$13+$C$13*BV106)/(1+$D$13*BV106)*BO106/(BQ106+273)*$E$13)</f>
        <v>0</v>
      </c>
      <c r="AX106">
        <f>$B$11*BW106+$C$11*BX106+$F$11*CI106*(1-CL106)</f>
        <v>0</v>
      </c>
      <c r="AY106">
        <f>AX106*AZ106</f>
        <v>0</v>
      </c>
      <c r="AZ106">
        <f>($B$11*$D$9+$C$11*$D$9+$F$11*((CV106+CN106)/MAX(CV106+CN106+CW106, 0.1)*$I$9+CW106/MAX(CV106+CN106+CW106, 0.1)*$J$9))/($B$11+$C$11+$F$11)</f>
        <v>0</v>
      </c>
      <c r="BA106">
        <f>($B$11*$K$9+$C$11*$K$9+$F$11*((CV106+CN106)/MAX(CV106+CN106+CW106, 0.1)*$P$9+CW106/MAX(CV106+CN106+CW106, 0.1)*$Q$9))/($B$11+$C$11+$F$11)</f>
        <v>0</v>
      </c>
      <c r="BB106">
        <v>2.44</v>
      </c>
      <c r="BC106">
        <v>0.5</v>
      </c>
      <c r="BD106" t="s">
        <v>355</v>
      </c>
      <c r="BE106">
        <v>2</v>
      </c>
      <c r="BF106" t="b">
        <v>1</v>
      </c>
      <c r="BG106">
        <v>1680458553.67857</v>
      </c>
      <c r="BH106">
        <v>1423.07821428571</v>
      </c>
      <c r="BI106">
        <v>1461.79</v>
      </c>
      <c r="BJ106">
        <v>12.2802964285714</v>
      </c>
      <c r="BK106">
        <v>10.727</v>
      </c>
      <c r="BL106">
        <v>1420.96321428571</v>
      </c>
      <c r="BM106">
        <v>12.3229321428571</v>
      </c>
      <c r="BN106">
        <v>500.134785714286</v>
      </c>
      <c r="BO106">
        <v>89.4803357142857</v>
      </c>
      <c r="BP106">
        <v>0.0999331714285714</v>
      </c>
      <c r="BQ106">
        <v>19.5011285714286</v>
      </c>
      <c r="BR106">
        <v>19.9954321428571</v>
      </c>
      <c r="BS106">
        <v>999.9</v>
      </c>
      <c r="BT106">
        <v>0</v>
      </c>
      <c r="BU106">
        <v>0</v>
      </c>
      <c r="BV106">
        <v>10034.6964285714</v>
      </c>
      <c r="BW106">
        <v>0</v>
      </c>
      <c r="BX106">
        <v>10.2381</v>
      </c>
      <c r="BY106">
        <v>-38.71145</v>
      </c>
      <c r="BZ106">
        <v>1440.77142857143</v>
      </c>
      <c r="CA106">
        <v>1477.64035714286</v>
      </c>
      <c r="CB106">
        <v>1.5532925</v>
      </c>
      <c r="CC106">
        <v>1461.79</v>
      </c>
      <c r="CD106">
        <v>10.727</v>
      </c>
      <c r="CE106">
        <v>1.09884357142857</v>
      </c>
      <c r="CF106">
        <v>0.959855392857143</v>
      </c>
      <c r="CG106">
        <v>8.29736892857143</v>
      </c>
      <c r="CH106">
        <v>6.32084928571429</v>
      </c>
      <c r="CI106">
        <v>1999.99964285714</v>
      </c>
      <c r="CJ106">
        <v>0.979995714285714</v>
      </c>
      <c r="CK106">
        <v>0.0200041285714286</v>
      </c>
      <c r="CL106">
        <v>0</v>
      </c>
      <c r="CM106">
        <v>2.47259642857143</v>
      </c>
      <c r="CN106">
        <v>0</v>
      </c>
      <c r="CO106">
        <v>4547.74678571429</v>
      </c>
      <c r="CP106">
        <v>16705.3821428571</v>
      </c>
      <c r="CQ106">
        <v>41.58225</v>
      </c>
      <c r="CR106">
        <v>43.7765714285714</v>
      </c>
      <c r="CS106">
        <v>42.812</v>
      </c>
      <c r="CT106">
        <v>41.83</v>
      </c>
      <c r="CU106">
        <v>40.70725</v>
      </c>
      <c r="CV106">
        <v>1959.98964285714</v>
      </c>
      <c r="CW106">
        <v>40.01</v>
      </c>
      <c r="CX106">
        <v>0</v>
      </c>
      <c r="CY106">
        <v>1680458592</v>
      </c>
      <c r="CZ106">
        <v>0</v>
      </c>
      <c r="DA106">
        <v>0</v>
      </c>
      <c r="DB106" t="s">
        <v>356</v>
      </c>
      <c r="DC106">
        <v>1680383055.5</v>
      </c>
      <c r="DD106">
        <v>1680383051.5</v>
      </c>
      <c r="DE106">
        <v>0</v>
      </c>
      <c r="DF106">
        <v>-0.261</v>
      </c>
      <c r="DG106">
        <v>-0.006</v>
      </c>
      <c r="DH106">
        <v>1.377</v>
      </c>
      <c r="DI106">
        <v>0.403</v>
      </c>
      <c r="DJ106">
        <v>420</v>
      </c>
      <c r="DK106">
        <v>24</v>
      </c>
      <c r="DL106">
        <v>0.61</v>
      </c>
      <c r="DM106">
        <v>0.33</v>
      </c>
      <c r="DN106">
        <v>-38.55487</v>
      </c>
      <c r="DO106">
        <v>-2.89889155722319</v>
      </c>
      <c r="DP106">
        <v>0.476917534380945</v>
      </c>
      <c r="DQ106">
        <v>0</v>
      </c>
      <c r="DR106">
        <v>1.562142</v>
      </c>
      <c r="DS106">
        <v>-0.166485253283303</v>
      </c>
      <c r="DT106">
        <v>0.0162616397082213</v>
      </c>
      <c r="DU106">
        <v>0</v>
      </c>
      <c r="DV106">
        <v>0</v>
      </c>
      <c r="DW106">
        <v>2</v>
      </c>
      <c r="DX106" t="s">
        <v>383</v>
      </c>
      <c r="DY106">
        <v>2.87129</v>
      </c>
      <c r="DZ106">
        <v>2.71012</v>
      </c>
      <c r="EA106">
        <v>0.207376</v>
      </c>
      <c r="EB106">
        <v>0.210319</v>
      </c>
      <c r="EC106">
        <v>0.0628901</v>
      </c>
      <c r="ED106">
        <v>0.0567394</v>
      </c>
      <c r="EE106">
        <v>22232.5</v>
      </c>
      <c r="EF106">
        <v>19394.3</v>
      </c>
      <c r="EG106">
        <v>25093.9</v>
      </c>
      <c r="EH106">
        <v>23912.4</v>
      </c>
      <c r="EI106">
        <v>40131.1</v>
      </c>
      <c r="EJ106">
        <v>37314.3</v>
      </c>
      <c r="EK106">
        <v>45336.4</v>
      </c>
      <c r="EL106">
        <v>42623.6</v>
      </c>
      <c r="EM106">
        <v>1.77995</v>
      </c>
      <c r="EN106">
        <v>1.85765</v>
      </c>
      <c r="EO106">
        <v>0.0147447</v>
      </c>
      <c r="EP106">
        <v>0</v>
      </c>
      <c r="EQ106">
        <v>19.7667</v>
      </c>
      <c r="ER106">
        <v>999.9</v>
      </c>
      <c r="ES106">
        <v>35.252</v>
      </c>
      <c r="ET106">
        <v>28.873</v>
      </c>
      <c r="EU106">
        <v>15.7282</v>
      </c>
      <c r="EV106">
        <v>54.835</v>
      </c>
      <c r="EW106">
        <v>45.3526</v>
      </c>
      <c r="EX106">
        <v>1</v>
      </c>
      <c r="EY106">
        <v>-0.0774212</v>
      </c>
      <c r="EZ106">
        <v>4.79572</v>
      </c>
      <c r="FA106">
        <v>20.1681</v>
      </c>
      <c r="FB106">
        <v>5.23466</v>
      </c>
      <c r="FC106">
        <v>11.992</v>
      </c>
      <c r="FD106">
        <v>4.9564</v>
      </c>
      <c r="FE106">
        <v>3.3039</v>
      </c>
      <c r="FF106">
        <v>9999</v>
      </c>
      <c r="FG106">
        <v>9999</v>
      </c>
      <c r="FH106">
        <v>999.9</v>
      </c>
      <c r="FI106">
        <v>9999</v>
      </c>
      <c r="FJ106">
        <v>1.86844</v>
      </c>
      <c r="FK106">
        <v>1.86411</v>
      </c>
      <c r="FL106">
        <v>1.8718</v>
      </c>
      <c r="FM106">
        <v>1.86249</v>
      </c>
      <c r="FN106">
        <v>1.86191</v>
      </c>
      <c r="FO106">
        <v>1.86844</v>
      </c>
      <c r="FP106">
        <v>1.85853</v>
      </c>
      <c r="FQ106">
        <v>1.86498</v>
      </c>
      <c r="FR106">
        <v>5</v>
      </c>
      <c r="FS106">
        <v>0</v>
      </c>
      <c r="FT106">
        <v>0</v>
      </c>
      <c r="FU106">
        <v>0</v>
      </c>
      <c r="FV106" t="s">
        <v>358</v>
      </c>
      <c r="FW106" t="s">
        <v>359</v>
      </c>
      <c r="FX106" t="s">
        <v>360</v>
      </c>
      <c r="FY106" t="s">
        <v>360</v>
      </c>
      <c r="FZ106" t="s">
        <v>360</v>
      </c>
      <c r="GA106" t="s">
        <v>360</v>
      </c>
      <c r="GB106">
        <v>0</v>
      </c>
      <c r="GC106">
        <v>100</v>
      </c>
      <c r="GD106">
        <v>100</v>
      </c>
      <c r="GE106">
        <v>2.15</v>
      </c>
      <c r="GF106">
        <v>-0.0428</v>
      </c>
      <c r="GG106">
        <v>0.710533810232173</v>
      </c>
      <c r="GH106">
        <v>0.00197157181927259</v>
      </c>
      <c r="GI106">
        <v>-1.54613444728524e-06</v>
      </c>
      <c r="GJ106">
        <v>6.01190112903267e-10</v>
      </c>
      <c r="GK106">
        <v>-0.100309745534137</v>
      </c>
      <c r="GL106">
        <v>-0.0164619765348121</v>
      </c>
      <c r="GM106">
        <v>0.00184798508784774</v>
      </c>
      <c r="GN106">
        <v>-1.07393615702454e-05</v>
      </c>
      <c r="GO106">
        <v>1</v>
      </c>
      <c r="GP106">
        <v>1970</v>
      </c>
      <c r="GQ106">
        <v>2</v>
      </c>
      <c r="GR106">
        <v>24</v>
      </c>
      <c r="GS106">
        <v>1258.4</v>
      </c>
      <c r="GT106">
        <v>1258.5</v>
      </c>
      <c r="GU106">
        <v>2.86011</v>
      </c>
      <c r="GV106">
        <v>2.31567</v>
      </c>
      <c r="GW106">
        <v>1.44775</v>
      </c>
      <c r="GX106">
        <v>2.31079</v>
      </c>
      <c r="GY106">
        <v>1.44409</v>
      </c>
      <c r="GZ106">
        <v>2.42798</v>
      </c>
      <c r="HA106">
        <v>34.0092</v>
      </c>
      <c r="HB106">
        <v>24.3064</v>
      </c>
      <c r="HC106">
        <v>18</v>
      </c>
      <c r="HD106">
        <v>416.333</v>
      </c>
      <c r="HE106">
        <v>448.078</v>
      </c>
      <c r="HF106">
        <v>14.5611</v>
      </c>
      <c r="HG106">
        <v>26.1797</v>
      </c>
      <c r="HH106">
        <v>29.9999</v>
      </c>
      <c r="HI106">
        <v>26.1644</v>
      </c>
      <c r="HJ106">
        <v>26.1372</v>
      </c>
      <c r="HK106">
        <v>57.3522</v>
      </c>
      <c r="HL106">
        <v>39.8115</v>
      </c>
      <c r="HM106">
        <v>0.625934</v>
      </c>
      <c r="HN106">
        <v>14.5498</v>
      </c>
      <c r="HO106">
        <v>1509.47</v>
      </c>
      <c r="HP106">
        <v>10.8261</v>
      </c>
      <c r="HQ106">
        <v>95.9741</v>
      </c>
      <c r="HR106">
        <v>100.238</v>
      </c>
    </row>
    <row r="107" spans="1:226">
      <c r="A107">
        <v>91</v>
      </c>
      <c r="B107">
        <v>1680458567</v>
      </c>
      <c r="C107">
        <v>542</v>
      </c>
      <c r="D107" t="s">
        <v>541</v>
      </c>
      <c r="E107" t="s">
        <v>542</v>
      </c>
      <c r="F107">
        <v>5</v>
      </c>
      <c r="G107" t="s">
        <v>353</v>
      </c>
      <c r="H107" t="s">
        <v>354</v>
      </c>
      <c r="I107">
        <v>1680458559.25</v>
      </c>
      <c r="J107">
        <f>(K107)/1000</f>
        <v>0</v>
      </c>
      <c r="K107">
        <f>IF(BF107, AN107, AH107)</f>
        <v>0</v>
      </c>
      <c r="L107">
        <f>IF(BF107, AI107, AG107)</f>
        <v>0</v>
      </c>
      <c r="M107">
        <f>BH107 - IF(AU107&gt;1, L107*BB107*100.0/(AW107*BV107), 0)</f>
        <v>0</v>
      </c>
      <c r="N107">
        <f>((T107-J107/2)*M107-L107)/(T107+J107/2)</f>
        <v>0</v>
      </c>
      <c r="O107">
        <f>N107*(BO107+BP107)/1000.0</f>
        <v>0</v>
      </c>
      <c r="P107">
        <f>(BH107 - IF(AU107&gt;1, L107*BB107*100.0/(AW107*BV107), 0))*(BO107+BP107)/1000.0</f>
        <v>0</v>
      </c>
      <c r="Q107">
        <f>2.0/((1/S107-1/R107)+SIGN(S107)*SQRT((1/S107-1/R107)*(1/S107-1/R107) + 4*BC107/((BC107+1)*(BC107+1))*(2*1/S107*1/R107-1/R107*1/R107)))</f>
        <v>0</v>
      </c>
      <c r="R107">
        <f>IF(LEFT(BD107,1)&lt;&gt;"0",IF(LEFT(BD107,1)="1",3.0,BE107),$D$5+$E$5*(BV107*BO107/($K$5*1000))+$F$5*(BV107*BO107/($K$5*1000))*MAX(MIN(BB107,$J$5),$I$5)*MAX(MIN(BB107,$J$5),$I$5)+$G$5*MAX(MIN(BB107,$J$5),$I$5)*(BV107*BO107/($K$5*1000))+$H$5*(BV107*BO107/($K$5*1000))*(BV107*BO107/($K$5*1000)))</f>
        <v>0</v>
      </c>
      <c r="S107">
        <f>J107*(1000-(1000*0.61365*exp(17.502*W107/(240.97+W107))/(BO107+BP107)+BJ107)/2)/(1000*0.61365*exp(17.502*W107/(240.97+W107))/(BO107+BP107)-BJ107)</f>
        <v>0</v>
      </c>
      <c r="T107">
        <f>1/((BC107+1)/(Q107/1.6)+1/(R107/1.37)) + BC107/((BC107+1)/(Q107/1.6) + BC107/(R107/1.37))</f>
        <v>0</v>
      </c>
      <c r="U107">
        <f>(AX107*BA107)</f>
        <v>0</v>
      </c>
      <c r="V107">
        <f>(BQ107+(U107+2*0.95*5.67E-8*(((BQ107+$B$7)+273)^4-(BQ107+273)^4)-44100*J107)/(1.84*29.3*R107+8*0.95*5.67E-8*(BQ107+273)^3))</f>
        <v>0</v>
      </c>
      <c r="W107">
        <f>($C$7*BR107+$D$7*BS107+$E$7*V107)</f>
        <v>0</v>
      </c>
      <c r="X107">
        <f>0.61365*exp(17.502*W107/(240.97+W107))</f>
        <v>0</v>
      </c>
      <c r="Y107">
        <f>(Z107/AA107*100)</f>
        <v>0</v>
      </c>
      <c r="Z107">
        <f>BJ107*(BO107+BP107)/1000</f>
        <v>0</v>
      </c>
      <c r="AA107">
        <f>0.61365*exp(17.502*BQ107/(240.97+BQ107))</f>
        <v>0</v>
      </c>
      <c r="AB107">
        <f>(X107-BJ107*(BO107+BP107)/1000)</f>
        <v>0</v>
      </c>
      <c r="AC107">
        <f>(-J107*44100)</f>
        <v>0</v>
      </c>
      <c r="AD107">
        <f>2*29.3*R107*0.92*(BQ107-W107)</f>
        <v>0</v>
      </c>
      <c r="AE107">
        <f>2*0.95*5.67E-8*(((BQ107+$B$7)+273)^4-(W107+273)^4)</f>
        <v>0</v>
      </c>
      <c r="AF107">
        <f>U107+AE107+AC107+AD107</f>
        <v>0</v>
      </c>
      <c r="AG107">
        <f>BN107*AU107*(BI107-BH107*(1000-AU107*BK107)/(1000-AU107*BJ107))/(100*BB107)</f>
        <v>0</v>
      </c>
      <c r="AH107">
        <f>1000*BN107*AU107*(BJ107-BK107)/(100*BB107*(1000-AU107*BJ107))</f>
        <v>0</v>
      </c>
      <c r="AI107">
        <f>(AJ107 - AK107 - BO107*1E3/(8.314*(BQ107+273.15)) * AM107/BN107 * AL107) * BN107/(100*BB107) * (1000 - BK107)/1000</f>
        <v>0</v>
      </c>
      <c r="AJ107">
        <v>1512.00908806556</v>
      </c>
      <c r="AK107">
        <v>1484.28036363636</v>
      </c>
      <c r="AL107">
        <v>3.34323234016238</v>
      </c>
      <c r="AM107">
        <v>67.1333394971398</v>
      </c>
      <c r="AN107">
        <f>(AP107 - AO107 + BO107*1E3/(8.314*(BQ107+273.15)) * AR107/BN107 * AQ107) * BN107/(100*BB107) * 1000/(1000 - AP107)</f>
        <v>0</v>
      </c>
      <c r="AO107">
        <v>10.7683094364043</v>
      </c>
      <c r="AP107">
        <v>12.2739854545455</v>
      </c>
      <c r="AQ107">
        <v>0.00012235061053014</v>
      </c>
      <c r="AR107">
        <v>128.358155406934</v>
      </c>
      <c r="AS107">
        <v>11</v>
      </c>
      <c r="AT107">
        <v>2</v>
      </c>
      <c r="AU107">
        <f>IF(AS107*$H$13&gt;=AW107,1.0,(AW107/(AW107-AS107*$H$13)))</f>
        <v>0</v>
      </c>
      <c r="AV107">
        <f>(AU107-1)*100</f>
        <v>0</v>
      </c>
      <c r="AW107">
        <f>MAX(0,($B$13+$C$13*BV107)/(1+$D$13*BV107)*BO107/(BQ107+273)*$E$13)</f>
        <v>0</v>
      </c>
      <c r="AX107">
        <f>$B$11*BW107+$C$11*BX107+$F$11*CI107*(1-CL107)</f>
        <v>0</v>
      </c>
      <c r="AY107">
        <f>AX107*AZ107</f>
        <v>0</v>
      </c>
      <c r="AZ107">
        <f>($B$11*$D$9+$C$11*$D$9+$F$11*((CV107+CN107)/MAX(CV107+CN107+CW107, 0.1)*$I$9+CW107/MAX(CV107+CN107+CW107, 0.1)*$J$9))/($B$11+$C$11+$F$11)</f>
        <v>0</v>
      </c>
      <c r="BA107">
        <f>($B$11*$K$9+$C$11*$K$9+$F$11*((CV107+CN107)/MAX(CV107+CN107+CW107, 0.1)*$P$9+CW107/MAX(CV107+CN107+CW107, 0.1)*$Q$9))/($B$11+$C$11+$F$11)</f>
        <v>0</v>
      </c>
      <c r="BB107">
        <v>2.44</v>
      </c>
      <c r="BC107">
        <v>0.5</v>
      </c>
      <c r="BD107" t="s">
        <v>355</v>
      </c>
      <c r="BE107">
        <v>2</v>
      </c>
      <c r="BF107" t="b">
        <v>1</v>
      </c>
      <c r="BG107">
        <v>1680458559.25</v>
      </c>
      <c r="BH107">
        <v>1441.81142857143</v>
      </c>
      <c r="BI107">
        <v>1480.3675</v>
      </c>
      <c r="BJ107">
        <v>12.2731392857143</v>
      </c>
      <c r="BK107">
        <v>10.737025</v>
      </c>
      <c r="BL107">
        <v>1439.67357142857</v>
      </c>
      <c r="BM107">
        <v>12.3159464285714</v>
      </c>
      <c r="BN107">
        <v>500.150428571429</v>
      </c>
      <c r="BO107">
        <v>89.4808607142857</v>
      </c>
      <c r="BP107">
        <v>0.100077417857143</v>
      </c>
      <c r="BQ107">
        <v>19.5056642857143</v>
      </c>
      <c r="BR107">
        <v>20.0032392857143</v>
      </c>
      <c r="BS107">
        <v>999.9</v>
      </c>
      <c r="BT107">
        <v>0</v>
      </c>
      <c r="BU107">
        <v>0</v>
      </c>
      <c r="BV107">
        <v>9988.01785714286</v>
      </c>
      <c r="BW107">
        <v>0</v>
      </c>
      <c r="BX107">
        <v>10.2381</v>
      </c>
      <c r="BY107">
        <v>-38.5563607142857</v>
      </c>
      <c r="BZ107">
        <v>1459.72678571429</v>
      </c>
      <c r="CA107">
        <v>1496.43464285714</v>
      </c>
      <c r="CB107">
        <v>1.53611178571429</v>
      </c>
      <c r="CC107">
        <v>1480.3675</v>
      </c>
      <c r="CD107">
        <v>10.737025</v>
      </c>
      <c r="CE107">
        <v>1.09821071428571</v>
      </c>
      <c r="CF107">
        <v>0.960758607142857</v>
      </c>
      <c r="CG107">
        <v>8.28887821428571</v>
      </c>
      <c r="CH107">
        <v>6.33447392857143</v>
      </c>
      <c r="CI107">
        <v>1999.97642857143</v>
      </c>
      <c r="CJ107">
        <v>0.979995714285714</v>
      </c>
      <c r="CK107">
        <v>0.0200041285714286</v>
      </c>
      <c r="CL107">
        <v>0</v>
      </c>
      <c r="CM107">
        <v>2.49565</v>
      </c>
      <c r="CN107">
        <v>0</v>
      </c>
      <c r="CO107">
        <v>4549.58928571429</v>
      </c>
      <c r="CP107">
        <v>16705.1857142857</v>
      </c>
      <c r="CQ107">
        <v>41.59575</v>
      </c>
      <c r="CR107">
        <v>43.7832142857143</v>
      </c>
      <c r="CS107">
        <v>42.8075714285714</v>
      </c>
      <c r="CT107">
        <v>41.84125</v>
      </c>
      <c r="CU107">
        <v>40.70725</v>
      </c>
      <c r="CV107">
        <v>1959.96642857143</v>
      </c>
      <c r="CW107">
        <v>40.01</v>
      </c>
      <c r="CX107">
        <v>0</v>
      </c>
      <c r="CY107">
        <v>1680458596.8</v>
      </c>
      <c r="CZ107">
        <v>0</v>
      </c>
      <c r="DA107">
        <v>0</v>
      </c>
      <c r="DB107" t="s">
        <v>356</v>
      </c>
      <c r="DC107">
        <v>1680383055.5</v>
      </c>
      <c r="DD107">
        <v>1680383051.5</v>
      </c>
      <c r="DE107">
        <v>0</v>
      </c>
      <c r="DF107">
        <v>-0.261</v>
      </c>
      <c r="DG107">
        <v>-0.006</v>
      </c>
      <c r="DH107">
        <v>1.377</v>
      </c>
      <c r="DI107">
        <v>0.403</v>
      </c>
      <c r="DJ107">
        <v>420</v>
      </c>
      <c r="DK107">
        <v>24</v>
      </c>
      <c r="DL107">
        <v>0.61</v>
      </c>
      <c r="DM107">
        <v>0.33</v>
      </c>
      <c r="DN107">
        <v>-38.62257</v>
      </c>
      <c r="DO107">
        <v>0.877245028142803</v>
      </c>
      <c r="DP107">
        <v>0.390459672181392</v>
      </c>
      <c r="DQ107">
        <v>0</v>
      </c>
      <c r="DR107">
        <v>1.547201</v>
      </c>
      <c r="DS107">
        <v>-0.159589418386496</v>
      </c>
      <c r="DT107">
        <v>0.0156662527108432</v>
      </c>
      <c r="DU107">
        <v>0</v>
      </c>
      <c r="DV107">
        <v>0</v>
      </c>
      <c r="DW107">
        <v>2</v>
      </c>
      <c r="DX107" t="s">
        <v>383</v>
      </c>
      <c r="DY107">
        <v>2.87115</v>
      </c>
      <c r="DZ107">
        <v>2.70964</v>
      </c>
      <c r="EA107">
        <v>0.208931</v>
      </c>
      <c r="EB107">
        <v>0.211866</v>
      </c>
      <c r="EC107">
        <v>0.0629079</v>
      </c>
      <c r="ED107">
        <v>0.0569926</v>
      </c>
      <c r="EE107">
        <v>22189</v>
      </c>
      <c r="EF107">
        <v>19356.5</v>
      </c>
      <c r="EG107">
        <v>25093.9</v>
      </c>
      <c r="EH107">
        <v>23912.6</v>
      </c>
      <c r="EI107">
        <v>40130.7</v>
      </c>
      <c r="EJ107">
        <v>37304.8</v>
      </c>
      <c r="EK107">
        <v>45336.7</v>
      </c>
      <c r="EL107">
        <v>42624.1</v>
      </c>
      <c r="EM107">
        <v>1.78032</v>
      </c>
      <c r="EN107">
        <v>1.85805</v>
      </c>
      <c r="EO107">
        <v>0.0151098</v>
      </c>
      <c r="EP107">
        <v>0</v>
      </c>
      <c r="EQ107">
        <v>19.7656</v>
      </c>
      <c r="ER107">
        <v>999.9</v>
      </c>
      <c r="ES107">
        <v>35.252</v>
      </c>
      <c r="ET107">
        <v>28.873</v>
      </c>
      <c r="EU107">
        <v>15.7291</v>
      </c>
      <c r="EV107">
        <v>55.555</v>
      </c>
      <c r="EW107">
        <v>45.5008</v>
      </c>
      <c r="EX107">
        <v>1</v>
      </c>
      <c r="EY107">
        <v>-0.0768648</v>
      </c>
      <c r="EZ107">
        <v>4.88608</v>
      </c>
      <c r="FA107">
        <v>20.1653</v>
      </c>
      <c r="FB107">
        <v>5.23511</v>
      </c>
      <c r="FC107">
        <v>11.9918</v>
      </c>
      <c r="FD107">
        <v>4.95665</v>
      </c>
      <c r="FE107">
        <v>3.304</v>
      </c>
      <c r="FF107">
        <v>9999</v>
      </c>
      <c r="FG107">
        <v>9999</v>
      </c>
      <c r="FH107">
        <v>999.9</v>
      </c>
      <c r="FI107">
        <v>9999</v>
      </c>
      <c r="FJ107">
        <v>1.86844</v>
      </c>
      <c r="FK107">
        <v>1.86411</v>
      </c>
      <c r="FL107">
        <v>1.87178</v>
      </c>
      <c r="FM107">
        <v>1.86249</v>
      </c>
      <c r="FN107">
        <v>1.86191</v>
      </c>
      <c r="FO107">
        <v>1.86844</v>
      </c>
      <c r="FP107">
        <v>1.85852</v>
      </c>
      <c r="FQ107">
        <v>1.86495</v>
      </c>
      <c r="FR107">
        <v>5</v>
      </c>
      <c r="FS107">
        <v>0</v>
      </c>
      <c r="FT107">
        <v>0</v>
      </c>
      <c r="FU107">
        <v>0</v>
      </c>
      <c r="FV107" t="s">
        <v>358</v>
      </c>
      <c r="FW107" t="s">
        <v>359</v>
      </c>
      <c r="FX107" t="s">
        <v>360</v>
      </c>
      <c r="FY107" t="s">
        <v>360</v>
      </c>
      <c r="FZ107" t="s">
        <v>360</v>
      </c>
      <c r="GA107" t="s">
        <v>360</v>
      </c>
      <c r="GB107">
        <v>0</v>
      </c>
      <c r="GC107">
        <v>100</v>
      </c>
      <c r="GD107">
        <v>100</v>
      </c>
      <c r="GE107">
        <v>2.18</v>
      </c>
      <c r="GF107">
        <v>-0.0427</v>
      </c>
      <c r="GG107">
        <v>0.710533810232173</v>
      </c>
      <c r="GH107">
        <v>0.00197157181927259</v>
      </c>
      <c r="GI107">
        <v>-1.54613444728524e-06</v>
      </c>
      <c r="GJ107">
        <v>6.01190112903267e-10</v>
      </c>
      <c r="GK107">
        <v>-0.100309745534137</v>
      </c>
      <c r="GL107">
        <v>-0.0164619765348121</v>
      </c>
      <c r="GM107">
        <v>0.00184798508784774</v>
      </c>
      <c r="GN107">
        <v>-1.07393615702454e-05</v>
      </c>
      <c r="GO107">
        <v>1</v>
      </c>
      <c r="GP107">
        <v>1970</v>
      </c>
      <c r="GQ107">
        <v>2</v>
      </c>
      <c r="GR107">
        <v>24</v>
      </c>
      <c r="GS107">
        <v>1258.5</v>
      </c>
      <c r="GT107">
        <v>1258.6</v>
      </c>
      <c r="GU107">
        <v>2.88818</v>
      </c>
      <c r="GV107">
        <v>2.31934</v>
      </c>
      <c r="GW107">
        <v>1.44775</v>
      </c>
      <c r="GX107">
        <v>2.30957</v>
      </c>
      <c r="GY107">
        <v>1.44409</v>
      </c>
      <c r="GZ107">
        <v>2.41333</v>
      </c>
      <c r="HA107">
        <v>34.0092</v>
      </c>
      <c r="HB107">
        <v>24.2976</v>
      </c>
      <c r="HC107">
        <v>18</v>
      </c>
      <c r="HD107">
        <v>416.555</v>
      </c>
      <c r="HE107">
        <v>448.335</v>
      </c>
      <c r="HF107">
        <v>14.5678</v>
      </c>
      <c r="HG107">
        <v>26.1802</v>
      </c>
      <c r="HH107">
        <v>30.0006</v>
      </c>
      <c r="HI107">
        <v>26.1664</v>
      </c>
      <c r="HJ107">
        <v>26.1389</v>
      </c>
      <c r="HK107">
        <v>57.8202</v>
      </c>
      <c r="HL107">
        <v>39.5318</v>
      </c>
      <c r="HM107">
        <v>0.625934</v>
      </c>
      <c r="HN107">
        <v>14.5532</v>
      </c>
      <c r="HO107">
        <v>1522.88</v>
      </c>
      <c r="HP107">
        <v>10.8269</v>
      </c>
      <c r="HQ107">
        <v>95.9746</v>
      </c>
      <c r="HR107">
        <v>100.239</v>
      </c>
    </row>
    <row r="108" spans="1:226">
      <c r="A108">
        <v>92</v>
      </c>
      <c r="B108">
        <v>1680458572</v>
      </c>
      <c r="C108">
        <v>547</v>
      </c>
      <c r="D108" t="s">
        <v>543</v>
      </c>
      <c r="E108" t="s">
        <v>544</v>
      </c>
      <c r="F108">
        <v>5</v>
      </c>
      <c r="G108" t="s">
        <v>353</v>
      </c>
      <c r="H108" t="s">
        <v>354</v>
      </c>
      <c r="I108">
        <v>1680458564.51852</v>
      </c>
      <c r="J108">
        <f>(K108)/1000</f>
        <v>0</v>
      </c>
      <c r="K108">
        <f>IF(BF108, AN108, AH108)</f>
        <v>0</v>
      </c>
      <c r="L108">
        <f>IF(BF108, AI108, AG108)</f>
        <v>0</v>
      </c>
      <c r="M108">
        <f>BH108 - IF(AU108&gt;1, L108*BB108*100.0/(AW108*BV108), 0)</f>
        <v>0</v>
      </c>
      <c r="N108">
        <f>((T108-J108/2)*M108-L108)/(T108+J108/2)</f>
        <v>0</v>
      </c>
      <c r="O108">
        <f>N108*(BO108+BP108)/1000.0</f>
        <v>0</v>
      </c>
      <c r="P108">
        <f>(BH108 - IF(AU108&gt;1, L108*BB108*100.0/(AW108*BV108), 0))*(BO108+BP108)/1000.0</f>
        <v>0</v>
      </c>
      <c r="Q108">
        <f>2.0/((1/S108-1/R108)+SIGN(S108)*SQRT((1/S108-1/R108)*(1/S108-1/R108) + 4*BC108/((BC108+1)*(BC108+1))*(2*1/S108*1/R108-1/R108*1/R108)))</f>
        <v>0</v>
      </c>
      <c r="R108">
        <f>IF(LEFT(BD108,1)&lt;&gt;"0",IF(LEFT(BD108,1)="1",3.0,BE108),$D$5+$E$5*(BV108*BO108/($K$5*1000))+$F$5*(BV108*BO108/($K$5*1000))*MAX(MIN(BB108,$J$5),$I$5)*MAX(MIN(BB108,$J$5),$I$5)+$G$5*MAX(MIN(BB108,$J$5),$I$5)*(BV108*BO108/($K$5*1000))+$H$5*(BV108*BO108/($K$5*1000))*(BV108*BO108/($K$5*1000)))</f>
        <v>0</v>
      </c>
      <c r="S108">
        <f>J108*(1000-(1000*0.61365*exp(17.502*W108/(240.97+W108))/(BO108+BP108)+BJ108)/2)/(1000*0.61365*exp(17.502*W108/(240.97+W108))/(BO108+BP108)-BJ108)</f>
        <v>0</v>
      </c>
      <c r="T108">
        <f>1/((BC108+1)/(Q108/1.6)+1/(R108/1.37)) + BC108/((BC108+1)/(Q108/1.6) + BC108/(R108/1.37))</f>
        <v>0</v>
      </c>
      <c r="U108">
        <f>(AX108*BA108)</f>
        <v>0</v>
      </c>
      <c r="V108">
        <f>(BQ108+(U108+2*0.95*5.67E-8*(((BQ108+$B$7)+273)^4-(BQ108+273)^4)-44100*J108)/(1.84*29.3*R108+8*0.95*5.67E-8*(BQ108+273)^3))</f>
        <v>0</v>
      </c>
      <c r="W108">
        <f>($C$7*BR108+$D$7*BS108+$E$7*V108)</f>
        <v>0</v>
      </c>
      <c r="X108">
        <f>0.61365*exp(17.502*W108/(240.97+W108))</f>
        <v>0</v>
      </c>
      <c r="Y108">
        <f>(Z108/AA108*100)</f>
        <v>0</v>
      </c>
      <c r="Z108">
        <f>BJ108*(BO108+BP108)/1000</f>
        <v>0</v>
      </c>
      <c r="AA108">
        <f>0.61365*exp(17.502*BQ108/(240.97+BQ108))</f>
        <v>0</v>
      </c>
      <c r="AB108">
        <f>(X108-BJ108*(BO108+BP108)/1000)</f>
        <v>0</v>
      </c>
      <c r="AC108">
        <f>(-J108*44100)</f>
        <v>0</v>
      </c>
      <c r="AD108">
        <f>2*29.3*R108*0.92*(BQ108-W108)</f>
        <v>0</v>
      </c>
      <c r="AE108">
        <f>2*0.95*5.67E-8*(((BQ108+$B$7)+273)^4-(W108+273)^4)</f>
        <v>0</v>
      </c>
      <c r="AF108">
        <f>U108+AE108+AC108+AD108</f>
        <v>0</v>
      </c>
      <c r="AG108">
        <f>BN108*AU108*(BI108-BH108*(1000-AU108*BK108)/(1000-AU108*BJ108))/(100*BB108)</f>
        <v>0</v>
      </c>
      <c r="AH108">
        <f>1000*BN108*AU108*(BJ108-BK108)/(100*BB108*(1000-AU108*BJ108))</f>
        <v>0</v>
      </c>
      <c r="AI108">
        <f>(AJ108 - AK108 - BO108*1E3/(8.314*(BQ108+273.15)) * AM108/BN108 * AL108) * BN108/(100*BB108) * (1000 - BK108)/1000</f>
        <v>0</v>
      </c>
      <c r="AJ108">
        <v>1529.00869050941</v>
      </c>
      <c r="AK108">
        <v>1501.13745454545</v>
      </c>
      <c r="AL108">
        <v>3.37355069406466</v>
      </c>
      <c r="AM108">
        <v>67.1333394971398</v>
      </c>
      <c r="AN108">
        <f>(AP108 - AO108 + BO108*1E3/(8.314*(BQ108+273.15)) * AR108/BN108 * AQ108) * BN108/(100*BB108) * 1000/(1000 - AP108)</f>
        <v>0</v>
      </c>
      <c r="AO108">
        <v>10.8605167887183</v>
      </c>
      <c r="AP108">
        <v>12.29848</v>
      </c>
      <c r="AQ108">
        <v>0.00676515858091452</v>
      </c>
      <c r="AR108">
        <v>128.358155406934</v>
      </c>
      <c r="AS108">
        <v>12</v>
      </c>
      <c r="AT108">
        <v>2</v>
      </c>
      <c r="AU108">
        <f>IF(AS108*$H$13&gt;=AW108,1.0,(AW108/(AW108-AS108*$H$13)))</f>
        <v>0</v>
      </c>
      <c r="AV108">
        <f>(AU108-1)*100</f>
        <v>0</v>
      </c>
      <c r="AW108">
        <f>MAX(0,($B$13+$C$13*BV108)/(1+$D$13*BV108)*BO108/(BQ108+273)*$E$13)</f>
        <v>0</v>
      </c>
      <c r="AX108">
        <f>$B$11*BW108+$C$11*BX108+$F$11*CI108*(1-CL108)</f>
        <v>0</v>
      </c>
      <c r="AY108">
        <f>AX108*AZ108</f>
        <v>0</v>
      </c>
      <c r="AZ108">
        <f>($B$11*$D$9+$C$11*$D$9+$F$11*((CV108+CN108)/MAX(CV108+CN108+CW108, 0.1)*$I$9+CW108/MAX(CV108+CN108+CW108, 0.1)*$J$9))/($B$11+$C$11+$F$11)</f>
        <v>0</v>
      </c>
      <c r="BA108">
        <f>($B$11*$K$9+$C$11*$K$9+$F$11*((CV108+CN108)/MAX(CV108+CN108+CW108, 0.1)*$P$9+CW108/MAX(CV108+CN108+CW108, 0.1)*$Q$9))/($B$11+$C$11+$F$11)</f>
        <v>0</v>
      </c>
      <c r="BB108">
        <v>2.44</v>
      </c>
      <c r="BC108">
        <v>0.5</v>
      </c>
      <c r="BD108" t="s">
        <v>355</v>
      </c>
      <c r="BE108">
        <v>2</v>
      </c>
      <c r="BF108" t="b">
        <v>1</v>
      </c>
      <c r="BG108">
        <v>1680458564.51852</v>
      </c>
      <c r="BH108">
        <v>1459.45037037037</v>
      </c>
      <c r="BI108">
        <v>1497.93851851852</v>
      </c>
      <c r="BJ108">
        <v>12.2762259259259</v>
      </c>
      <c r="BK108">
        <v>10.7777037037037</v>
      </c>
      <c r="BL108">
        <v>1457.29074074074</v>
      </c>
      <c r="BM108">
        <v>12.318962962963</v>
      </c>
      <c r="BN108">
        <v>500.14962962963</v>
      </c>
      <c r="BO108">
        <v>89.4816111111111</v>
      </c>
      <c r="BP108">
        <v>0.100115837037037</v>
      </c>
      <c r="BQ108">
        <v>19.5116814814815</v>
      </c>
      <c r="BR108">
        <v>20.0131814814815</v>
      </c>
      <c r="BS108">
        <v>999.9</v>
      </c>
      <c r="BT108">
        <v>0</v>
      </c>
      <c r="BU108">
        <v>0</v>
      </c>
      <c r="BV108">
        <v>9952.45518518518</v>
      </c>
      <c r="BW108">
        <v>0</v>
      </c>
      <c r="BX108">
        <v>10.2381</v>
      </c>
      <c r="BY108">
        <v>-38.4880185185185</v>
      </c>
      <c r="BZ108">
        <v>1477.59</v>
      </c>
      <c r="CA108">
        <v>1514.25925925926</v>
      </c>
      <c r="CB108">
        <v>1.49851814814815</v>
      </c>
      <c r="CC108">
        <v>1497.93851851852</v>
      </c>
      <c r="CD108">
        <v>10.7777037037037</v>
      </c>
      <c r="CE108">
        <v>1.0984962962963</v>
      </c>
      <c r="CF108">
        <v>0.964406814814815</v>
      </c>
      <c r="CG108">
        <v>8.29270555555556</v>
      </c>
      <c r="CH108">
        <v>6.38931814814815</v>
      </c>
      <c r="CI108">
        <v>1999.99111111111</v>
      </c>
      <c r="CJ108">
        <v>0.979995740740741</v>
      </c>
      <c r="CK108">
        <v>0.0200041074074074</v>
      </c>
      <c r="CL108">
        <v>0</v>
      </c>
      <c r="CM108">
        <v>2.50716296296296</v>
      </c>
      <c r="CN108">
        <v>0</v>
      </c>
      <c r="CO108">
        <v>4550.62037037037</v>
      </c>
      <c r="CP108">
        <v>16705.3111111111</v>
      </c>
      <c r="CQ108">
        <v>41.6016666666667</v>
      </c>
      <c r="CR108">
        <v>43.8005185185185</v>
      </c>
      <c r="CS108">
        <v>42.8074074074074</v>
      </c>
      <c r="CT108">
        <v>41.8446666666667</v>
      </c>
      <c r="CU108">
        <v>40.708</v>
      </c>
      <c r="CV108">
        <v>1959.98111111111</v>
      </c>
      <c r="CW108">
        <v>40.01</v>
      </c>
      <c r="CX108">
        <v>0</v>
      </c>
      <c r="CY108">
        <v>1680458602.2</v>
      </c>
      <c r="CZ108">
        <v>0</v>
      </c>
      <c r="DA108">
        <v>0</v>
      </c>
      <c r="DB108" t="s">
        <v>356</v>
      </c>
      <c r="DC108">
        <v>1680383055.5</v>
      </c>
      <c r="DD108">
        <v>1680383051.5</v>
      </c>
      <c r="DE108">
        <v>0</v>
      </c>
      <c r="DF108">
        <v>-0.261</v>
      </c>
      <c r="DG108">
        <v>-0.006</v>
      </c>
      <c r="DH108">
        <v>1.377</v>
      </c>
      <c r="DI108">
        <v>0.403</v>
      </c>
      <c r="DJ108">
        <v>420</v>
      </c>
      <c r="DK108">
        <v>24</v>
      </c>
      <c r="DL108">
        <v>0.61</v>
      </c>
      <c r="DM108">
        <v>0.33</v>
      </c>
      <c r="DN108">
        <v>-38.51887</v>
      </c>
      <c r="DO108">
        <v>0.24998048780496</v>
      </c>
      <c r="DP108">
        <v>0.376029219077454</v>
      </c>
      <c r="DQ108">
        <v>0</v>
      </c>
      <c r="DR108">
        <v>1.5191485</v>
      </c>
      <c r="DS108">
        <v>-0.375126078799253</v>
      </c>
      <c r="DT108">
        <v>0.0405512402738806</v>
      </c>
      <c r="DU108">
        <v>0</v>
      </c>
      <c r="DV108">
        <v>0</v>
      </c>
      <c r="DW108">
        <v>2</v>
      </c>
      <c r="DX108" t="s">
        <v>383</v>
      </c>
      <c r="DY108">
        <v>2.87116</v>
      </c>
      <c r="DZ108">
        <v>2.70998</v>
      </c>
      <c r="EA108">
        <v>0.210327</v>
      </c>
      <c r="EB108">
        <v>0.213144</v>
      </c>
      <c r="EC108">
        <v>0.0630064</v>
      </c>
      <c r="ED108">
        <v>0.0572387</v>
      </c>
      <c r="EE108">
        <v>22149.3</v>
      </c>
      <c r="EF108">
        <v>19324.9</v>
      </c>
      <c r="EG108">
        <v>25093.3</v>
      </c>
      <c r="EH108">
        <v>23912.3</v>
      </c>
      <c r="EI108">
        <v>40125.9</v>
      </c>
      <c r="EJ108">
        <v>37294.4</v>
      </c>
      <c r="EK108">
        <v>45336.1</v>
      </c>
      <c r="EL108">
        <v>42623.4</v>
      </c>
      <c r="EM108">
        <v>1.78002</v>
      </c>
      <c r="EN108">
        <v>1.8579</v>
      </c>
      <c r="EO108">
        <v>0.015866</v>
      </c>
      <c r="EP108">
        <v>0</v>
      </c>
      <c r="EQ108">
        <v>19.7644</v>
      </c>
      <c r="ER108">
        <v>999.9</v>
      </c>
      <c r="ES108">
        <v>35.277</v>
      </c>
      <c r="ET108">
        <v>28.883</v>
      </c>
      <c r="EU108">
        <v>15.7494</v>
      </c>
      <c r="EV108">
        <v>55.775</v>
      </c>
      <c r="EW108">
        <v>46.0176</v>
      </c>
      <c r="EX108">
        <v>1</v>
      </c>
      <c r="EY108">
        <v>-0.0761001</v>
      </c>
      <c r="EZ108">
        <v>4.9927</v>
      </c>
      <c r="FA108">
        <v>20.1619</v>
      </c>
      <c r="FB108">
        <v>5.23511</v>
      </c>
      <c r="FC108">
        <v>11.992</v>
      </c>
      <c r="FD108">
        <v>4.95685</v>
      </c>
      <c r="FE108">
        <v>3.304</v>
      </c>
      <c r="FF108">
        <v>9999</v>
      </c>
      <c r="FG108">
        <v>9999</v>
      </c>
      <c r="FH108">
        <v>999.9</v>
      </c>
      <c r="FI108">
        <v>9999</v>
      </c>
      <c r="FJ108">
        <v>1.86844</v>
      </c>
      <c r="FK108">
        <v>1.86411</v>
      </c>
      <c r="FL108">
        <v>1.87176</v>
      </c>
      <c r="FM108">
        <v>1.86249</v>
      </c>
      <c r="FN108">
        <v>1.8619</v>
      </c>
      <c r="FO108">
        <v>1.86844</v>
      </c>
      <c r="FP108">
        <v>1.85852</v>
      </c>
      <c r="FQ108">
        <v>1.86495</v>
      </c>
      <c r="FR108">
        <v>5</v>
      </c>
      <c r="FS108">
        <v>0</v>
      </c>
      <c r="FT108">
        <v>0</v>
      </c>
      <c r="FU108">
        <v>0</v>
      </c>
      <c r="FV108" t="s">
        <v>358</v>
      </c>
      <c r="FW108" t="s">
        <v>359</v>
      </c>
      <c r="FX108" t="s">
        <v>360</v>
      </c>
      <c r="FY108" t="s">
        <v>360</v>
      </c>
      <c r="FZ108" t="s">
        <v>360</v>
      </c>
      <c r="GA108" t="s">
        <v>360</v>
      </c>
      <c r="GB108">
        <v>0</v>
      </c>
      <c r="GC108">
        <v>100</v>
      </c>
      <c r="GD108">
        <v>100</v>
      </c>
      <c r="GE108">
        <v>2.19</v>
      </c>
      <c r="GF108">
        <v>-0.0422</v>
      </c>
      <c r="GG108">
        <v>0.710533810232173</v>
      </c>
      <c r="GH108">
        <v>0.00197157181927259</v>
      </c>
      <c r="GI108">
        <v>-1.54613444728524e-06</v>
      </c>
      <c r="GJ108">
        <v>6.01190112903267e-10</v>
      </c>
      <c r="GK108">
        <v>-0.100309745534137</v>
      </c>
      <c r="GL108">
        <v>-0.0164619765348121</v>
      </c>
      <c r="GM108">
        <v>0.00184798508784774</v>
      </c>
      <c r="GN108">
        <v>-1.07393615702454e-05</v>
      </c>
      <c r="GO108">
        <v>1</v>
      </c>
      <c r="GP108">
        <v>1970</v>
      </c>
      <c r="GQ108">
        <v>2</v>
      </c>
      <c r="GR108">
        <v>24</v>
      </c>
      <c r="GS108">
        <v>1258.6</v>
      </c>
      <c r="GT108">
        <v>1258.7</v>
      </c>
      <c r="GU108">
        <v>2.91016</v>
      </c>
      <c r="GV108">
        <v>2.30957</v>
      </c>
      <c r="GW108">
        <v>1.44775</v>
      </c>
      <c r="GX108">
        <v>2.30957</v>
      </c>
      <c r="GY108">
        <v>1.44409</v>
      </c>
      <c r="GZ108">
        <v>2.42188</v>
      </c>
      <c r="HA108">
        <v>34.0092</v>
      </c>
      <c r="HB108">
        <v>24.2976</v>
      </c>
      <c r="HC108">
        <v>18</v>
      </c>
      <c r="HD108">
        <v>416.39</v>
      </c>
      <c r="HE108">
        <v>448.244</v>
      </c>
      <c r="HF108">
        <v>14.5602</v>
      </c>
      <c r="HG108">
        <v>26.1824</v>
      </c>
      <c r="HH108">
        <v>30.0007</v>
      </c>
      <c r="HI108">
        <v>26.1664</v>
      </c>
      <c r="HJ108">
        <v>26.1389</v>
      </c>
      <c r="HK108">
        <v>58.3452</v>
      </c>
      <c r="HL108">
        <v>39.5318</v>
      </c>
      <c r="HM108">
        <v>0.625934</v>
      </c>
      <c r="HN108">
        <v>14.5406</v>
      </c>
      <c r="HO108">
        <v>1543</v>
      </c>
      <c r="HP108">
        <v>10.8129</v>
      </c>
      <c r="HQ108">
        <v>95.9729</v>
      </c>
      <c r="HR108">
        <v>100.238</v>
      </c>
    </row>
    <row r="109" spans="1:226">
      <c r="A109">
        <v>93</v>
      </c>
      <c r="B109">
        <v>1680458577</v>
      </c>
      <c r="C109">
        <v>552</v>
      </c>
      <c r="D109" t="s">
        <v>545</v>
      </c>
      <c r="E109" t="s">
        <v>546</v>
      </c>
      <c r="F109">
        <v>5</v>
      </c>
      <c r="G109" t="s">
        <v>353</v>
      </c>
      <c r="H109" t="s">
        <v>354</v>
      </c>
      <c r="I109">
        <v>1680458569.23214</v>
      </c>
      <c r="J109">
        <f>(K109)/1000</f>
        <v>0</v>
      </c>
      <c r="K109">
        <f>IF(BF109, AN109, AH109)</f>
        <v>0</v>
      </c>
      <c r="L109">
        <f>IF(BF109, AI109, AG109)</f>
        <v>0</v>
      </c>
      <c r="M109">
        <f>BH109 - IF(AU109&gt;1, L109*BB109*100.0/(AW109*BV109), 0)</f>
        <v>0</v>
      </c>
      <c r="N109">
        <f>((T109-J109/2)*M109-L109)/(T109+J109/2)</f>
        <v>0</v>
      </c>
      <c r="O109">
        <f>N109*(BO109+BP109)/1000.0</f>
        <v>0</v>
      </c>
      <c r="P109">
        <f>(BH109 - IF(AU109&gt;1, L109*BB109*100.0/(AW109*BV109), 0))*(BO109+BP109)/1000.0</f>
        <v>0</v>
      </c>
      <c r="Q109">
        <f>2.0/((1/S109-1/R109)+SIGN(S109)*SQRT((1/S109-1/R109)*(1/S109-1/R109) + 4*BC109/((BC109+1)*(BC109+1))*(2*1/S109*1/R109-1/R109*1/R109)))</f>
        <v>0</v>
      </c>
      <c r="R109">
        <f>IF(LEFT(BD109,1)&lt;&gt;"0",IF(LEFT(BD109,1)="1",3.0,BE109),$D$5+$E$5*(BV109*BO109/($K$5*1000))+$F$5*(BV109*BO109/($K$5*1000))*MAX(MIN(BB109,$J$5),$I$5)*MAX(MIN(BB109,$J$5),$I$5)+$G$5*MAX(MIN(BB109,$J$5),$I$5)*(BV109*BO109/($K$5*1000))+$H$5*(BV109*BO109/($K$5*1000))*(BV109*BO109/($K$5*1000)))</f>
        <v>0</v>
      </c>
      <c r="S109">
        <f>J109*(1000-(1000*0.61365*exp(17.502*W109/(240.97+W109))/(BO109+BP109)+BJ109)/2)/(1000*0.61365*exp(17.502*W109/(240.97+W109))/(BO109+BP109)-BJ109)</f>
        <v>0</v>
      </c>
      <c r="T109">
        <f>1/((BC109+1)/(Q109/1.6)+1/(R109/1.37)) + BC109/((BC109+1)/(Q109/1.6) + BC109/(R109/1.37))</f>
        <v>0</v>
      </c>
      <c r="U109">
        <f>(AX109*BA109)</f>
        <v>0</v>
      </c>
      <c r="V109">
        <f>(BQ109+(U109+2*0.95*5.67E-8*(((BQ109+$B$7)+273)^4-(BQ109+273)^4)-44100*J109)/(1.84*29.3*R109+8*0.95*5.67E-8*(BQ109+273)^3))</f>
        <v>0</v>
      </c>
      <c r="W109">
        <f>($C$7*BR109+$D$7*BS109+$E$7*V109)</f>
        <v>0</v>
      </c>
      <c r="X109">
        <f>0.61365*exp(17.502*W109/(240.97+W109))</f>
        <v>0</v>
      </c>
      <c r="Y109">
        <f>(Z109/AA109*100)</f>
        <v>0</v>
      </c>
      <c r="Z109">
        <f>BJ109*(BO109+BP109)/1000</f>
        <v>0</v>
      </c>
      <c r="AA109">
        <f>0.61365*exp(17.502*BQ109/(240.97+BQ109))</f>
        <v>0</v>
      </c>
      <c r="AB109">
        <f>(X109-BJ109*(BO109+BP109)/1000)</f>
        <v>0</v>
      </c>
      <c r="AC109">
        <f>(-J109*44100)</f>
        <v>0</v>
      </c>
      <c r="AD109">
        <f>2*29.3*R109*0.92*(BQ109-W109)</f>
        <v>0</v>
      </c>
      <c r="AE109">
        <f>2*0.95*5.67E-8*(((BQ109+$B$7)+273)^4-(W109+273)^4)</f>
        <v>0</v>
      </c>
      <c r="AF109">
        <f>U109+AE109+AC109+AD109</f>
        <v>0</v>
      </c>
      <c r="AG109">
        <f>BN109*AU109*(BI109-BH109*(1000-AU109*BK109)/(1000-AU109*BJ109))/(100*BB109)</f>
        <v>0</v>
      </c>
      <c r="AH109">
        <f>1000*BN109*AU109*(BJ109-BK109)/(100*BB109*(1000-AU109*BJ109))</f>
        <v>0</v>
      </c>
      <c r="AI109">
        <f>(AJ109 - AK109 - BO109*1E3/(8.314*(BQ109+273.15)) * AM109/BN109 * AL109) * BN109/(100*BB109) * (1000 - BK109)/1000</f>
        <v>0</v>
      </c>
      <c r="AJ109">
        <v>1544.7277042118</v>
      </c>
      <c r="AK109">
        <v>1517.55436363636</v>
      </c>
      <c r="AL109">
        <v>3.2945381036335</v>
      </c>
      <c r="AM109">
        <v>67.1333394971398</v>
      </c>
      <c r="AN109">
        <f>(AP109 - AO109 + BO109*1E3/(8.314*(BQ109+273.15)) * AR109/BN109 * AQ109) * BN109/(100*BB109) * 1000/(1000 - AP109)</f>
        <v>0</v>
      </c>
      <c r="AO109">
        <v>10.8687398589129</v>
      </c>
      <c r="AP109">
        <v>12.3266303030303</v>
      </c>
      <c r="AQ109">
        <v>0.0055473670638261</v>
      </c>
      <c r="AR109">
        <v>128.358155406934</v>
      </c>
      <c r="AS109">
        <v>12</v>
      </c>
      <c r="AT109">
        <v>2</v>
      </c>
      <c r="AU109">
        <f>IF(AS109*$H$13&gt;=AW109,1.0,(AW109/(AW109-AS109*$H$13)))</f>
        <v>0</v>
      </c>
      <c r="AV109">
        <f>(AU109-1)*100</f>
        <v>0</v>
      </c>
      <c r="AW109">
        <f>MAX(0,($B$13+$C$13*BV109)/(1+$D$13*BV109)*BO109/(BQ109+273)*$E$13)</f>
        <v>0</v>
      </c>
      <c r="AX109">
        <f>$B$11*BW109+$C$11*BX109+$F$11*CI109*(1-CL109)</f>
        <v>0</v>
      </c>
      <c r="AY109">
        <f>AX109*AZ109</f>
        <v>0</v>
      </c>
      <c r="AZ109">
        <f>($B$11*$D$9+$C$11*$D$9+$F$11*((CV109+CN109)/MAX(CV109+CN109+CW109, 0.1)*$I$9+CW109/MAX(CV109+CN109+CW109, 0.1)*$J$9))/($B$11+$C$11+$F$11)</f>
        <v>0</v>
      </c>
      <c r="BA109">
        <f>($B$11*$K$9+$C$11*$K$9+$F$11*((CV109+CN109)/MAX(CV109+CN109+CW109, 0.1)*$P$9+CW109/MAX(CV109+CN109+CW109, 0.1)*$Q$9))/($B$11+$C$11+$F$11)</f>
        <v>0</v>
      </c>
      <c r="BB109">
        <v>2.44</v>
      </c>
      <c r="BC109">
        <v>0.5</v>
      </c>
      <c r="BD109" t="s">
        <v>355</v>
      </c>
      <c r="BE109">
        <v>2</v>
      </c>
      <c r="BF109" t="b">
        <v>1</v>
      </c>
      <c r="BG109">
        <v>1680458569.23214</v>
      </c>
      <c r="BH109">
        <v>1475.05964285714</v>
      </c>
      <c r="BI109">
        <v>1513.18607142857</v>
      </c>
      <c r="BJ109">
        <v>12.2903464285714</v>
      </c>
      <c r="BK109">
        <v>10.8201571428571</v>
      </c>
      <c r="BL109">
        <v>1472.87857142857</v>
      </c>
      <c r="BM109">
        <v>12.3327607142857</v>
      </c>
      <c r="BN109">
        <v>500.134321428571</v>
      </c>
      <c r="BO109">
        <v>89.4808464285715</v>
      </c>
      <c r="BP109">
        <v>0.100064764285714</v>
      </c>
      <c r="BQ109">
        <v>19.5109285714286</v>
      </c>
      <c r="BR109">
        <v>20.0176785714286</v>
      </c>
      <c r="BS109">
        <v>999.9</v>
      </c>
      <c r="BT109">
        <v>0</v>
      </c>
      <c r="BU109">
        <v>0</v>
      </c>
      <c r="BV109">
        <v>9947.165</v>
      </c>
      <c r="BW109">
        <v>0</v>
      </c>
      <c r="BX109">
        <v>10.2381</v>
      </c>
      <c r="BY109">
        <v>-38.1272</v>
      </c>
      <c r="BZ109">
        <v>1493.41321428571</v>
      </c>
      <c r="CA109">
        <v>1529.73928571429</v>
      </c>
      <c r="CB109">
        <v>1.47019642857143</v>
      </c>
      <c r="CC109">
        <v>1513.18607142857</v>
      </c>
      <c r="CD109">
        <v>10.8201571428571</v>
      </c>
      <c r="CE109">
        <v>1.09975142857143</v>
      </c>
      <c r="CF109">
        <v>0.968197107142857</v>
      </c>
      <c r="CG109">
        <v>8.30951285714286</v>
      </c>
      <c r="CH109">
        <v>6.44623821428571</v>
      </c>
      <c r="CI109">
        <v>1999.9775</v>
      </c>
      <c r="CJ109">
        <v>0.979995571428571</v>
      </c>
      <c r="CK109">
        <v>0.0200042428571429</v>
      </c>
      <c r="CL109">
        <v>0</v>
      </c>
      <c r="CM109">
        <v>2.55848571428571</v>
      </c>
      <c r="CN109">
        <v>0</v>
      </c>
      <c r="CO109">
        <v>4550.30928571429</v>
      </c>
      <c r="CP109">
        <v>16705.1964285714</v>
      </c>
      <c r="CQ109">
        <v>41.60475</v>
      </c>
      <c r="CR109">
        <v>43.7965</v>
      </c>
      <c r="CS109">
        <v>42.8075714285714</v>
      </c>
      <c r="CT109">
        <v>41.8525</v>
      </c>
      <c r="CU109">
        <v>40.7095</v>
      </c>
      <c r="CV109">
        <v>1959.9675</v>
      </c>
      <c r="CW109">
        <v>40.01</v>
      </c>
      <c r="CX109">
        <v>0</v>
      </c>
      <c r="CY109">
        <v>1680458607</v>
      </c>
      <c r="CZ109">
        <v>0</v>
      </c>
      <c r="DA109">
        <v>0</v>
      </c>
      <c r="DB109" t="s">
        <v>356</v>
      </c>
      <c r="DC109">
        <v>1680383055.5</v>
      </c>
      <c r="DD109">
        <v>1680383051.5</v>
      </c>
      <c r="DE109">
        <v>0</v>
      </c>
      <c r="DF109">
        <v>-0.261</v>
      </c>
      <c r="DG109">
        <v>-0.006</v>
      </c>
      <c r="DH109">
        <v>1.377</v>
      </c>
      <c r="DI109">
        <v>0.403</v>
      </c>
      <c r="DJ109">
        <v>420</v>
      </c>
      <c r="DK109">
        <v>24</v>
      </c>
      <c r="DL109">
        <v>0.61</v>
      </c>
      <c r="DM109">
        <v>0.33</v>
      </c>
      <c r="DN109">
        <v>-38.360165</v>
      </c>
      <c r="DO109">
        <v>4.70649906191378</v>
      </c>
      <c r="DP109">
        <v>0.537648931250681</v>
      </c>
      <c r="DQ109">
        <v>0</v>
      </c>
      <c r="DR109">
        <v>1.491829</v>
      </c>
      <c r="DS109">
        <v>-0.438109868667915</v>
      </c>
      <c r="DT109">
        <v>0.0454714388270263</v>
      </c>
      <c r="DU109">
        <v>0</v>
      </c>
      <c r="DV109">
        <v>0</v>
      </c>
      <c r="DW109">
        <v>2</v>
      </c>
      <c r="DX109" t="s">
        <v>383</v>
      </c>
      <c r="DY109">
        <v>2.87107</v>
      </c>
      <c r="DZ109">
        <v>2.71005</v>
      </c>
      <c r="EA109">
        <v>0.211686</v>
      </c>
      <c r="EB109">
        <v>0.214555</v>
      </c>
      <c r="EC109">
        <v>0.0631066</v>
      </c>
      <c r="ED109">
        <v>0.057266</v>
      </c>
      <c r="EE109">
        <v>22111</v>
      </c>
      <c r="EF109">
        <v>19289.9</v>
      </c>
      <c r="EG109">
        <v>25093</v>
      </c>
      <c r="EH109">
        <v>23912</v>
      </c>
      <c r="EI109">
        <v>40121</v>
      </c>
      <c r="EJ109">
        <v>37292.9</v>
      </c>
      <c r="EK109">
        <v>45335.4</v>
      </c>
      <c r="EL109">
        <v>42622.9</v>
      </c>
      <c r="EM109">
        <v>1.78</v>
      </c>
      <c r="EN109">
        <v>1.85805</v>
      </c>
      <c r="EO109">
        <v>0.0150762</v>
      </c>
      <c r="EP109">
        <v>0</v>
      </c>
      <c r="EQ109">
        <v>19.7633</v>
      </c>
      <c r="ER109">
        <v>999.9</v>
      </c>
      <c r="ES109">
        <v>35.301</v>
      </c>
      <c r="ET109">
        <v>28.873</v>
      </c>
      <c r="EU109">
        <v>15.7493</v>
      </c>
      <c r="EV109">
        <v>55.995</v>
      </c>
      <c r="EW109">
        <v>46.234</v>
      </c>
      <c r="EX109">
        <v>1</v>
      </c>
      <c r="EY109">
        <v>-0.0753913</v>
      </c>
      <c r="EZ109">
        <v>5.09508</v>
      </c>
      <c r="FA109">
        <v>20.1587</v>
      </c>
      <c r="FB109">
        <v>5.23526</v>
      </c>
      <c r="FC109">
        <v>11.992</v>
      </c>
      <c r="FD109">
        <v>4.95695</v>
      </c>
      <c r="FE109">
        <v>3.30395</v>
      </c>
      <c r="FF109">
        <v>9999</v>
      </c>
      <c r="FG109">
        <v>9999</v>
      </c>
      <c r="FH109">
        <v>999.9</v>
      </c>
      <c r="FI109">
        <v>9999</v>
      </c>
      <c r="FJ109">
        <v>1.86844</v>
      </c>
      <c r="FK109">
        <v>1.86412</v>
      </c>
      <c r="FL109">
        <v>1.87177</v>
      </c>
      <c r="FM109">
        <v>1.86249</v>
      </c>
      <c r="FN109">
        <v>1.86189</v>
      </c>
      <c r="FO109">
        <v>1.86844</v>
      </c>
      <c r="FP109">
        <v>1.85852</v>
      </c>
      <c r="FQ109">
        <v>1.86496</v>
      </c>
      <c r="FR109">
        <v>5</v>
      </c>
      <c r="FS109">
        <v>0</v>
      </c>
      <c r="FT109">
        <v>0</v>
      </c>
      <c r="FU109">
        <v>0</v>
      </c>
      <c r="FV109" t="s">
        <v>358</v>
      </c>
      <c r="FW109" t="s">
        <v>359</v>
      </c>
      <c r="FX109" t="s">
        <v>360</v>
      </c>
      <c r="FY109" t="s">
        <v>360</v>
      </c>
      <c r="FZ109" t="s">
        <v>360</v>
      </c>
      <c r="GA109" t="s">
        <v>360</v>
      </c>
      <c r="GB109">
        <v>0</v>
      </c>
      <c r="GC109">
        <v>100</v>
      </c>
      <c r="GD109">
        <v>100</v>
      </c>
      <c r="GE109">
        <v>2.21</v>
      </c>
      <c r="GF109">
        <v>-0.0415</v>
      </c>
      <c r="GG109">
        <v>0.710533810232173</v>
      </c>
      <c r="GH109">
        <v>0.00197157181927259</v>
      </c>
      <c r="GI109">
        <v>-1.54613444728524e-06</v>
      </c>
      <c r="GJ109">
        <v>6.01190112903267e-10</v>
      </c>
      <c r="GK109">
        <v>-0.100309745534137</v>
      </c>
      <c r="GL109">
        <v>-0.0164619765348121</v>
      </c>
      <c r="GM109">
        <v>0.00184798508784774</v>
      </c>
      <c r="GN109">
        <v>-1.07393615702454e-05</v>
      </c>
      <c r="GO109">
        <v>1</v>
      </c>
      <c r="GP109">
        <v>1970</v>
      </c>
      <c r="GQ109">
        <v>2</v>
      </c>
      <c r="GR109">
        <v>24</v>
      </c>
      <c r="GS109">
        <v>1258.7</v>
      </c>
      <c r="GT109">
        <v>1258.8</v>
      </c>
      <c r="GU109">
        <v>2.93701</v>
      </c>
      <c r="GV109">
        <v>2.31323</v>
      </c>
      <c r="GW109">
        <v>1.44775</v>
      </c>
      <c r="GX109">
        <v>2.30957</v>
      </c>
      <c r="GY109">
        <v>1.44409</v>
      </c>
      <c r="GZ109">
        <v>2.41211</v>
      </c>
      <c r="HA109">
        <v>34.0092</v>
      </c>
      <c r="HB109">
        <v>24.2976</v>
      </c>
      <c r="HC109">
        <v>18</v>
      </c>
      <c r="HD109">
        <v>416.392</v>
      </c>
      <c r="HE109">
        <v>448.353</v>
      </c>
      <c r="HF109">
        <v>14.5385</v>
      </c>
      <c r="HG109">
        <v>26.1828</v>
      </c>
      <c r="HH109">
        <v>30.0007</v>
      </c>
      <c r="HI109">
        <v>26.1686</v>
      </c>
      <c r="HJ109">
        <v>26.1411</v>
      </c>
      <c r="HK109">
        <v>58.814</v>
      </c>
      <c r="HL109">
        <v>39.5318</v>
      </c>
      <c r="HM109">
        <v>0.625934</v>
      </c>
      <c r="HN109">
        <v>14.5166</v>
      </c>
      <c r="HO109">
        <v>1556.49</v>
      </c>
      <c r="HP109">
        <v>10.8129</v>
      </c>
      <c r="HQ109">
        <v>95.9717</v>
      </c>
      <c r="HR109">
        <v>100.237</v>
      </c>
    </row>
    <row r="110" spans="1:226">
      <c r="A110">
        <v>94</v>
      </c>
      <c r="B110">
        <v>1680458582</v>
      </c>
      <c r="C110">
        <v>557</v>
      </c>
      <c r="D110" t="s">
        <v>547</v>
      </c>
      <c r="E110" t="s">
        <v>548</v>
      </c>
      <c r="F110">
        <v>5</v>
      </c>
      <c r="G110" t="s">
        <v>353</v>
      </c>
      <c r="H110" t="s">
        <v>354</v>
      </c>
      <c r="I110">
        <v>1680458574.5</v>
      </c>
      <c r="J110">
        <f>(K110)/1000</f>
        <v>0</v>
      </c>
      <c r="K110">
        <f>IF(BF110, AN110, AH110)</f>
        <v>0</v>
      </c>
      <c r="L110">
        <f>IF(BF110, AI110, AG110)</f>
        <v>0</v>
      </c>
      <c r="M110">
        <f>BH110 - IF(AU110&gt;1, L110*BB110*100.0/(AW110*BV110), 0)</f>
        <v>0</v>
      </c>
      <c r="N110">
        <f>((T110-J110/2)*M110-L110)/(T110+J110/2)</f>
        <v>0</v>
      </c>
      <c r="O110">
        <f>N110*(BO110+BP110)/1000.0</f>
        <v>0</v>
      </c>
      <c r="P110">
        <f>(BH110 - IF(AU110&gt;1, L110*BB110*100.0/(AW110*BV110), 0))*(BO110+BP110)/1000.0</f>
        <v>0</v>
      </c>
      <c r="Q110">
        <f>2.0/((1/S110-1/R110)+SIGN(S110)*SQRT((1/S110-1/R110)*(1/S110-1/R110) + 4*BC110/((BC110+1)*(BC110+1))*(2*1/S110*1/R110-1/R110*1/R110)))</f>
        <v>0</v>
      </c>
      <c r="R110">
        <f>IF(LEFT(BD110,1)&lt;&gt;"0",IF(LEFT(BD110,1)="1",3.0,BE110),$D$5+$E$5*(BV110*BO110/($K$5*1000))+$F$5*(BV110*BO110/($K$5*1000))*MAX(MIN(BB110,$J$5),$I$5)*MAX(MIN(BB110,$J$5),$I$5)+$G$5*MAX(MIN(BB110,$J$5),$I$5)*(BV110*BO110/($K$5*1000))+$H$5*(BV110*BO110/($K$5*1000))*(BV110*BO110/($K$5*1000)))</f>
        <v>0</v>
      </c>
      <c r="S110">
        <f>J110*(1000-(1000*0.61365*exp(17.502*W110/(240.97+W110))/(BO110+BP110)+BJ110)/2)/(1000*0.61365*exp(17.502*W110/(240.97+W110))/(BO110+BP110)-BJ110)</f>
        <v>0</v>
      </c>
      <c r="T110">
        <f>1/((BC110+1)/(Q110/1.6)+1/(R110/1.37)) + BC110/((BC110+1)/(Q110/1.6) + BC110/(R110/1.37))</f>
        <v>0</v>
      </c>
      <c r="U110">
        <f>(AX110*BA110)</f>
        <v>0</v>
      </c>
      <c r="V110">
        <f>(BQ110+(U110+2*0.95*5.67E-8*(((BQ110+$B$7)+273)^4-(BQ110+273)^4)-44100*J110)/(1.84*29.3*R110+8*0.95*5.67E-8*(BQ110+273)^3))</f>
        <v>0</v>
      </c>
      <c r="W110">
        <f>($C$7*BR110+$D$7*BS110+$E$7*V110)</f>
        <v>0</v>
      </c>
      <c r="X110">
        <f>0.61365*exp(17.502*W110/(240.97+W110))</f>
        <v>0</v>
      </c>
      <c r="Y110">
        <f>(Z110/AA110*100)</f>
        <v>0</v>
      </c>
      <c r="Z110">
        <f>BJ110*(BO110+BP110)/1000</f>
        <v>0</v>
      </c>
      <c r="AA110">
        <f>0.61365*exp(17.502*BQ110/(240.97+BQ110))</f>
        <v>0</v>
      </c>
      <c r="AB110">
        <f>(X110-BJ110*(BO110+BP110)/1000)</f>
        <v>0</v>
      </c>
      <c r="AC110">
        <f>(-J110*44100)</f>
        <v>0</v>
      </c>
      <c r="AD110">
        <f>2*29.3*R110*0.92*(BQ110-W110)</f>
        <v>0</v>
      </c>
      <c r="AE110">
        <f>2*0.95*5.67E-8*(((BQ110+$B$7)+273)^4-(W110+273)^4)</f>
        <v>0</v>
      </c>
      <c r="AF110">
        <f>U110+AE110+AC110+AD110</f>
        <v>0</v>
      </c>
      <c r="AG110">
        <f>BN110*AU110*(BI110-BH110*(1000-AU110*BK110)/(1000-AU110*BJ110))/(100*BB110)</f>
        <v>0</v>
      </c>
      <c r="AH110">
        <f>1000*BN110*AU110*(BJ110-BK110)/(100*BB110*(1000-AU110*BJ110))</f>
        <v>0</v>
      </c>
      <c r="AI110">
        <f>(AJ110 - AK110 - BO110*1E3/(8.314*(BQ110+273.15)) * AM110/BN110 * AL110) * BN110/(100*BB110) * (1000 - BK110)/1000</f>
        <v>0</v>
      </c>
      <c r="AJ110">
        <v>1562.25214222935</v>
      </c>
      <c r="AK110">
        <v>1534.34363636364</v>
      </c>
      <c r="AL110">
        <v>3.37627991792856</v>
      </c>
      <c r="AM110">
        <v>67.1333394971398</v>
      </c>
      <c r="AN110">
        <f>(AP110 - AO110 + BO110*1E3/(8.314*(BQ110+273.15)) * AR110/BN110 * AQ110) * BN110/(100*BB110) * 1000/(1000 - AP110)</f>
        <v>0</v>
      </c>
      <c r="AO110">
        <v>10.8744061500992</v>
      </c>
      <c r="AP110">
        <v>12.3324145454545</v>
      </c>
      <c r="AQ110">
        <v>-5.54130713212013e-05</v>
      </c>
      <c r="AR110">
        <v>128.358155406934</v>
      </c>
      <c r="AS110">
        <v>12</v>
      </c>
      <c r="AT110">
        <v>2</v>
      </c>
      <c r="AU110">
        <f>IF(AS110*$H$13&gt;=AW110,1.0,(AW110/(AW110-AS110*$H$13)))</f>
        <v>0</v>
      </c>
      <c r="AV110">
        <f>(AU110-1)*100</f>
        <v>0</v>
      </c>
      <c r="AW110">
        <f>MAX(0,($B$13+$C$13*BV110)/(1+$D$13*BV110)*BO110/(BQ110+273)*$E$13)</f>
        <v>0</v>
      </c>
      <c r="AX110">
        <f>$B$11*BW110+$C$11*BX110+$F$11*CI110*(1-CL110)</f>
        <v>0</v>
      </c>
      <c r="AY110">
        <f>AX110*AZ110</f>
        <v>0</v>
      </c>
      <c r="AZ110">
        <f>($B$11*$D$9+$C$11*$D$9+$F$11*((CV110+CN110)/MAX(CV110+CN110+CW110, 0.1)*$I$9+CW110/MAX(CV110+CN110+CW110, 0.1)*$J$9))/($B$11+$C$11+$F$11)</f>
        <v>0</v>
      </c>
      <c r="BA110">
        <f>($B$11*$K$9+$C$11*$K$9+$F$11*((CV110+CN110)/MAX(CV110+CN110+CW110, 0.1)*$P$9+CW110/MAX(CV110+CN110+CW110, 0.1)*$Q$9))/($B$11+$C$11+$F$11)</f>
        <v>0</v>
      </c>
      <c r="BB110">
        <v>2.44</v>
      </c>
      <c r="BC110">
        <v>0.5</v>
      </c>
      <c r="BD110" t="s">
        <v>355</v>
      </c>
      <c r="BE110">
        <v>2</v>
      </c>
      <c r="BF110" t="b">
        <v>1</v>
      </c>
      <c r="BG110">
        <v>1680458574.5</v>
      </c>
      <c r="BH110">
        <v>1492.35925925926</v>
      </c>
      <c r="BI110">
        <v>1530.54518518518</v>
      </c>
      <c r="BJ110">
        <v>12.3111703703704</v>
      </c>
      <c r="BK110">
        <v>10.8621888888889</v>
      </c>
      <c r="BL110">
        <v>1490.15481481481</v>
      </c>
      <c r="BM110">
        <v>12.3530925925926</v>
      </c>
      <c r="BN110">
        <v>500.133592592593</v>
      </c>
      <c r="BO110">
        <v>89.4798074074074</v>
      </c>
      <c r="BP110">
        <v>0.0999649444444445</v>
      </c>
      <c r="BQ110">
        <v>19.5069407407407</v>
      </c>
      <c r="BR110">
        <v>20.0189074074074</v>
      </c>
      <c r="BS110">
        <v>999.9</v>
      </c>
      <c r="BT110">
        <v>0</v>
      </c>
      <c r="BU110">
        <v>0</v>
      </c>
      <c r="BV110">
        <v>9976.36555555556</v>
      </c>
      <c r="BW110">
        <v>0</v>
      </c>
      <c r="BX110">
        <v>10.2381</v>
      </c>
      <c r="BY110">
        <v>-38.1859296296296</v>
      </c>
      <c r="BZ110">
        <v>1510.96037037037</v>
      </c>
      <c r="CA110">
        <v>1547.35333333333</v>
      </c>
      <c r="CB110">
        <v>1.44898777777778</v>
      </c>
      <c r="CC110">
        <v>1530.54518518518</v>
      </c>
      <c r="CD110">
        <v>10.8621888888889</v>
      </c>
      <c r="CE110">
        <v>1.10160222222222</v>
      </c>
      <c r="CF110">
        <v>0.971946962962963</v>
      </c>
      <c r="CG110">
        <v>8.33428592592593</v>
      </c>
      <c r="CH110">
        <v>6.50249037037037</v>
      </c>
      <c r="CI110">
        <v>1999.98925925926</v>
      </c>
      <c r="CJ110">
        <v>0.979995740740741</v>
      </c>
      <c r="CK110">
        <v>0.0200041074074074</v>
      </c>
      <c r="CL110">
        <v>0</v>
      </c>
      <c r="CM110">
        <v>2.62024444444444</v>
      </c>
      <c r="CN110">
        <v>0</v>
      </c>
      <c r="CO110">
        <v>4549.02740740741</v>
      </c>
      <c r="CP110">
        <v>16705.2962962963</v>
      </c>
      <c r="CQ110">
        <v>41.6063333333333</v>
      </c>
      <c r="CR110">
        <v>43.7959259259259</v>
      </c>
      <c r="CS110">
        <v>42.812</v>
      </c>
      <c r="CT110">
        <v>41.8586666666667</v>
      </c>
      <c r="CU110">
        <v>40.708</v>
      </c>
      <c r="CV110">
        <v>1959.97925925926</v>
      </c>
      <c r="CW110">
        <v>40.01</v>
      </c>
      <c r="CX110">
        <v>0</v>
      </c>
      <c r="CY110">
        <v>1680458611.8</v>
      </c>
      <c r="CZ110">
        <v>0</v>
      </c>
      <c r="DA110">
        <v>0</v>
      </c>
      <c r="DB110" t="s">
        <v>356</v>
      </c>
      <c r="DC110">
        <v>1680383055.5</v>
      </c>
      <c r="DD110">
        <v>1680383051.5</v>
      </c>
      <c r="DE110">
        <v>0</v>
      </c>
      <c r="DF110">
        <v>-0.261</v>
      </c>
      <c r="DG110">
        <v>-0.006</v>
      </c>
      <c r="DH110">
        <v>1.377</v>
      </c>
      <c r="DI110">
        <v>0.403</v>
      </c>
      <c r="DJ110">
        <v>420</v>
      </c>
      <c r="DK110">
        <v>24</v>
      </c>
      <c r="DL110">
        <v>0.61</v>
      </c>
      <c r="DM110">
        <v>0.33</v>
      </c>
      <c r="DN110">
        <v>-38.22329</v>
      </c>
      <c r="DO110">
        <v>0.238980112570463</v>
      </c>
      <c r="DP110">
        <v>0.392986310703058</v>
      </c>
      <c r="DQ110">
        <v>0</v>
      </c>
      <c r="DR110">
        <v>1.470442</v>
      </c>
      <c r="DS110">
        <v>-0.253926979362102</v>
      </c>
      <c r="DT110">
        <v>0.0347114961648155</v>
      </c>
      <c r="DU110">
        <v>0</v>
      </c>
      <c r="DV110">
        <v>0</v>
      </c>
      <c r="DW110">
        <v>2</v>
      </c>
      <c r="DX110" t="s">
        <v>383</v>
      </c>
      <c r="DY110">
        <v>2.87103</v>
      </c>
      <c r="DZ110">
        <v>2.71013</v>
      </c>
      <c r="EA110">
        <v>0.213078</v>
      </c>
      <c r="EB110">
        <v>0.215934</v>
      </c>
      <c r="EC110">
        <v>0.0631298</v>
      </c>
      <c r="ED110">
        <v>0.0572855</v>
      </c>
      <c r="EE110">
        <v>22072</v>
      </c>
      <c r="EF110">
        <v>19256</v>
      </c>
      <c r="EG110">
        <v>25093.1</v>
      </c>
      <c r="EH110">
        <v>23911.9</v>
      </c>
      <c r="EI110">
        <v>40119.8</v>
      </c>
      <c r="EJ110">
        <v>37291.9</v>
      </c>
      <c r="EK110">
        <v>45335.1</v>
      </c>
      <c r="EL110">
        <v>42622.6</v>
      </c>
      <c r="EM110">
        <v>1.77973</v>
      </c>
      <c r="EN110">
        <v>1.8579</v>
      </c>
      <c r="EO110">
        <v>0.0155158</v>
      </c>
      <c r="EP110">
        <v>0</v>
      </c>
      <c r="EQ110">
        <v>19.7623</v>
      </c>
      <c r="ER110">
        <v>999.9</v>
      </c>
      <c r="ES110">
        <v>35.325</v>
      </c>
      <c r="ET110">
        <v>28.883</v>
      </c>
      <c r="EU110">
        <v>15.7695</v>
      </c>
      <c r="EV110">
        <v>55.825</v>
      </c>
      <c r="EW110">
        <v>45.8053</v>
      </c>
      <c r="EX110">
        <v>1</v>
      </c>
      <c r="EY110">
        <v>-0.0750686</v>
      </c>
      <c r="EZ110">
        <v>5.1166</v>
      </c>
      <c r="FA110">
        <v>20.158</v>
      </c>
      <c r="FB110">
        <v>5.23481</v>
      </c>
      <c r="FC110">
        <v>11.992</v>
      </c>
      <c r="FD110">
        <v>4.9569</v>
      </c>
      <c r="FE110">
        <v>3.30395</v>
      </c>
      <c r="FF110">
        <v>9999</v>
      </c>
      <c r="FG110">
        <v>9999</v>
      </c>
      <c r="FH110">
        <v>999.9</v>
      </c>
      <c r="FI110">
        <v>9999</v>
      </c>
      <c r="FJ110">
        <v>1.86844</v>
      </c>
      <c r="FK110">
        <v>1.86415</v>
      </c>
      <c r="FL110">
        <v>1.87178</v>
      </c>
      <c r="FM110">
        <v>1.86249</v>
      </c>
      <c r="FN110">
        <v>1.86192</v>
      </c>
      <c r="FO110">
        <v>1.86844</v>
      </c>
      <c r="FP110">
        <v>1.85852</v>
      </c>
      <c r="FQ110">
        <v>1.86498</v>
      </c>
      <c r="FR110">
        <v>5</v>
      </c>
      <c r="FS110">
        <v>0</v>
      </c>
      <c r="FT110">
        <v>0</v>
      </c>
      <c r="FU110">
        <v>0</v>
      </c>
      <c r="FV110" t="s">
        <v>358</v>
      </c>
      <c r="FW110" t="s">
        <v>359</v>
      </c>
      <c r="FX110" t="s">
        <v>360</v>
      </c>
      <c r="FY110" t="s">
        <v>360</v>
      </c>
      <c r="FZ110" t="s">
        <v>360</v>
      </c>
      <c r="GA110" t="s">
        <v>360</v>
      </c>
      <c r="GB110">
        <v>0</v>
      </c>
      <c r="GC110">
        <v>100</v>
      </c>
      <c r="GD110">
        <v>100</v>
      </c>
      <c r="GE110">
        <v>2.24</v>
      </c>
      <c r="GF110">
        <v>-0.0414</v>
      </c>
      <c r="GG110">
        <v>0.710533810232173</v>
      </c>
      <c r="GH110">
        <v>0.00197157181927259</v>
      </c>
      <c r="GI110">
        <v>-1.54613444728524e-06</v>
      </c>
      <c r="GJ110">
        <v>6.01190112903267e-10</v>
      </c>
      <c r="GK110">
        <v>-0.100309745534137</v>
      </c>
      <c r="GL110">
        <v>-0.0164619765348121</v>
      </c>
      <c r="GM110">
        <v>0.00184798508784774</v>
      </c>
      <c r="GN110">
        <v>-1.07393615702454e-05</v>
      </c>
      <c r="GO110">
        <v>1</v>
      </c>
      <c r="GP110">
        <v>1970</v>
      </c>
      <c r="GQ110">
        <v>2</v>
      </c>
      <c r="GR110">
        <v>24</v>
      </c>
      <c r="GS110">
        <v>1258.8</v>
      </c>
      <c r="GT110">
        <v>1258.8</v>
      </c>
      <c r="GU110">
        <v>2.96143</v>
      </c>
      <c r="GV110">
        <v>2.32544</v>
      </c>
      <c r="GW110">
        <v>1.44775</v>
      </c>
      <c r="GX110">
        <v>2.30957</v>
      </c>
      <c r="GY110">
        <v>1.44409</v>
      </c>
      <c r="GZ110">
        <v>2.33398</v>
      </c>
      <c r="HA110">
        <v>34.0092</v>
      </c>
      <c r="HB110">
        <v>24.2889</v>
      </c>
      <c r="HC110">
        <v>18</v>
      </c>
      <c r="HD110">
        <v>416.241</v>
      </c>
      <c r="HE110">
        <v>448.262</v>
      </c>
      <c r="HF110">
        <v>14.5121</v>
      </c>
      <c r="HG110">
        <v>26.1846</v>
      </c>
      <c r="HH110">
        <v>30.0005</v>
      </c>
      <c r="HI110">
        <v>26.1686</v>
      </c>
      <c r="HJ110">
        <v>26.1411</v>
      </c>
      <c r="HK110">
        <v>59.345</v>
      </c>
      <c r="HL110">
        <v>39.5318</v>
      </c>
      <c r="HM110">
        <v>0.625934</v>
      </c>
      <c r="HN110">
        <v>14.4991</v>
      </c>
      <c r="HO110">
        <v>1576.65</v>
      </c>
      <c r="HP110">
        <v>10.8129</v>
      </c>
      <c r="HQ110">
        <v>95.9713</v>
      </c>
      <c r="HR110">
        <v>100.236</v>
      </c>
    </row>
    <row r="111" spans="1:226">
      <c r="A111">
        <v>95</v>
      </c>
      <c r="B111">
        <v>1680458587</v>
      </c>
      <c r="C111">
        <v>562</v>
      </c>
      <c r="D111" t="s">
        <v>549</v>
      </c>
      <c r="E111" t="s">
        <v>550</v>
      </c>
      <c r="F111">
        <v>5</v>
      </c>
      <c r="G111" t="s">
        <v>353</v>
      </c>
      <c r="H111" t="s">
        <v>354</v>
      </c>
      <c r="I111">
        <v>1680458579.21429</v>
      </c>
      <c r="J111">
        <f>(K111)/1000</f>
        <v>0</v>
      </c>
      <c r="K111">
        <f>IF(BF111, AN111, AH111)</f>
        <v>0</v>
      </c>
      <c r="L111">
        <f>IF(BF111, AI111, AG111)</f>
        <v>0</v>
      </c>
      <c r="M111">
        <f>BH111 - IF(AU111&gt;1, L111*BB111*100.0/(AW111*BV111), 0)</f>
        <v>0</v>
      </c>
      <c r="N111">
        <f>((T111-J111/2)*M111-L111)/(T111+J111/2)</f>
        <v>0</v>
      </c>
      <c r="O111">
        <f>N111*(BO111+BP111)/1000.0</f>
        <v>0</v>
      </c>
      <c r="P111">
        <f>(BH111 - IF(AU111&gt;1, L111*BB111*100.0/(AW111*BV111), 0))*(BO111+BP111)/1000.0</f>
        <v>0</v>
      </c>
      <c r="Q111">
        <f>2.0/((1/S111-1/R111)+SIGN(S111)*SQRT((1/S111-1/R111)*(1/S111-1/R111) + 4*BC111/((BC111+1)*(BC111+1))*(2*1/S111*1/R111-1/R111*1/R111)))</f>
        <v>0</v>
      </c>
      <c r="R111">
        <f>IF(LEFT(BD111,1)&lt;&gt;"0",IF(LEFT(BD111,1)="1",3.0,BE111),$D$5+$E$5*(BV111*BO111/($K$5*1000))+$F$5*(BV111*BO111/($K$5*1000))*MAX(MIN(BB111,$J$5),$I$5)*MAX(MIN(BB111,$J$5),$I$5)+$G$5*MAX(MIN(BB111,$J$5),$I$5)*(BV111*BO111/($K$5*1000))+$H$5*(BV111*BO111/($K$5*1000))*(BV111*BO111/($K$5*1000)))</f>
        <v>0</v>
      </c>
      <c r="S111">
        <f>J111*(1000-(1000*0.61365*exp(17.502*W111/(240.97+W111))/(BO111+BP111)+BJ111)/2)/(1000*0.61365*exp(17.502*W111/(240.97+W111))/(BO111+BP111)-BJ111)</f>
        <v>0</v>
      </c>
      <c r="T111">
        <f>1/((BC111+1)/(Q111/1.6)+1/(R111/1.37)) + BC111/((BC111+1)/(Q111/1.6) + BC111/(R111/1.37))</f>
        <v>0</v>
      </c>
      <c r="U111">
        <f>(AX111*BA111)</f>
        <v>0</v>
      </c>
      <c r="V111">
        <f>(BQ111+(U111+2*0.95*5.67E-8*(((BQ111+$B$7)+273)^4-(BQ111+273)^4)-44100*J111)/(1.84*29.3*R111+8*0.95*5.67E-8*(BQ111+273)^3))</f>
        <v>0</v>
      </c>
      <c r="W111">
        <f>($C$7*BR111+$D$7*BS111+$E$7*V111)</f>
        <v>0</v>
      </c>
      <c r="X111">
        <f>0.61365*exp(17.502*W111/(240.97+W111))</f>
        <v>0</v>
      </c>
      <c r="Y111">
        <f>(Z111/AA111*100)</f>
        <v>0</v>
      </c>
      <c r="Z111">
        <f>BJ111*(BO111+BP111)/1000</f>
        <v>0</v>
      </c>
      <c r="AA111">
        <f>0.61365*exp(17.502*BQ111/(240.97+BQ111))</f>
        <v>0</v>
      </c>
      <c r="AB111">
        <f>(X111-BJ111*(BO111+BP111)/1000)</f>
        <v>0</v>
      </c>
      <c r="AC111">
        <f>(-J111*44100)</f>
        <v>0</v>
      </c>
      <c r="AD111">
        <f>2*29.3*R111*0.92*(BQ111-W111)</f>
        <v>0</v>
      </c>
      <c r="AE111">
        <f>2*0.95*5.67E-8*(((BQ111+$B$7)+273)^4-(W111+273)^4)</f>
        <v>0</v>
      </c>
      <c r="AF111">
        <f>U111+AE111+AC111+AD111</f>
        <v>0</v>
      </c>
      <c r="AG111">
        <f>BN111*AU111*(BI111-BH111*(1000-AU111*BK111)/(1000-AU111*BJ111))/(100*BB111)</f>
        <v>0</v>
      </c>
      <c r="AH111">
        <f>1000*BN111*AU111*(BJ111-BK111)/(100*BB111*(1000-AU111*BJ111))</f>
        <v>0</v>
      </c>
      <c r="AI111">
        <f>(AJ111 - AK111 - BO111*1E3/(8.314*(BQ111+273.15)) * AM111/BN111 * AL111) * BN111/(100*BB111) * (1000 - BK111)/1000</f>
        <v>0</v>
      </c>
      <c r="AJ111">
        <v>1579.301383141</v>
      </c>
      <c r="AK111">
        <v>1551.26903030303</v>
      </c>
      <c r="AL111">
        <v>3.38630403915239</v>
      </c>
      <c r="AM111">
        <v>67.1333394971398</v>
      </c>
      <c r="AN111">
        <f>(AP111 - AO111 + BO111*1E3/(8.314*(BQ111+273.15)) * AR111/BN111 * AQ111) * BN111/(100*BB111) * 1000/(1000 - AP111)</f>
        <v>0</v>
      </c>
      <c r="AO111">
        <v>10.8763938744317</v>
      </c>
      <c r="AP111">
        <v>12.3400424242424</v>
      </c>
      <c r="AQ111">
        <v>0.000185185534399344</v>
      </c>
      <c r="AR111">
        <v>128.358155406934</v>
      </c>
      <c r="AS111">
        <v>12</v>
      </c>
      <c r="AT111">
        <v>2</v>
      </c>
      <c r="AU111">
        <f>IF(AS111*$H$13&gt;=AW111,1.0,(AW111/(AW111-AS111*$H$13)))</f>
        <v>0</v>
      </c>
      <c r="AV111">
        <f>(AU111-1)*100</f>
        <v>0</v>
      </c>
      <c r="AW111">
        <f>MAX(0,($B$13+$C$13*BV111)/(1+$D$13*BV111)*BO111/(BQ111+273)*$E$13)</f>
        <v>0</v>
      </c>
      <c r="AX111">
        <f>$B$11*BW111+$C$11*BX111+$F$11*CI111*(1-CL111)</f>
        <v>0</v>
      </c>
      <c r="AY111">
        <f>AX111*AZ111</f>
        <v>0</v>
      </c>
      <c r="AZ111">
        <f>($B$11*$D$9+$C$11*$D$9+$F$11*((CV111+CN111)/MAX(CV111+CN111+CW111, 0.1)*$I$9+CW111/MAX(CV111+CN111+CW111, 0.1)*$J$9))/($B$11+$C$11+$F$11)</f>
        <v>0</v>
      </c>
      <c r="BA111">
        <f>($B$11*$K$9+$C$11*$K$9+$F$11*((CV111+CN111)/MAX(CV111+CN111+CW111, 0.1)*$P$9+CW111/MAX(CV111+CN111+CW111, 0.1)*$Q$9))/($B$11+$C$11+$F$11)</f>
        <v>0</v>
      </c>
      <c r="BB111">
        <v>2.44</v>
      </c>
      <c r="BC111">
        <v>0.5</v>
      </c>
      <c r="BD111" t="s">
        <v>355</v>
      </c>
      <c r="BE111">
        <v>2</v>
      </c>
      <c r="BF111" t="b">
        <v>1</v>
      </c>
      <c r="BG111">
        <v>1680458579.21429</v>
      </c>
      <c r="BH111">
        <v>1507.88892857143</v>
      </c>
      <c r="BI111">
        <v>1546.24535714286</v>
      </c>
      <c r="BJ111">
        <v>12.3273642857143</v>
      </c>
      <c r="BK111">
        <v>10.8716464285714</v>
      </c>
      <c r="BL111">
        <v>1505.66178571429</v>
      </c>
      <c r="BM111">
        <v>12.3689035714286</v>
      </c>
      <c r="BN111">
        <v>500.1315</v>
      </c>
      <c r="BO111">
        <v>89.4796892857143</v>
      </c>
      <c r="BP111">
        <v>0.0999467</v>
      </c>
      <c r="BQ111">
        <v>19.5041214285714</v>
      </c>
      <c r="BR111">
        <v>20.0210357142857</v>
      </c>
      <c r="BS111">
        <v>999.9</v>
      </c>
      <c r="BT111">
        <v>0</v>
      </c>
      <c r="BU111">
        <v>0</v>
      </c>
      <c r="BV111">
        <v>9993.64035714286</v>
      </c>
      <c r="BW111">
        <v>0</v>
      </c>
      <c r="BX111">
        <v>10.2381</v>
      </c>
      <c r="BY111">
        <v>-38.3569964285714</v>
      </c>
      <c r="BZ111">
        <v>1526.70892857143</v>
      </c>
      <c r="CA111">
        <v>1563.24142857143</v>
      </c>
      <c r="CB111">
        <v>1.45573214285714</v>
      </c>
      <c r="CC111">
        <v>1546.24535714286</v>
      </c>
      <c r="CD111">
        <v>10.8716464285714</v>
      </c>
      <c r="CE111">
        <v>1.10305</v>
      </c>
      <c r="CF111">
        <v>0.972791392857143</v>
      </c>
      <c r="CG111">
        <v>8.35365357142857</v>
      </c>
      <c r="CH111">
        <v>6.51511178571429</v>
      </c>
      <c r="CI111">
        <v>1999.97392857143</v>
      </c>
      <c r="CJ111">
        <v>0.979995714285714</v>
      </c>
      <c r="CK111">
        <v>0.0200041285714286</v>
      </c>
      <c r="CL111">
        <v>0</v>
      </c>
      <c r="CM111">
        <v>2.62148214285714</v>
      </c>
      <c r="CN111">
        <v>0</v>
      </c>
      <c r="CO111">
        <v>4547.03428571429</v>
      </c>
      <c r="CP111">
        <v>16705.1714285714</v>
      </c>
      <c r="CQ111">
        <v>41.6115</v>
      </c>
      <c r="CR111">
        <v>43.7965</v>
      </c>
      <c r="CS111">
        <v>42.812</v>
      </c>
      <c r="CT111">
        <v>41.86375</v>
      </c>
      <c r="CU111">
        <v>40.714</v>
      </c>
      <c r="CV111">
        <v>1959.96392857143</v>
      </c>
      <c r="CW111">
        <v>40.01</v>
      </c>
      <c r="CX111">
        <v>0</v>
      </c>
      <c r="CY111">
        <v>1680458617.2</v>
      </c>
      <c r="CZ111">
        <v>0</v>
      </c>
      <c r="DA111">
        <v>0</v>
      </c>
      <c r="DB111" t="s">
        <v>356</v>
      </c>
      <c r="DC111">
        <v>1680383055.5</v>
      </c>
      <c r="DD111">
        <v>1680383051.5</v>
      </c>
      <c r="DE111">
        <v>0</v>
      </c>
      <c r="DF111">
        <v>-0.261</v>
      </c>
      <c r="DG111">
        <v>-0.006</v>
      </c>
      <c r="DH111">
        <v>1.377</v>
      </c>
      <c r="DI111">
        <v>0.403</v>
      </c>
      <c r="DJ111">
        <v>420</v>
      </c>
      <c r="DK111">
        <v>24</v>
      </c>
      <c r="DL111">
        <v>0.61</v>
      </c>
      <c r="DM111">
        <v>0.33</v>
      </c>
      <c r="DN111">
        <v>-38.3199225</v>
      </c>
      <c r="DO111">
        <v>-1.98766041275791</v>
      </c>
      <c r="DP111">
        <v>0.446542893509403</v>
      </c>
      <c r="DQ111">
        <v>0</v>
      </c>
      <c r="DR111">
        <v>1.4541965</v>
      </c>
      <c r="DS111">
        <v>0.0303518949343327</v>
      </c>
      <c r="DT111">
        <v>0.0136396342601259</v>
      </c>
      <c r="DU111">
        <v>1</v>
      </c>
      <c r="DV111">
        <v>1</v>
      </c>
      <c r="DW111">
        <v>2</v>
      </c>
      <c r="DX111" t="s">
        <v>357</v>
      </c>
      <c r="DY111">
        <v>2.87107</v>
      </c>
      <c r="DZ111">
        <v>2.7104</v>
      </c>
      <c r="EA111">
        <v>0.214468</v>
      </c>
      <c r="EB111">
        <v>0.217329</v>
      </c>
      <c r="EC111">
        <v>0.0631534</v>
      </c>
      <c r="ED111">
        <v>0.0572963</v>
      </c>
      <c r="EE111">
        <v>22033</v>
      </c>
      <c r="EF111">
        <v>19221.6</v>
      </c>
      <c r="EG111">
        <v>25093.1</v>
      </c>
      <c r="EH111">
        <v>23911.6</v>
      </c>
      <c r="EI111">
        <v>40119.1</v>
      </c>
      <c r="EJ111">
        <v>37291.2</v>
      </c>
      <c r="EK111">
        <v>45335.5</v>
      </c>
      <c r="EL111">
        <v>42622.3</v>
      </c>
      <c r="EM111">
        <v>1.77962</v>
      </c>
      <c r="EN111">
        <v>1.85793</v>
      </c>
      <c r="EO111">
        <v>0.0165924</v>
      </c>
      <c r="EP111">
        <v>0</v>
      </c>
      <c r="EQ111">
        <v>19.761</v>
      </c>
      <c r="ER111">
        <v>999.9</v>
      </c>
      <c r="ES111">
        <v>35.325</v>
      </c>
      <c r="ET111">
        <v>28.883</v>
      </c>
      <c r="EU111">
        <v>15.7704</v>
      </c>
      <c r="EV111">
        <v>55.805</v>
      </c>
      <c r="EW111">
        <v>45.5329</v>
      </c>
      <c r="EX111">
        <v>1</v>
      </c>
      <c r="EY111">
        <v>-0.0749314</v>
      </c>
      <c r="EZ111">
        <v>5.12416</v>
      </c>
      <c r="FA111">
        <v>20.158</v>
      </c>
      <c r="FB111">
        <v>5.23481</v>
      </c>
      <c r="FC111">
        <v>11.992</v>
      </c>
      <c r="FD111">
        <v>4.95685</v>
      </c>
      <c r="FE111">
        <v>3.30398</v>
      </c>
      <c r="FF111">
        <v>9999</v>
      </c>
      <c r="FG111">
        <v>9999</v>
      </c>
      <c r="FH111">
        <v>999.9</v>
      </c>
      <c r="FI111">
        <v>9999</v>
      </c>
      <c r="FJ111">
        <v>1.86844</v>
      </c>
      <c r="FK111">
        <v>1.86414</v>
      </c>
      <c r="FL111">
        <v>1.87176</v>
      </c>
      <c r="FM111">
        <v>1.86249</v>
      </c>
      <c r="FN111">
        <v>1.86191</v>
      </c>
      <c r="FO111">
        <v>1.86844</v>
      </c>
      <c r="FP111">
        <v>1.85852</v>
      </c>
      <c r="FQ111">
        <v>1.86502</v>
      </c>
      <c r="FR111">
        <v>5</v>
      </c>
      <c r="FS111">
        <v>0</v>
      </c>
      <c r="FT111">
        <v>0</v>
      </c>
      <c r="FU111">
        <v>0</v>
      </c>
      <c r="FV111" t="s">
        <v>358</v>
      </c>
      <c r="FW111" t="s">
        <v>359</v>
      </c>
      <c r="FX111" t="s">
        <v>360</v>
      </c>
      <c r="FY111" t="s">
        <v>360</v>
      </c>
      <c r="FZ111" t="s">
        <v>360</v>
      </c>
      <c r="GA111" t="s">
        <v>360</v>
      </c>
      <c r="GB111">
        <v>0</v>
      </c>
      <c r="GC111">
        <v>100</v>
      </c>
      <c r="GD111">
        <v>100</v>
      </c>
      <c r="GE111">
        <v>2.26</v>
      </c>
      <c r="GF111">
        <v>-0.0413</v>
      </c>
      <c r="GG111">
        <v>0.710533810232173</v>
      </c>
      <c r="GH111">
        <v>0.00197157181927259</v>
      </c>
      <c r="GI111">
        <v>-1.54613444728524e-06</v>
      </c>
      <c r="GJ111">
        <v>6.01190112903267e-10</v>
      </c>
      <c r="GK111">
        <v>-0.100309745534137</v>
      </c>
      <c r="GL111">
        <v>-0.0164619765348121</v>
      </c>
      <c r="GM111">
        <v>0.00184798508784774</v>
      </c>
      <c r="GN111">
        <v>-1.07393615702454e-05</v>
      </c>
      <c r="GO111">
        <v>1</v>
      </c>
      <c r="GP111">
        <v>1970</v>
      </c>
      <c r="GQ111">
        <v>2</v>
      </c>
      <c r="GR111">
        <v>24</v>
      </c>
      <c r="GS111">
        <v>1258.9</v>
      </c>
      <c r="GT111">
        <v>1258.9</v>
      </c>
      <c r="GU111">
        <v>2.98828</v>
      </c>
      <c r="GV111">
        <v>2.33521</v>
      </c>
      <c r="GW111">
        <v>1.44897</v>
      </c>
      <c r="GX111">
        <v>2.30957</v>
      </c>
      <c r="GY111">
        <v>1.44409</v>
      </c>
      <c r="GZ111">
        <v>2.28394</v>
      </c>
      <c r="HA111">
        <v>34.0092</v>
      </c>
      <c r="HB111">
        <v>24.2889</v>
      </c>
      <c r="HC111">
        <v>18</v>
      </c>
      <c r="HD111">
        <v>416.187</v>
      </c>
      <c r="HE111">
        <v>448.283</v>
      </c>
      <c r="HF111">
        <v>14.4894</v>
      </c>
      <c r="HG111">
        <v>26.1855</v>
      </c>
      <c r="HH111">
        <v>30.0004</v>
      </c>
      <c r="HI111">
        <v>26.169</v>
      </c>
      <c r="HJ111">
        <v>26.1419</v>
      </c>
      <c r="HK111">
        <v>59.8101</v>
      </c>
      <c r="HL111">
        <v>39.8027</v>
      </c>
      <c r="HM111">
        <v>0.625934</v>
      </c>
      <c r="HN111">
        <v>14.4832</v>
      </c>
      <c r="HO111">
        <v>1590.15</v>
      </c>
      <c r="HP111">
        <v>10.8129</v>
      </c>
      <c r="HQ111">
        <v>95.9718</v>
      </c>
      <c r="HR111">
        <v>100.235</v>
      </c>
    </row>
    <row r="112" spans="1:226">
      <c r="A112">
        <v>96</v>
      </c>
      <c r="B112">
        <v>1680458592</v>
      </c>
      <c r="C112">
        <v>567</v>
      </c>
      <c r="D112" t="s">
        <v>551</v>
      </c>
      <c r="E112" t="s">
        <v>552</v>
      </c>
      <c r="F112">
        <v>5</v>
      </c>
      <c r="G112" t="s">
        <v>353</v>
      </c>
      <c r="H112" t="s">
        <v>354</v>
      </c>
      <c r="I112">
        <v>1680458584.5</v>
      </c>
      <c r="J112">
        <f>(K112)/1000</f>
        <v>0</v>
      </c>
      <c r="K112">
        <f>IF(BF112, AN112, AH112)</f>
        <v>0</v>
      </c>
      <c r="L112">
        <f>IF(BF112, AI112, AG112)</f>
        <v>0</v>
      </c>
      <c r="M112">
        <f>BH112 - IF(AU112&gt;1, L112*BB112*100.0/(AW112*BV112), 0)</f>
        <v>0</v>
      </c>
      <c r="N112">
        <f>((T112-J112/2)*M112-L112)/(T112+J112/2)</f>
        <v>0</v>
      </c>
      <c r="O112">
        <f>N112*(BO112+BP112)/1000.0</f>
        <v>0</v>
      </c>
      <c r="P112">
        <f>(BH112 - IF(AU112&gt;1, L112*BB112*100.0/(AW112*BV112), 0))*(BO112+BP112)/1000.0</f>
        <v>0</v>
      </c>
      <c r="Q112">
        <f>2.0/((1/S112-1/R112)+SIGN(S112)*SQRT((1/S112-1/R112)*(1/S112-1/R112) + 4*BC112/((BC112+1)*(BC112+1))*(2*1/S112*1/R112-1/R112*1/R112)))</f>
        <v>0</v>
      </c>
      <c r="R112">
        <f>IF(LEFT(BD112,1)&lt;&gt;"0",IF(LEFT(BD112,1)="1",3.0,BE112),$D$5+$E$5*(BV112*BO112/($K$5*1000))+$F$5*(BV112*BO112/($K$5*1000))*MAX(MIN(BB112,$J$5),$I$5)*MAX(MIN(BB112,$J$5),$I$5)+$G$5*MAX(MIN(BB112,$J$5),$I$5)*(BV112*BO112/($K$5*1000))+$H$5*(BV112*BO112/($K$5*1000))*(BV112*BO112/($K$5*1000)))</f>
        <v>0</v>
      </c>
      <c r="S112">
        <f>J112*(1000-(1000*0.61365*exp(17.502*W112/(240.97+W112))/(BO112+BP112)+BJ112)/2)/(1000*0.61365*exp(17.502*W112/(240.97+W112))/(BO112+BP112)-BJ112)</f>
        <v>0</v>
      </c>
      <c r="T112">
        <f>1/((BC112+1)/(Q112/1.6)+1/(R112/1.37)) + BC112/((BC112+1)/(Q112/1.6) + BC112/(R112/1.37))</f>
        <v>0</v>
      </c>
      <c r="U112">
        <f>(AX112*BA112)</f>
        <v>0</v>
      </c>
      <c r="V112">
        <f>(BQ112+(U112+2*0.95*5.67E-8*(((BQ112+$B$7)+273)^4-(BQ112+273)^4)-44100*J112)/(1.84*29.3*R112+8*0.95*5.67E-8*(BQ112+273)^3))</f>
        <v>0</v>
      </c>
      <c r="W112">
        <f>($C$7*BR112+$D$7*BS112+$E$7*V112)</f>
        <v>0</v>
      </c>
      <c r="X112">
        <f>0.61365*exp(17.502*W112/(240.97+W112))</f>
        <v>0</v>
      </c>
      <c r="Y112">
        <f>(Z112/AA112*100)</f>
        <v>0</v>
      </c>
      <c r="Z112">
        <f>BJ112*(BO112+BP112)/1000</f>
        <v>0</v>
      </c>
      <c r="AA112">
        <f>0.61365*exp(17.502*BQ112/(240.97+BQ112))</f>
        <v>0</v>
      </c>
      <c r="AB112">
        <f>(X112-BJ112*(BO112+BP112)/1000)</f>
        <v>0</v>
      </c>
      <c r="AC112">
        <f>(-J112*44100)</f>
        <v>0</v>
      </c>
      <c r="AD112">
        <f>2*29.3*R112*0.92*(BQ112-W112)</f>
        <v>0</v>
      </c>
      <c r="AE112">
        <f>2*0.95*5.67E-8*(((BQ112+$B$7)+273)^4-(W112+273)^4)</f>
        <v>0</v>
      </c>
      <c r="AF112">
        <f>U112+AE112+AC112+AD112</f>
        <v>0</v>
      </c>
      <c r="AG112">
        <f>BN112*AU112*(BI112-BH112*(1000-AU112*BK112)/(1000-AU112*BJ112))/(100*BB112)</f>
        <v>0</v>
      </c>
      <c r="AH112">
        <f>1000*BN112*AU112*(BJ112-BK112)/(100*BB112*(1000-AU112*BJ112))</f>
        <v>0</v>
      </c>
      <c r="AI112">
        <f>(AJ112 - AK112 - BO112*1E3/(8.314*(BQ112+273.15)) * AM112/BN112 * AL112) * BN112/(100*BB112) * (1000 - BK112)/1000</f>
        <v>0</v>
      </c>
      <c r="AJ112">
        <v>1596.42370272638</v>
      </c>
      <c r="AK112">
        <v>1568.32503030303</v>
      </c>
      <c r="AL112">
        <v>3.40628442620661</v>
      </c>
      <c r="AM112">
        <v>67.1333394971398</v>
      </c>
      <c r="AN112">
        <f>(AP112 - AO112 + BO112*1E3/(8.314*(BQ112+273.15)) * AR112/BN112 * AQ112) * BN112/(100*BB112) * 1000/(1000 - AP112)</f>
        <v>0</v>
      </c>
      <c r="AO112">
        <v>10.8616463007101</v>
      </c>
      <c r="AP112">
        <v>12.34264</v>
      </c>
      <c r="AQ112">
        <v>9.79150208359105e-05</v>
      </c>
      <c r="AR112">
        <v>128.358155406934</v>
      </c>
      <c r="AS112">
        <v>12</v>
      </c>
      <c r="AT112">
        <v>2</v>
      </c>
      <c r="AU112">
        <f>IF(AS112*$H$13&gt;=AW112,1.0,(AW112/(AW112-AS112*$H$13)))</f>
        <v>0</v>
      </c>
      <c r="AV112">
        <f>(AU112-1)*100</f>
        <v>0</v>
      </c>
      <c r="AW112">
        <f>MAX(0,($B$13+$C$13*BV112)/(1+$D$13*BV112)*BO112/(BQ112+273)*$E$13)</f>
        <v>0</v>
      </c>
      <c r="AX112">
        <f>$B$11*BW112+$C$11*BX112+$F$11*CI112*(1-CL112)</f>
        <v>0</v>
      </c>
      <c r="AY112">
        <f>AX112*AZ112</f>
        <v>0</v>
      </c>
      <c r="AZ112">
        <f>($B$11*$D$9+$C$11*$D$9+$F$11*((CV112+CN112)/MAX(CV112+CN112+CW112, 0.1)*$I$9+CW112/MAX(CV112+CN112+CW112, 0.1)*$J$9))/($B$11+$C$11+$F$11)</f>
        <v>0</v>
      </c>
      <c r="BA112">
        <f>($B$11*$K$9+$C$11*$K$9+$F$11*((CV112+CN112)/MAX(CV112+CN112+CW112, 0.1)*$P$9+CW112/MAX(CV112+CN112+CW112, 0.1)*$Q$9))/($B$11+$C$11+$F$11)</f>
        <v>0</v>
      </c>
      <c r="BB112">
        <v>2.44</v>
      </c>
      <c r="BC112">
        <v>0.5</v>
      </c>
      <c r="BD112" t="s">
        <v>355</v>
      </c>
      <c r="BE112">
        <v>2</v>
      </c>
      <c r="BF112" t="b">
        <v>1</v>
      </c>
      <c r="BG112">
        <v>1680458584.5</v>
      </c>
      <c r="BH112">
        <v>1525.45259259259</v>
      </c>
      <c r="BI112">
        <v>1564.17111111111</v>
      </c>
      <c r="BJ112">
        <v>12.3369851851852</v>
      </c>
      <c r="BK112">
        <v>10.872837037037</v>
      </c>
      <c r="BL112">
        <v>1523.20074074074</v>
      </c>
      <c r="BM112">
        <v>12.3782888888889</v>
      </c>
      <c r="BN112">
        <v>500.148407407407</v>
      </c>
      <c r="BO112">
        <v>89.4801037037037</v>
      </c>
      <c r="BP112">
        <v>0.10000992962963</v>
      </c>
      <c r="BQ112">
        <v>19.4992259259259</v>
      </c>
      <c r="BR112">
        <v>20.0229407407407</v>
      </c>
      <c r="BS112">
        <v>999.9</v>
      </c>
      <c r="BT112">
        <v>0</v>
      </c>
      <c r="BU112">
        <v>0</v>
      </c>
      <c r="BV112">
        <v>9994.49444444444</v>
      </c>
      <c r="BW112">
        <v>0</v>
      </c>
      <c r="BX112">
        <v>10.2381</v>
      </c>
      <c r="BY112">
        <v>-38.7184481481482</v>
      </c>
      <c r="BZ112">
        <v>1544.50740740741</v>
      </c>
      <c r="CA112">
        <v>1581.36444444444</v>
      </c>
      <c r="CB112">
        <v>1.46416148148148</v>
      </c>
      <c r="CC112">
        <v>1564.17111111111</v>
      </c>
      <c r="CD112">
        <v>10.872837037037</v>
      </c>
      <c r="CE112">
        <v>1.10391592592593</v>
      </c>
      <c r="CF112">
        <v>0.972902333333333</v>
      </c>
      <c r="CG112">
        <v>8.36522407407407</v>
      </c>
      <c r="CH112">
        <v>6.5167662962963</v>
      </c>
      <c r="CI112">
        <v>1999.98777777778</v>
      </c>
      <c r="CJ112">
        <v>0.979995740740741</v>
      </c>
      <c r="CK112">
        <v>0.0200041074074074</v>
      </c>
      <c r="CL112">
        <v>0</v>
      </c>
      <c r="CM112">
        <v>2.60132962962963</v>
      </c>
      <c r="CN112">
        <v>0</v>
      </c>
      <c r="CO112">
        <v>4544.71296296296</v>
      </c>
      <c r="CP112">
        <v>16705.2777777778</v>
      </c>
      <c r="CQ112">
        <v>41.6203333333333</v>
      </c>
      <c r="CR112">
        <v>43.8051111111111</v>
      </c>
      <c r="CS112">
        <v>42.812</v>
      </c>
      <c r="CT112">
        <v>41.8703333333333</v>
      </c>
      <c r="CU112">
        <v>40.729</v>
      </c>
      <c r="CV112">
        <v>1959.97777777778</v>
      </c>
      <c r="CW112">
        <v>40.01</v>
      </c>
      <c r="CX112">
        <v>0</v>
      </c>
      <c r="CY112">
        <v>1680458622</v>
      </c>
      <c r="CZ112">
        <v>0</v>
      </c>
      <c r="DA112">
        <v>0</v>
      </c>
      <c r="DB112" t="s">
        <v>356</v>
      </c>
      <c r="DC112">
        <v>1680383055.5</v>
      </c>
      <c r="DD112">
        <v>1680383051.5</v>
      </c>
      <c r="DE112">
        <v>0</v>
      </c>
      <c r="DF112">
        <v>-0.261</v>
      </c>
      <c r="DG112">
        <v>-0.006</v>
      </c>
      <c r="DH112">
        <v>1.377</v>
      </c>
      <c r="DI112">
        <v>0.403</v>
      </c>
      <c r="DJ112">
        <v>420</v>
      </c>
      <c r="DK112">
        <v>24</v>
      </c>
      <c r="DL112">
        <v>0.61</v>
      </c>
      <c r="DM112">
        <v>0.33</v>
      </c>
      <c r="DN112">
        <v>-38.4289</v>
      </c>
      <c r="DO112">
        <v>-4.61637973733579</v>
      </c>
      <c r="DP112">
        <v>0.503717701694114</v>
      </c>
      <c r="DQ112">
        <v>0</v>
      </c>
      <c r="DR112">
        <v>1.45683025</v>
      </c>
      <c r="DS112">
        <v>0.0836171482176315</v>
      </c>
      <c r="DT112">
        <v>0.00905241942452402</v>
      </c>
      <c r="DU112">
        <v>1</v>
      </c>
      <c r="DV112">
        <v>1</v>
      </c>
      <c r="DW112">
        <v>2</v>
      </c>
      <c r="DX112" t="s">
        <v>357</v>
      </c>
      <c r="DY112">
        <v>2.87115</v>
      </c>
      <c r="DZ112">
        <v>2.7101</v>
      </c>
      <c r="EA112">
        <v>0.215861</v>
      </c>
      <c r="EB112">
        <v>0.218662</v>
      </c>
      <c r="EC112">
        <v>0.063162</v>
      </c>
      <c r="ED112">
        <v>0.0571211</v>
      </c>
      <c r="EE112">
        <v>21994</v>
      </c>
      <c r="EF112">
        <v>19188.9</v>
      </c>
      <c r="EG112">
        <v>25093.2</v>
      </c>
      <c r="EH112">
        <v>23911.7</v>
      </c>
      <c r="EI112">
        <v>40118.7</v>
      </c>
      <c r="EJ112">
        <v>37298.1</v>
      </c>
      <c r="EK112">
        <v>45335.4</v>
      </c>
      <c r="EL112">
        <v>42622.2</v>
      </c>
      <c r="EM112">
        <v>1.77992</v>
      </c>
      <c r="EN112">
        <v>1.85807</v>
      </c>
      <c r="EO112">
        <v>0.0153705</v>
      </c>
      <c r="EP112">
        <v>0</v>
      </c>
      <c r="EQ112">
        <v>19.7598</v>
      </c>
      <c r="ER112">
        <v>999.9</v>
      </c>
      <c r="ES112">
        <v>35.301</v>
      </c>
      <c r="ET112">
        <v>28.883</v>
      </c>
      <c r="EU112">
        <v>15.7594</v>
      </c>
      <c r="EV112">
        <v>55.965</v>
      </c>
      <c r="EW112">
        <v>45.8333</v>
      </c>
      <c r="EX112">
        <v>1</v>
      </c>
      <c r="EY112">
        <v>-0.0747053</v>
      </c>
      <c r="EZ112">
        <v>5.18746</v>
      </c>
      <c r="FA112">
        <v>20.1558</v>
      </c>
      <c r="FB112">
        <v>5.23481</v>
      </c>
      <c r="FC112">
        <v>11.992</v>
      </c>
      <c r="FD112">
        <v>4.957</v>
      </c>
      <c r="FE112">
        <v>3.30395</v>
      </c>
      <c r="FF112">
        <v>9999</v>
      </c>
      <c r="FG112">
        <v>9999</v>
      </c>
      <c r="FH112">
        <v>999.9</v>
      </c>
      <c r="FI112">
        <v>9999</v>
      </c>
      <c r="FJ112">
        <v>1.86844</v>
      </c>
      <c r="FK112">
        <v>1.86415</v>
      </c>
      <c r="FL112">
        <v>1.87178</v>
      </c>
      <c r="FM112">
        <v>1.86249</v>
      </c>
      <c r="FN112">
        <v>1.86192</v>
      </c>
      <c r="FO112">
        <v>1.86843</v>
      </c>
      <c r="FP112">
        <v>1.85852</v>
      </c>
      <c r="FQ112">
        <v>1.86498</v>
      </c>
      <c r="FR112">
        <v>5</v>
      </c>
      <c r="FS112">
        <v>0</v>
      </c>
      <c r="FT112">
        <v>0</v>
      </c>
      <c r="FU112">
        <v>0</v>
      </c>
      <c r="FV112" t="s">
        <v>358</v>
      </c>
      <c r="FW112" t="s">
        <v>359</v>
      </c>
      <c r="FX112" t="s">
        <v>360</v>
      </c>
      <c r="FY112" t="s">
        <v>360</v>
      </c>
      <c r="FZ112" t="s">
        <v>360</v>
      </c>
      <c r="GA112" t="s">
        <v>360</v>
      </c>
      <c r="GB112">
        <v>0</v>
      </c>
      <c r="GC112">
        <v>100</v>
      </c>
      <c r="GD112">
        <v>100</v>
      </c>
      <c r="GE112">
        <v>2.28</v>
      </c>
      <c r="GF112">
        <v>-0.0412</v>
      </c>
      <c r="GG112">
        <v>0.710533810232173</v>
      </c>
      <c r="GH112">
        <v>0.00197157181927259</v>
      </c>
      <c r="GI112">
        <v>-1.54613444728524e-06</v>
      </c>
      <c r="GJ112">
        <v>6.01190112903267e-10</v>
      </c>
      <c r="GK112">
        <v>-0.100309745534137</v>
      </c>
      <c r="GL112">
        <v>-0.0164619765348121</v>
      </c>
      <c r="GM112">
        <v>0.00184798508784774</v>
      </c>
      <c r="GN112">
        <v>-1.07393615702454e-05</v>
      </c>
      <c r="GO112">
        <v>1</v>
      </c>
      <c r="GP112">
        <v>1970</v>
      </c>
      <c r="GQ112">
        <v>2</v>
      </c>
      <c r="GR112">
        <v>24</v>
      </c>
      <c r="GS112">
        <v>1258.9</v>
      </c>
      <c r="GT112">
        <v>1259</v>
      </c>
      <c r="GU112">
        <v>3.01025</v>
      </c>
      <c r="GV112">
        <v>2.33154</v>
      </c>
      <c r="GW112">
        <v>1.44897</v>
      </c>
      <c r="GX112">
        <v>2.31079</v>
      </c>
      <c r="GY112">
        <v>1.44409</v>
      </c>
      <c r="GZ112">
        <v>2.23511</v>
      </c>
      <c r="HA112">
        <v>34.0092</v>
      </c>
      <c r="HB112">
        <v>24.2801</v>
      </c>
      <c r="HC112">
        <v>18</v>
      </c>
      <c r="HD112">
        <v>416.366</v>
      </c>
      <c r="HE112">
        <v>448.386</v>
      </c>
      <c r="HF112">
        <v>14.4685</v>
      </c>
      <c r="HG112">
        <v>26.1868</v>
      </c>
      <c r="HH112">
        <v>30.0003</v>
      </c>
      <c r="HI112">
        <v>26.1708</v>
      </c>
      <c r="HJ112">
        <v>26.1433</v>
      </c>
      <c r="HK112">
        <v>60.3458</v>
      </c>
      <c r="HL112">
        <v>39.8027</v>
      </c>
      <c r="HM112">
        <v>0.255644</v>
      </c>
      <c r="HN112">
        <v>14.4516</v>
      </c>
      <c r="HO112">
        <v>1610.26</v>
      </c>
      <c r="HP112">
        <v>10.8129</v>
      </c>
      <c r="HQ112">
        <v>95.9719</v>
      </c>
      <c r="HR112">
        <v>100.235</v>
      </c>
    </row>
    <row r="113" spans="1:226">
      <c r="A113">
        <v>97</v>
      </c>
      <c r="B113">
        <v>1680460086.1</v>
      </c>
      <c r="C113">
        <v>2061.09999990463</v>
      </c>
      <c r="D113" t="s">
        <v>553</v>
      </c>
      <c r="E113" t="s">
        <v>554</v>
      </c>
      <c r="F113">
        <v>5</v>
      </c>
      <c r="G113" t="s">
        <v>353</v>
      </c>
      <c r="H113" t="s">
        <v>354</v>
      </c>
      <c r="I113">
        <v>1680460078.1</v>
      </c>
      <c r="J113">
        <f>(K113)/1000</f>
        <v>0</v>
      </c>
      <c r="K113">
        <f>IF(BF113, AN113, AH113)</f>
        <v>0</v>
      </c>
      <c r="L113">
        <f>IF(BF113, AI113, AG113)</f>
        <v>0</v>
      </c>
      <c r="M113">
        <f>BH113 - IF(AU113&gt;1, L113*BB113*100.0/(AW113*BV113), 0)</f>
        <v>0</v>
      </c>
      <c r="N113">
        <f>((T113-J113/2)*M113-L113)/(T113+J113/2)</f>
        <v>0</v>
      </c>
      <c r="O113">
        <f>N113*(BO113+BP113)/1000.0</f>
        <v>0</v>
      </c>
      <c r="P113">
        <f>(BH113 - IF(AU113&gt;1, L113*BB113*100.0/(AW113*BV113), 0))*(BO113+BP113)/1000.0</f>
        <v>0</v>
      </c>
      <c r="Q113">
        <f>2.0/((1/S113-1/R113)+SIGN(S113)*SQRT((1/S113-1/R113)*(1/S113-1/R113) + 4*BC113/((BC113+1)*(BC113+1))*(2*1/S113*1/R113-1/R113*1/R113)))</f>
        <v>0</v>
      </c>
      <c r="R113">
        <f>IF(LEFT(BD113,1)&lt;&gt;"0",IF(LEFT(BD113,1)="1",3.0,BE113),$D$5+$E$5*(BV113*BO113/($K$5*1000))+$F$5*(BV113*BO113/($K$5*1000))*MAX(MIN(BB113,$J$5),$I$5)*MAX(MIN(BB113,$J$5),$I$5)+$G$5*MAX(MIN(BB113,$J$5),$I$5)*(BV113*BO113/($K$5*1000))+$H$5*(BV113*BO113/($K$5*1000))*(BV113*BO113/($K$5*1000)))</f>
        <v>0</v>
      </c>
      <c r="S113">
        <f>J113*(1000-(1000*0.61365*exp(17.502*W113/(240.97+W113))/(BO113+BP113)+BJ113)/2)/(1000*0.61365*exp(17.502*W113/(240.97+W113))/(BO113+BP113)-BJ113)</f>
        <v>0</v>
      </c>
      <c r="T113">
        <f>1/((BC113+1)/(Q113/1.6)+1/(R113/1.37)) + BC113/((BC113+1)/(Q113/1.6) + BC113/(R113/1.37))</f>
        <v>0</v>
      </c>
      <c r="U113">
        <f>(AX113*BA113)</f>
        <v>0</v>
      </c>
      <c r="V113">
        <f>(BQ113+(U113+2*0.95*5.67E-8*(((BQ113+$B$7)+273)^4-(BQ113+273)^4)-44100*J113)/(1.84*29.3*R113+8*0.95*5.67E-8*(BQ113+273)^3))</f>
        <v>0</v>
      </c>
      <c r="W113">
        <f>($C$7*BR113+$D$7*BS113+$E$7*V113)</f>
        <v>0</v>
      </c>
      <c r="X113">
        <f>0.61365*exp(17.502*W113/(240.97+W113))</f>
        <v>0</v>
      </c>
      <c r="Y113">
        <f>(Z113/AA113*100)</f>
        <v>0</v>
      </c>
      <c r="Z113">
        <f>BJ113*(BO113+BP113)/1000</f>
        <v>0</v>
      </c>
      <c r="AA113">
        <f>0.61365*exp(17.502*BQ113/(240.97+BQ113))</f>
        <v>0</v>
      </c>
      <c r="AB113">
        <f>(X113-BJ113*(BO113+BP113)/1000)</f>
        <v>0</v>
      </c>
      <c r="AC113">
        <f>(-J113*44100)</f>
        <v>0</v>
      </c>
      <c r="AD113">
        <f>2*29.3*R113*0.92*(BQ113-W113)</f>
        <v>0</v>
      </c>
      <c r="AE113">
        <f>2*0.95*5.67E-8*(((BQ113+$B$7)+273)^4-(W113+273)^4)</f>
        <v>0</v>
      </c>
      <c r="AF113">
        <f>U113+AE113+AC113+AD113</f>
        <v>0</v>
      </c>
      <c r="AG113">
        <f>BN113*AU113*(BI113-BH113*(1000-AU113*BK113)/(1000-AU113*BJ113))/(100*BB113)</f>
        <v>0</v>
      </c>
      <c r="AH113">
        <f>1000*BN113*AU113*(BJ113-BK113)/(100*BB113*(1000-AU113*BJ113))</f>
        <v>0</v>
      </c>
      <c r="AI113">
        <f>(AJ113 - AK113 - BO113*1E3/(8.314*(BQ113+273.15)) * AM113/BN113 * AL113) * BN113/(100*BB113) * (1000 - BK113)/1000</f>
        <v>0</v>
      </c>
      <c r="AJ113">
        <v>429.59930890271</v>
      </c>
      <c r="AK113">
        <v>421.837412121212</v>
      </c>
      <c r="AL113">
        <v>-0.00103934579923649</v>
      </c>
      <c r="AM113">
        <v>67.1760314987301</v>
      </c>
      <c r="AN113">
        <f>(AP113 - AO113 + BO113*1E3/(8.314*(BQ113+273.15)) * AR113/BN113 * AQ113) * BN113/(100*BB113) * 1000/(1000 - AP113)</f>
        <v>0</v>
      </c>
      <c r="AO113">
        <v>22.5392199000032</v>
      </c>
      <c r="AP113">
        <v>24.3961496969697</v>
      </c>
      <c r="AQ113">
        <v>-6.51140044803275e-07</v>
      </c>
      <c r="AR113">
        <v>128.514826234173</v>
      </c>
      <c r="AS113">
        <v>11</v>
      </c>
      <c r="AT113">
        <v>2</v>
      </c>
      <c r="AU113">
        <f>IF(AS113*$H$13&gt;=AW113,1.0,(AW113/(AW113-AS113*$H$13)))</f>
        <v>0</v>
      </c>
      <c r="AV113">
        <f>(AU113-1)*100</f>
        <v>0</v>
      </c>
      <c r="AW113">
        <f>MAX(0,($B$13+$C$13*BV113)/(1+$D$13*BV113)*BO113/(BQ113+273)*$E$13)</f>
        <v>0</v>
      </c>
      <c r="AX113">
        <f>$B$11*BW113+$C$11*BX113+$F$11*CI113*(1-CL113)</f>
        <v>0</v>
      </c>
      <c r="AY113">
        <f>AX113*AZ113</f>
        <v>0</v>
      </c>
      <c r="AZ113">
        <f>($B$11*$D$9+$C$11*$D$9+$F$11*((CV113+CN113)/MAX(CV113+CN113+CW113, 0.1)*$I$9+CW113/MAX(CV113+CN113+CW113, 0.1)*$J$9))/($B$11+$C$11+$F$11)</f>
        <v>0</v>
      </c>
      <c r="BA113">
        <f>($B$11*$K$9+$C$11*$K$9+$F$11*((CV113+CN113)/MAX(CV113+CN113+CW113, 0.1)*$P$9+CW113/MAX(CV113+CN113+CW113, 0.1)*$Q$9))/($B$11+$C$11+$F$11)</f>
        <v>0</v>
      </c>
      <c r="BB113">
        <v>2.44</v>
      </c>
      <c r="BC113">
        <v>0.5</v>
      </c>
      <c r="BD113" t="s">
        <v>355</v>
      </c>
      <c r="BE113">
        <v>2</v>
      </c>
      <c r="BF113" t="b">
        <v>1</v>
      </c>
      <c r="BG113">
        <v>1680460078.1</v>
      </c>
      <c r="BH113">
        <v>411.570612903226</v>
      </c>
      <c r="BI113">
        <v>419.937032258065</v>
      </c>
      <c r="BJ113">
        <v>24.3946903225806</v>
      </c>
      <c r="BK113">
        <v>22.5415129032258</v>
      </c>
      <c r="BL113">
        <v>410.27</v>
      </c>
      <c r="BM113">
        <v>23.9754387096774</v>
      </c>
      <c r="BN113">
        <v>500.217193548387</v>
      </c>
      <c r="BO113">
        <v>89.4458870967742</v>
      </c>
      <c r="BP113">
        <v>0.100015783870968</v>
      </c>
      <c r="BQ113">
        <v>27.4681258064516</v>
      </c>
      <c r="BR113">
        <v>27.5173935483871</v>
      </c>
      <c r="BS113">
        <v>999.9</v>
      </c>
      <c r="BT113">
        <v>0</v>
      </c>
      <c r="BU113">
        <v>0</v>
      </c>
      <c r="BV113">
        <v>9997.24064516129</v>
      </c>
      <c r="BW113">
        <v>0</v>
      </c>
      <c r="BX113">
        <v>10.2371580645161</v>
      </c>
      <c r="BY113">
        <v>-8.36650129032258</v>
      </c>
      <c r="BZ113">
        <v>421.861806451613</v>
      </c>
      <c r="CA113">
        <v>429.621451612903</v>
      </c>
      <c r="CB113">
        <v>1.85318</v>
      </c>
      <c r="CC113">
        <v>419.937032258065</v>
      </c>
      <c r="CD113">
        <v>22.5415129032258</v>
      </c>
      <c r="CE113">
        <v>2.18200516129032</v>
      </c>
      <c r="CF113">
        <v>2.01624677419355</v>
      </c>
      <c r="CG113">
        <v>18.8308161290323</v>
      </c>
      <c r="CH113">
        <v>17.5725</v>
      </c>
      <c r="CI113">
        <v>1999.99741935484</v>
      </c>
      <c r="CJ113">
        <v>0.979997709677419</v>
      </c>
      <c r="CK113">
        <v>0.0200026</v>
      </c>
      <c r="CL113">
        <v>0</v>
      </c>
      <c r="CM113">
        <v>2.51920322580645</v>
      </c>
      <c r="CN113">
        <v>0</v>
      </c>
      <c r="CO113">
        <v>4259.92935483871</v>
      </c>
      <c r="CP113">
        <v>16705.3806451613</v>
      </c>
      <c r="CQ113">
        <v>43.25</v>
      </c>
      <c r="CR113">
        <v>45</v>
      </c>
      <c r="CS113">
        <v>44.245935483871</v>
      </c>
      <c r="CT113">
        <v>43.2256129032258</v>
      </c>
      <c r="CU113">
        <v>42.812</v>
      </c>
      <c r="CV113">
        <v>1959.99709677419</v>
      </c>
      <c r="CW113">
        <v>40.0064516129032</v>
      </c>
      <c r="CX113">
        <v>0</v>
      </c>
      <c r="CY113">
        <v>1680460116</v>
      </c>
      <c r="CZ113">
        <v>0</v>
      </c>
      <c r="DA113">
        <v>0</v>
      </c>
      <c r="DB113" t="s">
        <v>356</v>
      </c>
      <c r="DC113">
        <v>1680383055.5</v>
      </c>
      <c r="DD113">
        <v>1680383051.5</v>
      </c>
      <c r="DE113">
        <v>0</v>
      </c>
      <c r="DF113">
        <v>-0.261</v>
      </c>
      <c r="DG113">
        <v>-0.006</v>
      </c>
      <c r="DH113">
        <v>1.377</v>
      </c>
      <c r="DI113">
        <v>0.403</v>
      </c>
      <c r="DJ113">
        <v>420</v>
      </c>
      <c r="DK113">
        <v>24</v>
      </c>
      <c r="DL113">
        <v>0.61</v>
      </c>
      <c r="DM113">
        <v>0.33</v>
      </c>
      <c r="DN113">
        <v>-8.36852675</v>
      </c>
      <c r="DO113">
        <v>-0.0264771106941603</v>
      </c>
      <c r="DP113">
        <v>0.045367371280883</v>
      </c>
      <c r="DQ113">
        <v>1</v>
      </c>
      <c r="DR113">
        <v>1.8561795</v>
      </c>
      <c r="DS113">
        <v>-0.0191565478424072</v>
      </c>
      <c r="DT113">
        <v>0.00814412762363167</v>
      </c>
      <c r="DU113">
        <v>1</v>
      </c>
      <c r="DV113">
        <v>2</v>
      </c>
      <c r="DW113">
        <v>2</v>
      </c>
      <c r="DX113" t="s">
        <v>466</v>
      </c>
      <c r="DY113">
        <v>2.87025</v>
      </c>
      <c r="DZ113">
        <v>2.71025</v>
      </c>
      <c r="EA113">
        <v>0.0890007</v>
      </c>
      <c r="EB113">
        <v>0.0905314</v>
      </c>
      <c r="EC113">
        <v>0.102531</v>
      </c>
      <c r="ED113">
        <v>0.0973058</v>
      </c>
      <c r="EE113">
        <v>25541.7</v>
      </c>
      <c r="EF113">
        <v>22340.9</v>
      </c>
      <c r="EG113">
        <v>25083.1</v>
      </c>
      <c r="EH113">
        <v>23917.7</v>
      </c>
      <c r="EI113">
        <v>38391.9</v>
      </c>
      <c r="EJ113">
        <v>35711.2</v>
      </c>
      <c r="EK113">
        <v>45317.7</v>
      </c>
      <c r="EL113">
        <v>42634.1</v>
      </c>
      <c r="EM113">
        <v>1.78113</v>
      </c>
      <c r="EN113">
        <v>1.87927</v>
      </c>
      <c r="EO113">
        <v>0.10689</v>
      </c>
      <c r="EP113">
        <v>0</v>
      </c>
      <c r="EQ113">
        <v>25.7618</v>
      </c>
      <c r="ER113">
        <v>999.9</v>
      </c>
      <c r="ES113">
        <v>59.816</v>
      </c>
      <c r="ET113">
        <v>28.762</v>
      </c>
      <c r="EU113">
        <v>26.5259</v>
      </c>
      <c r="EV113">
        <v>54.3206</v>
      </c>
      <c r="EW113">
        <v>44.6114</v>
      </c>
      <c r="EX113">
        <v>1</v>
      </c>
      <c r="EY113">
        <v>-0.0913186</v>
      </c>
      <c r="EZ113">
        <v>0.204208</v>
      </c>
      <c r="FA113">
        <v>20.2295</v>
      </c>
      <c r="FB113">
        <v>5.23436</v>
      </c>
      <c r="FC113">
        <v>11.986</v>
      </c>
      <c r="FD113">
        <v>4.9574</v>
      </c>
      <c r="FE113">
        <v>3.304</v>
      </c>
      <c r="FF113">
        <v>9999</v>
      </c>
      <c r="FG113">
        <v>9999</v>
      </c>
      <c r="FH113">
        <v>999.9</v>
      </c>
      <c r="FI113">
        <v>9999</v>
      </c>
      <c r="FJ113">
        <v>1.86844</v>
      </c>
      <c r="FK113">
        <v>1.86408</v>
      </c>
      <c r="FL113">
        <v>1.87178</v>
      </c>
      <c r="FM113">
        <v>1.86249</v>
      </c>
      <c r="FN113">
        <v>1.86195</v>
      </c>
      <c r="FO113">
        <v>1.86844</v>
      </c>
      <c r="FP113">
        <v>1.85852</v>
      </c>
      <c r="FQ113">
        <v>1.86502</v>
      </c>
      <c r="FR113">
        <v>5</v>
      </c>
      <c r="FS113">
        <v>0</v>
      </c>
      <c r="FT113">
        <v>0</v>
      </c>
      <c r="FU113">
        <v>0</v>
      </c>
      <c r="FV113" t="s">
        <v>358</v>
      </c>
      <c r="FW113" t="s">
        <v>359</v>
      </c>
      <c r="FX113" t="s">
        <v>360</v>
      </c>
      <c r="FY113" t="s">
        <v>360</v>
      </c>
      <c r="FZ113" t="s">
        <v>360</v>
      </c>
      <c r="GA113" t="s">
        <v>360</v>
      </c>
      <c r="GB113">
        <v>0</v>
      </c>
      <c r="GC113">
        <v>100</v>
      </c>
      <c r="GD113">
        <v>100</v>
      </c>
      <c r="GE113">
        <v>1.301</v>
      </c>
      <c r="GF113">
        <v>0.4193</v>
      </c>
      <c r="GG113">
        <v>0.710533810232173</v>
      </c>
      <c r="GH113">
        <v>0.00197157181927259</v>
      </c>
      <c r="GI113">
        <v>-1.54613444728524e-06</v>
      </c>
      <c r="GJ113">
        <v>6.01190112903267e-10</v>
      </c>
      <c r="GK113">
        <v>-0.100309745534137</v>
      </c>
      <c r="GL113">
        <v>-0.0164619765348121</v>
      </c>
      <c r="GM113">
        <v>0.00184798508784774</v>
      </c>
      <c r="GN113">
        <v>-1.07393615702454e-05</v>
      </c>
      <c r="GO113">
        <v>1</v>
      </c>
      <c r="GP113">
        <v>1970</v>
      </c>
      <c r="GQ113">
        <v>2</v>
      </c>
      <c r="GR113">
        <v>24</v>
      </c>
      <c r="GS113">
        <v>1283.8</v>
      </c>
      <c r="GT113">
        <v>1283.9</v>
      </c>
      <c r="GU113">
        <v>1.0498</v>
      </c>
      <c r="GV113">
        <v>2.34741</v>
      </c>
      <c r="GW113">
        <v>1.44775</v>
      </c>
      <c r="GX113">
        <v>2.31201</v>
      </c>
      <c r="GY113">
        <v>1.44409</v>
      </c>
      <c r="GZ113">
        <v>2.42798</v>
      </c>
      <c r="HA113">
        <v>34.0998</v>
      </c>
      <c r="HB113">
        <v>24.3327</v>
      </c>
      <c r="HC113">
        <v>18</v>
      </c>
      <c r="HD113">
        <v>417.449</v>
      </c>
      <c r="HE113">
        <v>461.98</v>
      </c>
      <c r="HF113">
        <v>25.3495</v>
      </c>
      <c r="HG113">
        <v>26.3041</v>
      </c>
      <c r="HH113">
        <v>30</v>
      </c>
      <c r="HI113">
        <v>26.2301</v>
      </c>
      <c r="HJ113">
        <v>26.2072</v>
      </c>
      <c r="HK113">
        <v>21.0002</v>
      </c>
      <c r="HL113">
        <v>31.4449</v>
      </c>
      <c r="HM113">
        <v>100</v>
      </c>
      <c r="HN113">
        <v>25.3411</v>
      </c>
      <c r="HO113">
        <v>413.22</v>
      </c>
      <c r="HP113">
        <v>22.5877</v>
      </c>
      <c r="HQ113">
        <v>95.934</v>
      </c>
      <c r="HR113">
        <v>100.262</v>
      </c>
    </row>
    <row r="114" spans="1:226">
      <c r="A114">
        <v>98</v>
      </c>
      <c r="B114">
        <v>1680460091.1</v>
      </c>
      <c r="C114">
        <v>2066.09999990463</v>
      </c>
      <c r="D114" t="s">
        <v>555</v>
      </c>
      <c r="E114" t="s">
        <v>556</v>
      </c>
      <c r="F114">
        <v>5</v>
      </c>
      <c r="G114" t="s">
        <v>353</v>
      </c>
      <c r="H114" t="s">
        <v>354</v>
      </c>
      <c r="I114">
        <v>1680460083.25517</v>
      </c>
      <c r="J114">
        <f>(K114)/1000</f>
        <v>0</v>
      </c>
      <c r="K114">
        <f>IF(BF114, AN114, AH114)</f>
        <v>0</v>
      </c>
      <c r="L114">
        <f>IF(BF114, AI114, AG114)</f>
        <v>0</v>
      </c>
      <c r="M114">
        <f>BH114 - IF(AU114&gt;1, L114*BB114*100.0/(AW114*BV114), 0)</f>
        <v>0</v>
      </c>
      <c r="N114">
        <f>((T114-J114/2)*M114-L114)/(T114+J114/2)</f>
        <v>0</v>
      </c>
      <c r="O114">
        <f>N114*(BO114+BP114)/1000.0</f>
        <v>0</v>
      </c>
      <c r="P114">
        <f>(BH114 - IF(AU114&gt;1, L114*BB114*100.0/(AW114*BV114), 0))*(BO114+BP114)/1000.0</f>
        <v>0</v>
      </c>
      <c r="Q114">
        <f>2.0/((1/S114-1/R114)+SIGN(S114)*SQRT((1/S114-1/R114)*(1/S114-1/R114) + 4*BC114/((BC114+1)*(BC114+1))*(2*1/S114*1/R114-1/R114*1/R114)))</f>
        <v>0</v>
      </c>
      <c r="R114">
        <f>IF(LEFT(BD114,1)&lt;&gt;"0",IF(LEFT(BD114,1)="1",3.0,BE114),$D$5+$E$5*(BV114*BO114/($K$5*1000))+$F$5*(BV114*BO114/($K$5*1000))*MAX(MIN(BB114,$J$5),$I$5)*MAX(MIN(BB114,$J$5),$I$5)+$G$5*MAX(MIN(BB114,$J$5),$I$5)*(BV114*BO114/($K$5*1000))+$H$5*(BV114*BO114/($K$5*1000))*(BV114*BO114/($K$5*1000)))</f>
        <v>0</v>
      </c>
      <c r="S114">
        <f>J114*(1000-(1000*0.61365*exp(17.502*W114/(240.97+W114))/(BO114+BP114)+BJ114)/2)/(1000*0.61365*exp(17.502*W114/(240.97+W114))/(BO114+BP114)-BJ114)</f>
        <v>0</v>
      </c>
      <c r="T114">
        <f>1/((BC114+1)/(Q114/1.6)+1/(R114/1.37)) + BC114/((BC114+1)/(Q114/1.6) + BC114/(R114/1.37))</f>
        <v>0</v>
      </c>
      <c r="U114">
        <f>(AX114*BA114)</f>
        <v>0</v>
      </c>
      <c r="V114">
        <f>(BQ114+(U114+2*0.95*5.67E-8*(((BQ114+$B$7)+273)^4-(BQ114+273)^4)-44100*J114)/(1.84*29.3*R114+8*0.95*5.67E-8*(BQ114+273)^3))</f>
        <v>0</v>
      </c>
      <c r="W114">
        <f>($C$7*BR114+$D$7*BS114+$E$7*V114)</f>
        <v>0</v>
      </c>
      <c r="X114">
        <f>0.61365*exp(17.502*W114/(240.97+W114))</f>
        <v>0</v>
      </c>
      <c r="Y114">
        <f>(Z114/AA114*100)</f>
        <v>0</v>
      </c>
      <c r="Z114">
        <f>BJ114*(BO114+BP114)/1000</f>
        <v>0</v>
      </c>
      <c r="AA114">
        <f>0.61365*exp(17.502*BQ114/(240.97+BQ114))</f>
        <v>0</v>
      </c>
      <c r="AB114">
        <f>(X114-BJ114*(BO114+BP114)/1000)</f>
        <v>0</v>
      </c>
      <c r="AC114">
        <f>(-J114*44100)</f>
        <v>0</v>
      </c>
      <c r="AD114">
        <f>2*29.3*R114*0.92*(BQ114-W114)</f>
        <v>0</v>
      </c>
      <c r="AE114">
        <f>2*0.95*5.67E-8*(((BQ114+$B$7)+273)^4-(W114+273)^4)</f>
        <v>0</v>
      </c>
      <c r="AF114">
        <f>U114+AE114+AC114+AD114</f>
        <v>0</v>
      </c>
      <c r="AG114">
        <f>BN114*AU114*(BI114-BH114*(1000-AU114*BK114)/(1000-AU114*BJ114))/(100*BB114)</f>
        <v>0</v>
      </c>
      <c r="AH114">
        <f>1000*BN114*AU114*(BJ114-BK114)/(100*BB114*(1000-AU114*BJ114))</f>
        <v>0</v>
      </c>
      <c r="AI114">
        <f>(AJ114 - AK114 - BO114*1E3/(8.314*(BQ114+273.15)) * AM114/BN114 * AL114) * BN114/(100*BB114) * (1000 - BK114)/1000</f>
        <v>0</v>
      </c>
      <c r="AJ114">
        <v>429.653732791015</v>
      </c>
      <c r="AK114">
        <v>421.808193939394</v>
      </c>
      <c r="AL114">
        <v>-0.00467593456556563</v>
      </c>
      <c r="AM114">
        <v>67.1760314987301</v>
      </c>
      <c r="AN114">
        <f>(AP114 - AO114 + BO114*1E3/(8.314*(BQ114+273.15)) * AR114/BN114 * AQ114) * BN114/(100*BB114) * 1000/(1000 - AP114)</f>
        <v>0</v>
      </c>
      <c r="AO114">
        <v>22.5368224996518</v>
      </c>
      <c r="AP114">
        <v>24.3974012121212</v>
      </c>
      <c r="AQ114">
        <v>1.06426778505133e-06</v>
      </c>
      <c r="AR114">
        <v>128.514826234173</v>
      </c>
      <c r="AS114">
        <v>10</v>
      </c>
      <c r="AT114">
        <v>2</v>
      </c>
      <c r="AU114">
        <f>IF(AS114*$H$13&gt;=AW114,1.0,(AW114/(AW114-AS114*$H$13)))</f>
        <v>0</v>
      </c>
      <c r="AV114">
        <f>(AU114-1)*100</f>
        <v>0</v>
      </c>
      <c r="AW114">
        <f>MAX(0,($B$13+$C$13*BV114)/(1+$D$13*BV114)*BO114/(BQ114+273)*$E$13)</f>
        <v>0</v>
      </c>
      <c r="AX114">
        <f>$B$11*BW114+$C$11*BX114+$F$11*CI114*(1-CL114)</f>
        <v>0</v>
      </c>
      <c r="AY114">
        <f>AX114*AZ114</f>
        <v>0</v>
      </c>
      <c r="AZ114">
        <f>($B$11*$D$9+$C$11*$D$9+$F$11*((CV114+CN114)/MAX(CV114+CN114+CW114, 0.1)*$I$9+CW114/MAX(CV114+CN114+CW114, 0.1)*$J$9))/($B$11+$C$11+$F$11)</f>
        <v>0</v>
      </c>
      <c r="BA114">
        <f>($B$11*$K$9+$C$11*$K$9+$F$11*((CV114+CN114)/MAX(CV114+CN114+CW114, 0.1)*$P$9+CW114/MAX(CV114+CN114+CW114, 0.1)*$Q$9))/($B$11+$C$11+$F$11)</f>
        <v>0</v>
      </c>
      <c r="BB114">
        <v>2.44</v>
      </c>
      <c r="BC114">
        <v>0.5</v>
      </c>
      <c r="BD114" t="s">
        <v>355</v>
      </c>
      <c r="BE114">
        <v>2</v>
      </c>
      <c r="BF114" t="b">
        <v>1</v>
      </c>
      <c r="BG114">
        <v>1680460083.25517</v>
      </c>
      <c r="BH114">
        <v>411.56224137931</v>
      </c>
      <c r="BI114">
        <v>419.761793103448</v>
      </c>
      <c r="BJ114">
        <v>24.3970827586207</v>
      </c>
      <c r="BK114">
        <v>22.5397275862069</v>
      </c>
      <c r="BL114">
        <v>410.261586206897</v>
      </c>
      <c r="BM114">
        <v>23.9777068965517</v>
      </c>
      <c r="BN114">
        <v>500.202344827586</v>
      </c>
      <c r="BO114">
        <v>89.4476206896552</v>
      </c>
      <c r="BP114">
        <v>0.099922124137931</v>
      </c>
      <c r="BQ114">
        <v>27.4622655172414</v>
      </c>
      <c r="BR114">
        <v>27.5136344827586</v>
      </c>
      <c r="BS114">
        <v>999.9</v>
      </c>
      <c r="BT114">
        <v>0</v>
      </c>
      <c r="BU114">
        <v>0</v>
      </c>
      <c r="BV114">
        <v>10000.7582758621</v>
      </c>
      <c r="BW114">
        <v>0</v>
      </c>
      <c r="BX114">
        <v>10.2381</v>
      </c>
      <c r="BY114">
        <v>-8.19960137931034</v>
      </c>
      <c r="BZ114">
        <v>421.854206896552</v>
      </c>
      <c r="CA114">
        <v>429.441275862069</v>
      </c>
      <c r="CB114">
        <v>1.85735862068966</v>
      </c>
      <c r="CC114">
        <v>419.761793103448</v>
      </c>
      <c r="CD114">
        <v>22.5397275862069</v>
      </c>
      <c r="CE114">
        <v>2.18226206896552</v>
      </c>
      <c r="CF114">
        <v>2.01612586206897</v>
      </c>
      <c r="CG114">
        <v>18.8326931034483</v>
      </c>
      <c r="CH114">
        <v>17.5715482758621</v>
      </c>
      <c r="CI114">
        <v>1999.99034482759</v>
      </c>
      <c r="CJ114">
        <v>0.979997689655172</v>
      </c>
      <c r="CK114">
        <v>0.0200026206896552</v>
      </c>
      <c r="CL114">
        <v>0</v>
      </c>
      <c r="CM114">
        <v>2.57952413793103</v>
      </c>
      <c r="CN114">
        <v>0</v>
      </c>
      <c r="CO114">
        <v>4259.9724137931</v>
      </c>
      <c r="CP114">
        <v>16705.3137931035</v>
      </c>
      <c r="CQ114">
        <v>43.25</v>
      </c>
      <c r="CR114">
        <v>45</v>
      </c>
      <c r="CS114">
        <v>44.2456551724138</v>
      </c>
      <c r="CT114">
        <v>43.2347931034483</v>
      </c>
      <c r="CU114">
        <v>42.812</v>
      </c>
      <c r="CV114">
        <v>1959.99</v>
      </c>
      <c r="CW114">
        <v>40.0031034482759</v>
      </c>
      <c r="CX114">
        <v>0</v>
      </c>
      <c r="CY114">
        <v>1680460120.8</v>
      </c>
      <c r="CZ114">
        <v>0</v>
      </c>
      <c r="DA114">
        <v>0</v>
      </c>
      <c r="DB114" t="s">
        <v>356</v>
      </c>
      <c r="DC114">
        <v>1680383055.5</v>
      </c>
      <c r="DD114">
        <v>1680383051.5</v>
      </c>
      <c r="DE114">
        <v>0</v>
      </c>
      <c r="DF114">
        <v>-0.261</v>
      </c>
      <c r="DG114">
        <v>-0.006</v>
      </c>
      <c r="DH114">
        <v>1.377</v>
      </c>
      <c r="DI114">
        <v>0.403</v>
      </c>
      <c r="DJ114">
        <v>420</v>
      </c>
      <c r="DK114">
        <v>24</v>
      </c>
      <c r="DL114">
        <v>0.61</v>
      </c>
      <c r="DM114">
        <v>0.33</v>
      </c>
      <c r="DN114">
        <v>-8.32723317073171</v>
      </c>
      <c r="DO114">
        <v>0.466050313588839</v>
      </c>
      <c r="DP114">
        <v>0.162402092597941</v>
      </c>
      <c r="DQ114">
        <v>0</v>
      </c>
      <c r="DR114">
        <v>1.85421317073171</v>
      </c>
      <c r="DS114">
        <v>0.0421053658536613</v>
      </c>
      <c r="DT114">
        <v>0.00506287223938294</v>
      </c>
      <c r="DU114">
        <v>1</v>
      </c>
      <c r="DV114">
        <v>1</v>
      </c>
      <c r="DW114">
        <v>2</v>
      </c>
      <c r="DX114" t="s">
        <v>357</v>
      </c>
      <c r="DY114">
        <v>2.86992</v>
      </c>
      <c r="DZ114">
        <v>2.71035</v>
      </c>
      <c r="EA114">
        <v>0.0889719</v>
      </c>
      <c r="EB114">
        <v>0.0900417</v>
      </c>
      <c r="EC114">
        <v>0.102537</v>
      </c>
      <c r="ED114">
        <v>0.0972984</v>
      </c>
      <c r="EE114">
        <v>25542.4</v>
      </c>
      <c r="EF114">
        <v>22352.9</v>
      </c>
      <c r="EG114">
        <v>25083</v>
      </c>
      <c r="EH114">
        <v>23917.6</v>
      </c>
      <c r="EI114">
        <v>38391.9</v>
      </c>
      <c r="EJ114">
        <v>35711.5</v>
      </c>
      <c r="EK114">
        <v>45317.9</v>
      </c>
      <c r="EL114">
        <v>42634</v>
      </c>
      <c r="EM114">
        <v>1.78122</v>
      </c>
      <c r="EN114">
        <v>1.8794</v>
      </c>
      <c r="EO114">
        <v>0.106603</v>
      </c>
      <c r="EP114">
        <v>0</v>
      </c>
      <c r="EQ114">
        <v>25.7618</v>
      </c>
      <c r="ER114">
        <v>999.9</v>
      </c>
      <c r="ES114">
        <v>59.816</v>
      </c>
      <c r="ET114">
        <v>28.762</v>
      </c>
      <c r="EU114">
        <v>26.5251</v>
      </c>
      <c r="EV114">
        <v>54.0906</v>
      </c>
      <c r="EW114">
        <v>45.5088</v>
      </c>
      <c r="EX114">
        <v>1</v>
      </c>
      <c r="EY114">
        <v>-0.0913338</v>
      </c>
      <c r="EZ114">
        <v>0.206397</v>
      </c>
      <c r="FA114">
        <v>20.2294</v>
      </c>
      <c r="FB114">
        <v>5.23376</v>
      </c>
      <c r="FC114">
        <v>11.986</v>
      </c>
      <c r="FD114">
        <v>4.9572</v>
      </c>
      <c r="FE114">
        <v>3.304</v>
      </c>
      <c r="FF114">
        <v>9999</v>
      </c>
      <c r="FG114">
        <v>9999</v>
      </c>
      <c r="FH114">
        <v>999.9</v>
      </c>
      <c r="FI114">
        <v>9999</v>
      </c>
      <c r="FJ114">
        <v>1.86844</v>
      </c>
      <c r="FK114">
        <v>1.86409</v>
      </c>
      <c r="FL114">
        <v>1.87176</v>
      </c>
      <c r="FM114">
        <v>1.86249</v>
      </c>
      <c r="FN114">
        <v>1.86191</v>
      </c>
      <c r="FO114">
        <v>1.86844</v>
      </c>
      <c r="FP114">
        <v>1.85852</v>
      </c>
      <c r="FQ114">
        <v>1.86499</v>
      </c>
      <c r="FR114">
        <v>5</v>
      </c>
      <c r="FS114">
        <v>0</v>
      </c>
      <c r="FT114">
        <v>0</v>
      </c>
      <c r="FU114">
        <v>0</v>
      </c>
      <c r="FV114" t="s">
        <v>358</v>
      </c>
      <c r="FW114" t="s">
        <v>359</v>
      </c>
      <c r="FX114" t="s">
        <v>360</v>
      </c>
      <c r="FY114" t="s">
        <v>360</v>
      </c>
      <c r="FZ114" t="s">
        <v>360</v>
      </c>
      <c r="GA114" t="s">
        <v>360</v>
      </c>
      <c r="GB114">
        <v>0</v>
      </c>
      <c r="GC114">
        <v>100</v>
      </c>
      <c r="GD114">
        <v>100</v>
      </c>
      <c r="GE114">
        <v>1.3</v>
      </c>
      <c r="GF114">
        <v>0.4194</v>
      </c>
      <c r="GG114">
        <v>0.710533810232173</v>
      </c>
      <c r="GH114">
        <v>0.00197157181927259</v>
      </c>
      <c r="GI114">
        <v>-1.54613444728524e-06</v>
      </c>
      <c r="GJ114">
        <v>6.01190112903267e-10</v>
      </c>
      <c r="GK114">
        <v>-0.100309745534137</v>
      </c>
      <c r="GL114">
        <v>-0.0164619765348121</v>
      </c>
      <c r="GM114">
        <v>0.00184798508784774</v>
      </c>
      <c r="GN114">
        <v>-1.07393615702454e-05</v>
      </c>
      <c r="GO114">
        <v>1</v>
      </c>
      <c r="GP114">
        <v>1970</v>
      </c>
      <c r="GQ114">
        <v>2</v>
      </c>
      <c r="GR114">
        <v>24</v>
      </c>
      <c r="GS114">
        <v>1283.9</v>
      </c>
      <c r="GT114">
        <v>1284</v>
      </c>
      <c r="GU114">
        <v>1.02417</v>
      </c>
      <c r="GV114">
        <v>2.37305</v>
      </c>
      <c r="GW114">
        <v>1.44897</v>
      </c>
      <c r="GX114">
        <v>2.31201</v>
      </c>
      <c r="GY114">
        <v>1.44409</v>
      </c>
      <c r="GZ114">
        <v>2.30957</v>
      </c>
      <c r="HA114">
        <v>34.0998</v>
      </c>
      <c r="HB114">
        <v>24.3239</v>
      </c>
      <c r="HC114">
        <v>18</v>
      </c>
      <c r="HD114">
        <v>417.489</v>
      </c>
      <c r="HE114">
        <v>462.044</v>
      </c>
      <c r="HF114">
        <v>25.3332</v>
      </c>
      <c r="HG114">
        <v>26.3019</v>
      </c>
      <c r="HH114">
        <v>30</v>
      </c>
      <c r="HI114">
        <v>26.2279</v>
      </c>
      <c r="HJ114">
        <v>26.2054</v>
      </c>
      <c r="HK114">
        <v>20.495</v>
      </c>
      <c r="HL114">
        <v>31.4449</v>
      </c>
      <c r="HM114">
        <v>100</v>
      </c>
      <c r="HN114">
        <v>25.3282</v>
      </c>
      <c r="HO114">
        <v>399.685</v>
      </c>
      <c r="HP114">
        <v>22.5877</v>
      </c>
      <c r="HQ114">
        <v>95.9342</v>
      </c>
      <c r="HR114">
        <v>100.262</v>
      </c>
    </row>
    <row r="115" spans="1:226">
      <c r="A115">
        <v>99</v>
      </c>
      <c r="B115">
        <v>1680460096.1</v>
      </c>
      <c r="C115">
        <v>2071.09999990463</v>
      </c>
      <c r="D115" t="s">
        <v>557</v>
      </c>
      <c r="E115" t="s">
        <v>558</v>
      </c>
      <c r="F115">
        <v>5</v>
      </c>
      <c r="G115" t="s">
        <v>353</v>
      </c>
      <c r="H115" t="s">
        <v>354</v>
      </c>
      <c r="I115">
        <v>1680460088.33214</v>
      </c>
      <c r="J115">
        <f>(K115)/1000</f>
        <v>0</v>
      </c>
      <c r="K115">
        <f>IF(BF115, AN115, AH115)</f>
        <v>0</v>
      </c>
      <c r="L115">
        <f>IF(BF115, AI115, AG115)</f>
        <v>0</v>
      </c>
      <c r="M115">
        <f>BH115 - IF(AU115&gt;1, L115*BB115*100.0/(AW115*BV115), 0)</f>
        <v>0</v>
      </c>
      <c r="N115">
        <f>((T115-J115/2)*M115-L115)/(T115+J115/2)</f>
        <v>0</v>
      </c>
      <c r="O115">
        <f>N115*(BO115+BP115)/1000.0</f>
        <v>0</v>
      </c>
      <c r="P115">
        <f>(BH115 - IF(AU115&gt;1, L115*BB115*100.0/(AW115*BV115), 0))*(BO115+BP115)/1000.0</f>
        <v>0</v>
      </c>
      <c r="Q115">
        <f>2.0/((1/S115-1/R115)+SIGN(S115)*SQRT((1/S115-1/R115)*(1/S115-1/R115) + 4*BC115/((BC115+1)*(BC115+1))*(2*1/S115*1/R115-1/R115*1/R115)))</f>
        <v>0</v>
      </c>
      <c r="R115">
        <f>IF(LEFT(BD115,1)&lt;&gt;"0",IF(LEFT(BD115,1)="1",3.0,BE115),$D$5+$E$5*(BV115*BO115/($K$5*1000))+$F$5*(BV115*BO115/($K$5*1000))*MAX(MIN(BB115,$J$5),$I$5)*MAX(MIN(BB115,$J$5),$I$5)+$G$5*MAX(MIN(BB115,$J$5),$I$5)*(BV115*BO115/($K$5*1000))+$H$5*(BV115*BO115/($K$5*1000))*(BV115*BO115/($K$5*1000)))</f>
        <v>0</v>
      </c>
      <c r="S115">
        <f>J115*(1000-(1000*0.61365*exp(17.502*W115/(240.97+W115))/(BO115+BP115)+BJ115)/2)/(1000*0.61365*exp(17.502*W115/(240.97+W115))/(BO115+BP115)-BJ115)</f>
        <v>0</v>
      </c>
      <c r="T115">
        <f>1/((BC115+1)/(Q115/1.6)+1/(R115/1.37)) + BC115/((BC115+1)/(Q115/1.6) + BC115/(R115/1.37))</f>
        <v>0</v>
      </c>
      <c r="U115">
        <f>(AX115*BA115)</f>
        <v>0</v>
      </c>
      <c r="V115">
        <f>(BQ115+(U115+2*0.95*5.67E-8*(((BQ115+$B$7)+273)^4-(BQ115+273)^4)-44100*J115)/(1.84*29.3*R115+8*0.95*5.67E-8*(BQ115+273)^3))</f>
        <v>0</v>
      </c>
      <c r="W115">
        <f>($C$7*BR115+$D$7*BS115+$E$7*V115)</f>
        <v>0</v>
      </c>
      <c r="X115">
        <f>0.61365*exp(17.502*W115/(240.97+W115))</f>
        <v>0</v>
      </c>
      <c r="Y115">
        <f>(Z115/AA115*100)</f>
        <v>0</v>
      </c>
      <c r="Z115">
        <f>BJ115*(BO115+BP115)/1000</f>
        <v>0</v>
      </c>
      <c r="AA115">
        <f>0.61365*exp(17.502*BQ115/(240.97+BQ115))</f>
        <v>0</v>
      </c>
      <c r="AB115">
        <f>(X115-BJ115*(BO115+BP115)/1000)</f>
        <v>0</v>
      </c>
      <c r="AC115">
        <f>(-J115*44100)</f>
        <v>0</v>
      </c>
      <c r="AD115">
        <f>2*29.3*R115*0.92*(BQ115-W115)</f>
        <v>0</v>
      </c>
      <c r="AE115">
        <f>2*0.95*5.67E-8*(((BQ115+$B$7)+273)^4-(W115+273)^4)</f>
        <v>0</v>
      </c>
      <c r="AF115">
        <f>U115+AE115+AC115+AD115</f>
        <v>0</v>
      </c>
      <c r="AG115">
        <f>BN115*AU115*(BI115-BH115*(1000-AU115*BK115)/(1000-AU115*BJ115))/(100*BB115)</f>
        <v>0</v>
      </c>
      <c r="AH115">
        <f>1000*BN115*AU115*(BJ115-BK115)/(100*BB115*(1000-AU115*BJ115))</f>
        <v>0</v>
      </c>
      <c r="AI115">
        <f>(AJ115 - AK115 - BO115*1E3/(8.314*(BQ115+273.15)) * AM115/BN115 * AL115) * BN115/(100*BB115) * (1000 - BK115)/1000</f>
        <v>0</v>
      </c>
      <c r="AJ115">
        <v>422.108552849727</v>
      </c>
      <c r="AK115">
        <v>418.330606060606</v>
      </c>
      <c r="AL115">
        <v>-0.803538986547995</v>
      </c>
      <c r="AM115">
        <v>67.1760314987301</v>
      </c>
      <c r="AN115">
        <f>(AP115 - AO115 + BO115*1E3/(8.314*(BQ115+273.15)) * AR115/BN115 * AQ115) * BN115/(100*BB115) * 1000/(1000 - AP115)</f>
        <v>0</v>
      </c>
      <c r="AO115">
        <v>22.5338405650424</v>
      </c>
      <c r="AP115">
        <v>24.3968745454545</v>
      </c>
      <c r="AQ115">
        <v>-2.86002168245579e-06</v>
      </c>
      <c r="AR115">
        <v>128.514826234173</v>
      </c>
      <c r="AS115">
        <v>10</v>
      </c>
      <c r="AT115">
        <v>2</v>
      </c>
      <c r="AU115">
        <f>IF(AS115*$H$13&gt;=AW115,1.0,(AW115/(AW115-AS115*$H$13)))</f>
        <v>0</v>
      </c>
      <c r="AV115">
        <f>(AU115-1)*100</f>
        <v>0</v>
      </c>
      <c r="AW115">
        <f>MAX(0,($B$13+$C$13*BV115)/(1+$D$13*BV115)*BO115/(BQ115+273)*$E$13)</f>
        <v>0</v>
      </c>
      <c r="AX115">
        <f>$B$11*BW115+$C$11*BX115+$F$11*CI115*(1-CL115)</f>
        <v>0</v>
      </c>
      <c r="AY115">
        <f>AX115*AZ115</f>
        <v>0</v>
      </c>
      <c r="AZ115">
        <f>($B$11*$D$9+$C$11*$D$9+$F$11*((CV115+CN115)/MAX(CV115+CN115+CW115, 0.1)*$I$9+CW115/MAX(CV115+CN115+CW115, 0.1)*$J$9))/($B$11+$C$11+$F$11)</f>
        <v>0</v>
      </c>
      <c r="BA115">
        <f>($B$11*$K$9+$C$11*$K$9+$F$11*((CV115+CN115)/MAX(CV115+CN115+CW115, 0.1)*$P$9+CW115/MAX(CV115+CN115+CW115, 0.1)*$Q$9))/($B$11+$C$11+$F$11)</f>
        <v>0</v>
      </c>
      <c r="BB115">
        <v>2.44</v>
      </c>
      <c r="BC115">
        <v>0.5</v>
      </c>
      <c r="BD115" t="s">
        <v>355</v>
      </c>
      <c r="BE115">
        <v>2</v>
      </c>
      <c r="BF115" t="b">
        <v>1</v>
      </c>
      <c r="BG115">
        <v>1680460088.33214</v>
      </c>
      <c r="BH115">
        <v>411.0445</v>
      </c>
      <c r="BI115">
        <v>416.815785714286</v>
      </c>
      <c r="BJ115">
        <v>24.3976321428571</v>
      </c>
      <c r="BK115">
        <v>22.5371821428571</v>
      </c>
      <c r="BL115">
        <v>409.74425</v>
      </c>
      <c r="BM115">
        <v>23.9782285714286</v>
      </c>
      <c r="BN115">
        <v>500.209035714286</v>
      </c>
      <c r="BO115">
        <v>89.4492285714286</v>
      </c>
      <c r="BP115">
        <v>0.099968175</v>
      </c>
      <c r="BQ115">
        <v>27.4581821428571</v>
      </c>
      <c r="BR115">
        <v>27.5086035714286</v>
      </c>
      <c r="BS115">
        <v>999.9</v>
      </c>
      <c r="BT115">
        <v>0</v>
      </c>
      <c r="BU115">
        <v>0</v>
      </c>
      <c r="BV115">
        <v>9993.43714285714</v>
      </c>
      <c r="BW115">
        <v>0</v>
      </c>
      <c r="BX115">
        <v>10.2381</v>
      </c>
      <c r="BY115">
        <v>-5.77140878571429</v>
      </c>
      <c r="BZ115">
        <v>421.323678571429</v>
      </c>
      <c r="CA115">
        <v>426.426178571429</v>
      </c>
      <c r="CB115">
        <v>1.86045035714286</v>
      </c>
      <c r="CC115">
        <v>416.815785714286</v>
      </c>
      <c r="CD115">
        <v>22.5371821428571</v>
      </c>
      <c r="CE115">
        <v>2.18235107142857</v>
      </c>
      <c r="CF115">
        <v>2.015935</v>
      </c>
      <c r="CG115">
        <v>18.8333357142857</v>
      </c>
      <c r="CH115">
        <v>17.5700392857143</v>
      </c>
      <c r="CI115">
        <v>2000.005</v>
      </c>
      <c r="CJ115">
        <v>0.979998</v>
      </c>
      <c r="CK115">
        <v>0.0200023</v>
      </c>
      <c r="CL115">
        <v>0</v>
      </c>
      <c r="CM115">
        <v>2.596625</v>
      </c>
      <c r="CN115">
        <v>0</v>
      </c>
      <c r="CO115">
        <v>4260.56357142857</v>
      </c>
      <c r="CP115">
        <v>16705.4392857143</v>
      </c>
      <c r="CQ115">
        <v>43.25</v>
      </c>
      <c r="CR115">
        <v>45</v>
      </c>
      <c r="CS115">
        <v>44.25</v>
      </c>
      <c r="CT115">
        <v>43.2275</v>
      </c>
      <c r="CU115">
        <v>42.8165</v>
      </c>
      <c r="CV115">
        <v>1960.005</v>
      </c>
      <c r="CW115">
        <v>40.0007142857143</v>
      </c>
      <c r="CX115">
        <v>0</v>
      </c>
      <c r="CY115">
        <v>1680460126.2</v>
      </c>
      <c r="CZ115">
        <v>0</v>
      </c>
      <c r="DA115">
        <v>0</v>
      </c>
      <c r="DB115" t="s">
        <v>356</v>
      </c>
      <c r="DC115">
        <v>1680383055.5</v>
      </c>
      <c r="DD115">
        <v>1680383051.5</v>
      </c>
      <c r="DE115">
        <v>0</v>
      </c>
      <c r="DF115">
        <v>-0.261</v>
      </c>
      <c r="DG115">
        <v>-0.006</v>
      </c>
      <c r="DH115">
        <v>1.377</v>
      </c>
      <c r="DI115">
        <v>0.403</v>
      </c>
      <c r="DJ115">
        <v>420</v>
      </c>
      <c r="DK115">
        <v>24</v>
      </c>
      <c r="DL115">
        <v>0.61</v>
      </c>
      <c r="DM115">
        <v>0.33</v>
      </c>
      <c r="DN115">
        <v>-7.0523203902439</v>
      </c>
      <c r="DO115">
        <v>18.9972201114983</v>
      </c>
      <c r="DP115">
        <v>2.61249515025774</v>
      </c>
      <c r="DQ115">
        <v>0</v>
      </c>
      <c r="DR115">
        <v>1.85799463414634</v>
      </c>
      <c r="DS115">
        <v>0.0401052961672492</v>
      </c>
      <c r="DT115">
        <v>0.00455715310016531</v>
      </c>
      <c r="DU115">
        <v>1</v>
      </c>
      <c r="DV115">
        <v>1</v>
      </c>
      <c r="DW115">
        <v>2</v>
      </c>
      <c r="DX115" t="s">
        <v>357</v>
      </c>
      <c r="DY115">
        <v>2.8702</v>
      </c>
      <c r="DZ115">
        <v>2.71008</v>
      </c>
      <c r="EA115">
        <v>0.0883185</v>
      </c>
      <c r="EB115">
        <v>0.0878727</v>
      </c>
      <c r="EC115">
        <v>0.102531</v>
      </c>
      <c r="ED115">
        <v>0.097291</v>
      </c>
      <c r="EE115">
        <v>25560.5</v>
      </c>
      <c r="EF115">
        <v>22406.2</v>
      </c>
      <c r="EG115">
        <v>25082.7</v>
      </c>
      <c r="EH115">
        <v>23917.7</v>
      </c>
      <c r="EI115">
        <v>38392.1</v>
      </c>
      <c r="EJ115">
        <v>35712</v>
      </c>
      <c r="EK115">
        <v>45317.8</v>
      </c>
      <c r="EL115">
        <v>42634.3</v>
      </c>
      <c r="EM115">
        <v>1.78165</v>
      </c>
      <c r="EN115">
        <v>1.87945</v>
      </c>
      <c r="EO115">
        <v>0.105683</v>
      </c>
      <c r="EP115">
        <v>0</v>
      </c>
      <c r="EQ115">
        <v>25.7618</v>
      </c>
      <c r="ER115">
        <v>999.9</v>
      </c>
      <c r="ES115">
        <v>59.816</v>
      </c>
      <c r="ET115">
        <v>28.762</v>
      </c>
      <c r="EU115">
        <v>26.5292</v>
      </c>
      <c r="EV115">
        <v>54.1006</v>
      </c>
      <c r="EW115">
        <v>44.5593</v>
      </c>
      <c r="EX115">
        <v>1</v>
      </c>
      <c r="EY115">
        <v>-0.0913567</v>
      </c>
      <c r="EZ115">
        <v>0.189036</v>
      </c>
      <c r="FA115">
        <v>20.2295</v>
      </c>
      <c r="FB115">
        <v>5.23376</v>
      </c>
      <c r="FC115">
        <v>11.986</v>
      </c>
      <c r="FD115">
        <v>4.9571</v>
      </c>
      <c r="FE115">
        <v>3.30395</v>
      </c>
      <c r="FF115">
        <v>9999</v>
      </c>
      <c r="FG115">
        <v>9999</v>
      </c>
      <c r="FH115">
        <v>999.9</v>
      </c>
      <c r="FI115">
        <v>9999</v>
      </c>
      <c r="FJ115">
        <v>1.86844</v>
      </c>
      <c r="FK115">
        <v>1.86403</v>
      </c>
      <c r="FL115">
        <v>1.87177</v>
      </c>
      <c r="FM115">
        <v>1.86248</v>
      </c>
      <c r="FN115">
        <v>1.86192</v>
      </c>
      <c r="FO115">
        <v>1.86844</v>
      </c>
      <c r="FP115">
        <v>1.85852</v>
      </c>
      <c r="FQ115">
        <v>1.86501</v>
      </c>
      <c r="FR115">
        <v>5</v>
      </c>
      <c r="FS115">
        <v>0</v>
      </c>
      <c r="FT115">
        <v>0</v>
      </c>
      <c r="FU115">
        <v>0</v>
      </c>
      <c r="FV115" t="s">
        <v>358</v>
      </c>
      <c r="FW115" t="s">
        <v>359</v>
      </c>
      <c r="FX115" t="s">
        <v>360</v>
      </c>
      <c r="FY115" t="s">
        <v>360</v>
      </c>
      <c r="FZ115" t="s">
        <v>360</v>
      </c>
      <c r="GA115" t="s">
        <v>360</v>
      </c>
      <c r="GB115">
        <v>0</v>
      </c>
      <c r="GC115">
        <v>100</v>
      </c>
      <c r="GD115">
        <v>100</v>
      </c>
      <c r="GE115">
        <v>1.296</v>
      </c>
      <c r="GF115">
        <v>0.4193</v>
      </c>
      <c r="GG115">
        <v>0.710533810232173</v>
      </c>
      <c r="GH115">
        <v>0.00197157181927259</v>
      </c>
      <c r="GI115">
        <v>-1.54613444728524e-06</v>
      </c>
      <c r="GJ115">
        <v>6.01190112903267e-10</v>
      </c>
      <c r="GK115">
        <v>-0.100309745534137</v>
      </c>
      <c r="GL115">
        <v>-0.0164619765348121</v>
      </c>
      <c r="GM115">
        <v>0.00184798508784774</v>
      </c>
      <c r="GN115">
        <v>-1.07393615702454e-05</v>
      </c>
      <c r="GO115">
        <v>1</v>
      </c>
      <c r="GP115">
        <v>1970</v>
      </c>
      <c r="GQ115">
        <v>2</v>
      </c>
      <c r="GR115">
        <v>24</v>
      </c>
      <c r="GS115">
        <v>1284</v>
      </c>
      <c r="GT115">
        <v>1284.1</v>
      </c>
      <c r="GU115">
        <v>0.994873</v>
      </c>
      <c r="GV115">
        <v>2.37061</v>
      </c>
      <c r="GW115">
        <v>1.44775</v>
      </c>
      <c r="GX115">
        <v>2.31323</v>
      </c>
      <c r="GY115">
        <v>1.44409</v>
      </c>
      <c r="GZ115">
        <v>2.2644</v>
      </c>
      <c r="HA115">
        <v>34.1225</v>
      </c>
      <c r="HB115">
        <v>24.3327</v>
      </c>
      <c r="HC115">
        <v>18</v>
      </c>
      <c r="HD115">
        <v>417.716</v>
      </c>
      <c r="HE115">
        <v>462.071</v>
      </c>
      <c r="HF115">
        <v>25.3219</v>
      </c>
      <c r="HG115">
        <v>26.3019</v>
      </c>
      <c r="HH115">
        <v>30</v>
      </c>
      <c r="HI115">
        <v>26.2268</v>
      </c>
      <c r="HJ115">
        <v>26.205</v>
      </c>
      <c r="HK115">
        <v>19.8358</v>
      </c>
      <c r="HL115">
        <v>31.4449</v>
      </c>
      <c r="HM115">
        <v>100</v>
      </c>
      <c r="HN115">
        <v>25.3215</v>
      </c>
      <c r="HO115">
        <v>379.556</v>
      </c>
      <c r="HP115">
        <v>22.5877</v>
      </c>
      <c r="HQ115">
        <v>95.9337</v>
      </c>
      <c r="HR115">
        <v>100.262</v>
      </c>
    </row>
    <row r="116" spans="1:226">
      <c r="A116">
        <v>100</v>
      </c>
      <c r="B116">
        <v>1680460101.1</v>
      </c>
      <c r="C116">
        <v>2076.09999990463</v>
      </c>
      <c r="D116" t="s">
        <v>559</v>
      </c>
      <c r="E116" t="s">
        <v>560</v>
      </c>
      <c r="F116">
        <v>5</v>
      </c>
      <c r="G116" t="s">
        <v>353</v>
      </c>
      <c r="H116" t="s">
        <v>354</v>
      </c>
      <c r="I116">
        <v>1680460093.6</v>
      </c>
      <c r="J116">
        <f>(K116)/1000</f>
        <v>0</v>
      </c>
      <c r="K116">
        <f>IF(BF116, AN116, AH116)</f>
        <v>0</v>
      </c>
      <c r="L116">
        <f>IF(BF116, AI116, AG116)</f>
        <v>0</v>
      </c>
      <c r="M116">
        <f>BH116 - IF(AU116&gt;1, L116*BB116*100.0/(AW116*BV116), 0)</f>
        <v>0</v>
      </c>
      <c r="N116">
        <f>((T116-J116/2)*M116-L116)/(T116+J116/2)</f>
        <v>0</v>
      </c>
      <c r="O116">
        <f>N116*(BO116+BP116)/1000.0</f>
        <v>0</v>
      </c>
      <c r="P116">
        <f>(BH116 - IF(AU116&gt;1, L116*BB116*100.0/(AW116*BV116), 0))*(BO116+BP116)/1000.0</f>
        <v>0</v>
      </c>
      <c r="Q116">
        <f>2.0/((1/S116-1/R116)+SIGN(S116)*SQRT((1/S116-1/R116)*(1/S116-1/R116) + 4*BC116/((BC116+1)*(BC116+1))*(2*1/S116*1/R116-1/R116*1/R116)))</f>
        <v>0</v>
      </c>
      <c r="R116">
        <f>IF(LEFT(BD116,1)&lt;&gt;"0",IF(LEFT(BD116,1)="1",3.0,BE116),$D$5+$E$5*(BV116*BO116/($K$5*1000))+$F$5*(BV116*BO116/($K$5*1000))*MAX(MIN(BB116,$J$5),$I$5)*MAX(MIN(BB116,$J$5),$I$5)+$G$5*MAX(MIN(BB116,$J$5),$I$5)*(BV116*BO116/($K$5*1000))+$H$5*(BV116*BO116/($K$5*1000))*(BV116*BO116/($K$5*1000)))</f>
        <v>0</v>
      </c>
      <c r="S116">
        <f>J116*(1000-(1000*0.61365*exp(17.502*W116/(240.97+W116))/(BO116+BP116)+BJ116)/2)/(1000*0.61365*exp(17.502*W116/(240.97+W116))/(BO116+BP116)-BJ116)</f>
        <v>0</v>
      </c>
      <c r="T116">
        <f>1/((BC116+1)/(Q116/1.6)+1/(R116/1.37)) + BC116/((BC116+1)/(Q116/1.6) + BC116/(R116/1.37))</f>
        <v>0</v>
      </c>
      <c r="U116">
        <f>(AX116*BA116)</f>
        <v>0</v>
      </c>
      <c r="V116">
        <f>(BQ116+(U116+2*0.95*5.67E-8*(((BQ116+$B$7)+273)^4-(BQ116+273)^4)-44100*J116)/(1.84*29.3*R116+8*0.95*5.67E-8*(BQ116+273)^3))</f>
        <v>0</v>
      </c>
      <c r="W116">
        <f>($C$7*BR116+$D$7*BS116+$E$7*V116)</f>
        <v>0</v>
      </c>
      <c r="X116">
        <f>0.61365*exp(17.502*W116/(240.97+W116))</f>
        <v>0</v>
      </c>
      <c r="Y116">
        <f>(Z116/AA116*100)</f>
        <v>0</v>
      </c>
      <c r="Z116">
        <f>BJ116*(BO116+BP116)/1000</f>
        <v>0</v>
      </c>
      <c r="AA116">
        <f>0.61365*exp(17.502*BQ116/(240.97+BQ116))</f>
        <v>0</v>
      </c>
      <c r="AB116">
        <f>(X116-BJ116*(BO116+BP116)/1000)</f>
        <v>0</v>
      </c>
      <c r="AC116">
        <f>(-J116*44100)</f>
        <v>0</v>
      </c>
      <c r="AD116">
        <f>2*29.3*R116*0.92*(BQ116-W116)</f>
        <v>0</v>
      </c>
      <c r="AE116">
        <f>2*0.95*5.67E-8*(((BQ116+$B$7)+273)^4-(W116+273)^4)</f>
        <v>0</v>
      </c>
      <c r="AF116">
        <f>U116+AE116+AC116+AD116</f>
        <v>0</v>
      </c>
      <c r="AG116">
        <f>BN116*AU116*(BI116-BH116*(1000-AU116*BK116)/(1000-AU116*BJ116))/(100*BB116)</f>
        <v>0</v>
      </c>
      <c r="AH116">
        <f>1000*BN116*AU116*(BJ116-BK116)/(100*BB116*(1000-AU116*BJ116))</f>
        <v>0</v>
      </c>
      <c r="AI116">
        <f>(AJ116 - AK116 - BO116*1E3/(8.314*(BQ116+273.15)) * AM116/BN116 * AL116) * BN116/(100*BB116) * (1000 - BK116)/1000</f>
        <v>0</v>
      </c>
      <c r="AJ116">
        <v>407.335882865664</v>
      </c>
      <c r="AK116">
        <v>409.234509090909</v>
      </c>
      <c r="AL116">
        <v>-1.92549712711274</v>
      </c>
      <c r="AM116">
        <v>67.1760314987301</v>
      </c>
      <c r="AN116">
        <f>(AP116 - AO116 + BO116*1E3/(8.314*(BQ116+273.15)) * AR116/BN116 * AQ116) * BN116/(100*BB116) * 1000/(1000 - AP116)</f>
        <v>0</v>
      </c>
      <c r="AO116">
        <v>22.5312027688081</v>
      </c>
      <c r="AP116">
        <v>24.3933066666667</v>
      </c>
      <c r="AQ116">
        <v>-3.31714315803966e-07</v>
      </c>
      <c r="AR116">
        <v>128.514826234173</v>
      </c>
      <c r="AS116">
        <v>10</v>
      </c>
      <c r="AT116">
        <v>2</v>
      </c>
      <c r="AU116">
        <f>IF(AS116*$H$13&gt;=AW116,1.0,(AW116/(AW116-AS116*$H$13)))</f>
        <v>0</v>
      </c>
      <c r="AV116">
        <f>(AU116-1)*100</f>
        <v>0</v>
      </c>
      <c r="AW116">
        <f>MAX(0,($B$13+$C$13*BV116)/(1+$D$13*BV116)*BO116/(BQ116+273)*$E$13)</f>
        <v>0</v>
      </c>
      <c r="AX116">
        <f>$B$11*BW116+$C$11*BX116+$F$11*CI116*(1-CL116)</f>
        <v>0</v>
      </c>
      <c r="AY116">
        <f>AX116*AZ116</f>
        <v>0</v>
      </c>
      <c r="AZ116">
        <f>($B$11*$D$9+$C$11*$D$9+$F$11*((CV116+CN116)/MAX(CV116+CN116+CW116, 0.1)*$I$9+CW116/MAX(CV116+CN116+CW116, 0.1)*$J$9))/($B$11+$C$11+$F$11)</f>
        <v>0</v>
      </c>
      <c r="BA116">
        <f>($B$11*$K$9+$C$11*$K$9+$F$11*((CV116+CN116)/MAX(CV116+CN116+CW116, 0.1)*$P$9+CW116/MAX(CV116+CN116+CW116, 0.1)*$Q$9))/($B$11+$C$11+$F$11)</f>
        <v>0</v>
      </c>
      <c r="BB116">
        <v>2.44</v>
      </c>
      <c r="BC116">
        <v>0.5</v>
      </c>
      <c r="BD116" t="s">
        <v>355</v>
      </c>
      <c r="BE116">
        <v>2</v>
      </c>
      <c r="BF116" t="b">
        <v>1</v>
      </c>
      <c r="BG116">
        <v>1680460093.6</v>
      </c>
      <c r="BH116">
        <v>408.248777777778</v>
      </c>
      <c r="BI116">
        <v>408.712222222222</v>
      </c>
      <c r="BJ116">
        <v>24.3962851851852</v>
      </c>
      <c r="BK116">
        <v>22.5346555555556</v>
      </c>
      <c r="BL116">
        <v>406.951333333333</v>
      </c>
      <c r="BM116">
        <v>23.9769481481481</v>
      </c>
      <c r="BN116">
        <v>500.209592592593</v>
      </c>
      <c r="BO116">
        <v>89.4487481481482</v>
      </c>
      <c r="BP116">
        <v>0.0999082777777778</v>
      </c>
      <c r="BQ116">
        <v>27.4530185185185</v>
      </c>
      <c r="BR116">
        <v>27.5000888888889</v>
      </c>
      <c r="BS116">
        <v>999.9</v>
      </c>
      <c r="BT116">
        <v>0</v>
      </c>
      <c r="BU116">
        <v>0</v>
      </c>
      <c r="BV116">
        <v>9981.59296296296</v>
      </c>
      <c r="BW116">
        <v>0</v>
      </c>
      <c r="BX116">
        <v>10.2381</v>
      </c>
      <c r="BY116">
        <v>-0.463530222222222</v>
      </c>
      <c r="BZ116">
        <v>418.457481481481</v>
      </c>
      <c r="CA116">
        <v>418.134703703704</v>
      </c>
      <c r="CB116">
        <v>1.86163444444444</v>
      </c>
      <c r="CC116">
        <v>408.712222222222</v>
      </c>
      <c r="CD116">
        <v>22.5346555555556</v>
      </c>
      <c r="CE116">
        <v>2.18221888888889</v>
      </c>
      <c r="CF116">
        <v>2.01569703703704</v>
      </c>
      <c r="CG116">
        <v>18.8323555555556</v>
      </c>
      <c r="CH116">
        <v>17.5681814814815</v>
      </c>
      <c r="CI116">
        <v>1999.99925925926</v>
      </c>
      <c r="CJ116">
        <v>0.979998</v>
      </c>
      <c r="CK116">
        <v>0.0200023</v>
      </c>
      <c r="CL116">
        <v>0</v>
      </c>
      <c r="CM116">
        <v>2.60755185185185</v>
      </c>
      <c r="CN116">
        <v>0</v>
      </c>
      <c r="CO116">
        <v>4261.28481481482</v>
      </c>
      <c r="CP116">
        <v>16705.3851851852</v>
      </c>
      <c r="CQ116">
        <v>43.25</v>
      </c>
      <c r="CR116">
        <v>45</v>
      </c>
      <c r="CS116">
        <v>44.25</v>
      </c>
      <c r="CT116">
        <v>43.2266666666667</v>
      </c>
      <c r="CU116">
        <v>42.8166666666666</v>
      </c>
      <c r="CV116">
        <v>1959.99925925926</v>
      </c>
      <c r="CW116">
        <v>40</v>
      </c>
      <c r="CX116">
        <v>0</v>
      </c>
      <c r="CY116">
        <v>1680460131</v>
      </c>
      <c r="CZ116">
        <v>0</v>
      </c>
      <c r="DA116">
        <v>0</v>
      </c>
      <c r="DB116" t="s">
        <v>356</v>
      </c>
      <c r="DC116">
        <v>1680383055.5</v>
      </c>
      <c r="DD116">
        <v>1680383051.5</v>
      </c>
      <c r="DE116">
        <v>0</v>
      </c>
      <c r="DF116">
        <v>-0.261</v>
      </c>
      <c r="DG116">
        <v>-0.006</v>
      </c>
      <c r="DH116">
        <v>1.377</v>
      </c>
      <c r="DI116">
        <v>0.403</v>
      </c>
      <c r="DJ116">
        <v>420</v>
      </c>
      <c r="DK116">
        <v>24</v>
      </c>
      <c r="DL116">
        <v>0.61</v>
      </c>
      <c r="DM116">
        <v>0.33</v>
      </c>
      <c r="DN116">
        <v>-3.68682795121951</v>
      </c>
      <c r="DO116">
        <v>53.6625903554007</v>
      </c>
      <c r="DP116">
        <v>5.84467071445274</v>
      </c>
      <c r="DQ116">
        <v>0</v>
      </c>
      <c r="DR116">
        <v>1.86048048780488</v>
      </c>
      <c r="DS116">
        <v>0.0173604878048795</v>
      </c>
      <c r="DT116">
        <v>0.00259195561466392</v>
      </c>
      <c r="DU116">
        <v>1</v>
      </c>
      <c r="DV116">
        <v>1</v>
      </c>
      <c r="DW116">
        <v>2</v>
      </c>
      <c r="DX116" t="s">
        <v>357</v>
      </c>
      <c r="DY116">
        <v>2.86998</v>
      </c>
      <c r="DZ116">
        <v>2.70994</v>
      </c>
      <c r="EA116">
        <v>0.0867578</v>
      </c>
      <c r="EB116">
        <v>0.0851519</v>
      </c>
      <c r="EC116">
        <v>0.10252</v>
      </c>
      <c r="ED116">
        <v>0.0972795</v>
      </c>
      <c r="EE116">
        <v>25604.5</v>
      </c>
      <c r="EF116">
        <v>22472.7</v>
      </c>
      <c r="EG116">
        <v>25083</v>
      </c>
      <c r="EH116">
        <v>23917.4</v>
      </c>
      <c r="EI116">
        <v>38392.1</v>
      </c>
      <c r="EJ116">
        <v>35712.1</v>
      </c>
      <c r="EK116">
        <v>45317.4</v>
      </c>
      <c r="EL116">
        <v>42633.9</v>
      </c>
      <c r="EM116">
        <v>1.7813</v>
      </c>
      <c r="EN116">
        <v>1.8793</v>
      </c>
      <c r="EO116">
        <v>0.105463</v>
      </c>
      <c r="EP116">
        <v>0</v>
      </c>
      <c r="EQ116">
        <v>25.7636</v>
      </c>
      <c r="ER116">
        <v>999.9</v>
      </c>
      <c r="ES116">
        <v>59.816</v>
      </c>
      <c r="ET116">
        <v>28.762</v>
      </c>
      <c r="EU116">
        <v>26.5258</v>
      </c>
      <c r="EV116">
        <v>54.7106</v>
      </c>
      <c r="EW116">
        <v>44.7035</v>
      </c>
      <c r="EX116">
        <v>1</v>
      </c>
      <c r="EY116">
        <v>-0.0914736</v>
      </c>
      <c r="EZ116">
        <v>-0.218655</v>
      </c>
      <c r="FA116">
        <v>20.2291</v>
      </c>
      <c r="FB116">
        <v>5.23391</v>
      </c>
      <c r="FC116">
        <v>11.986</v>
      </c>
      <c r="FD116">
        <v>4.9571</v>
      </c>
      <c r="FE116">
        <v>3.304</v>
      </c>
      <c r="FF116">
        <v>9999</v>
      </c>
      <c r="FG116">
        <v>9999</v>
      </c>
      <c r="FH116">
        <v>999.9</v>
      </c>
      <c r="FI116">
        <v>9999</v>
      </c>
      <c r="FJ116">
        <v>1.86844</v>
      </c>
      <c r="FK116">
        <v>1.86405</v>
      </c>
      <c r="FL116">
        <v>1.87178</v>
      </c>
      <c r="FM116">
        <v>1.86249</v>
      </c>
      <c r="FN116">
        <v>1.86192</v>
      </c>
      <c r="FO116">
        <v>1.86844</v>
      </c>
      <c r="FP116">
        <v>1.85852</v>
      </c>
      <c r="FQ116">
        <v>1.865</v>
      </c>
      <c r="FR116">
        <v>5</v>
      </c>
      <c r="FS116">
        <v>0</v>
      </c>
      <c r="FT116">
        <v>0</v>
      </c>
      <c r="FU116">
        <v>0</v>
      </c>
      <c r="FV116" t="s">
        <v>358</v>
      </c>
      <c r="FW116" t="s">
        <v>359</v>
      </c>
      <c r="FX116" t="s">
        <v>360</v>
      </c>
      <c r="FY116" t="s">
        <v>360</v>
      </c>
      <c r="FZ116" t="s">
        <v>360</v>
      </c>
      <c r="GA116" t="s">
        <v>360</v>
      </c>
      <c r="GB116">
        <v>0</v>
      </c>
      <c r="GC116">
        <v>100</v>
      </c>
      <c r="GD116">
        <v>100</v>
      </c>
      <c r="GE116">
        <v>1.287</v>
      </c>
      <c r="GF116">
        <v>0.4191</v>
      </c>
      <c r="GG116">
        <v>0.710533810232173</v>
      </c>
      <c r="GH116">
        <v>0.00197157181927259</v>
      </c>
      <c r="GI116">
        <v>-1.54613444728524e-06</v>
      </c>
      <c r="GJ116">
        <v>6.01190112903267e-10</v>
      </c>
      <c r="GK116">
        <v>-0.100309745534137</v>
      </c>
      <c r="GL116">
        <v>-0.0164619765348121</v>
      </c>
      <c r="GM116">
        <v>0.00184798508784774</v>
      </c>
      <c r="GN116">
        <v>-1.07393615702454e-05</v>
      </c>
      <c r="GO116">
        <v>1</v>
      </c>
      <c r="GP116">
        <v>1970</v>
      </c>
      <c r="GQ116">
        <v>2</v>
      </c>
      <c r="GR116">
        <v>24</v>
      </c>
      <c r="GS116">
        <v>1284.1</v>
      </c>
      <c r="GT116">
        <v>1284.2</v>
      </c>
      <c r="GU116">
        <v>0.958252</v>
      </c>
      <c r="GV116">
        <v>2.34985</v>
      </c>
      <c r="GW116">
        <v>1.44775</v>
      </c>
      <c r="GX116">
        <v>2.31201</v>
      </c>
      <c r="GY116">
        <v>1.44409</v>
      </c>
      <c r="GZ116">
        <v>2.44385</v>
      </c>
      <c r="HA116">
        <v>34.0998</v>
      </c>
      <c r="HB116">
        <v>24.3327</v>
      </c>
      <c r="HC116">
        <v>18</v>
      </c>
      <c r="HD116">
        <v>417.514</v>
      </c>
      <c r="HE116">
        <v>461.959</v>
      </c>
      <c r="HF116">
        <v>25.339</v>
      </c>
      <c r="HG116">
        <v>26.2997</v>
      </c>
      <c r="HH116">
        <v>29.9999</v>
      </c>
      <c r="HI116">
        <v>26.2258</v>
      </c>
      <c r="HJ116">
        <v>26.2028</v>
      </c>
      <c r="HK116">
        <v>19.1953</v>
      </c>
      <c r="HL116">
        <v>31.4449</v>
      </c>
      <c r="HM116">
        <v>100</v>
      </c>
      <c r="HN116">
        <v>25.4302</v>
      </c>
      <c r="HO116">
        <v>366.13</v>
      </c>
      <c r="HP116">
        <v>22.5877</v>
      </c>
      <c r="HQ116">
        <v>95.9335</v>
      </c>
      <c r="HR116">
        <v>100.261</v>
      </c>
    </row>
    <row r="117" spans="1:226">
      <c r="A117">
        <v>101</v>
      </c>
      <c r="B117">
        <v>1680460106.1</v>
      </c>
      <c r="C117">
        <v>2081.09999990463</v>
      </c>
      <c r="D117" t="s">
        <v>561</v>
      </c>
      <c r="E117" t="s">
        <v>562</v>
      </c>
      <c r="F117">
        <v>5</v>
      </c>
      <c r="G117" t="s">
        <v>353</v>
      </c>
      <c r="H117" t="s">
        <v>354</v>
      </c>
      <c r="I117">
        <v>1680460098.31429</v>
      </c>
      <c r="J117">
        <f>(K117)/1000</f>
        <v>0</v>
      </c>
      <c r="K117">
        <f>IF(BF117, AN117, AH117)</f>
        <v>0</v>
      </c>
      <c r="L117">
        <f>IF(BF117, AI117, AG117)</f>
        <v>0</v>
      </c>
      <c r="M117">
        <f>BH117 - IF(AU117&gt;1, L117*BB117*100.0/(AW117*BV117), 0)</f>
        <v>0</v>
      </c>
      <c r="N117">
        <f>((T117-J117/2)*M117-L117)/(T117+J117/2)</f>
        <v>0</v>
      </c>
      <c r="O117">
        <f>N117*(BO117+BP117)/1000.0</f>
        <v>0</v>
      </c>
      <c r="P117">
        <f>(BH117 - IF(AU117&gt;1, L117*BB117*100.0/(AW117*BV117), 0))*(BO117+BP117)/1000.0</f>
        <v>0</v>
      </c>
      <c r="Q117">
        <f>2.0/((1/S117-1/R117)+SIGN(S117)*SQRT((1/S117-1/R117)*(1/S117-1/R117) + 4*BC117/((BC117+1)*(BC117+1))*(2*1/S117*1/R117-1/R117*1/R117)))</f>
        <v>0</v>
      </c>
      <c r="R117">
        <f>IF(LEFT(BD117,1)&lt;&gt;"0",IF(LEFT(BD117,1)="1",3.0,BE117),$D$5+$E$5*(BV117*BO117/($K$5*1000))+$F$5*(BV117*BO117/($K$5*1000))*MAX(MIN(BB117,$J$5),$I$5)*MAX(MIN(BB117,$J$5),$I$5)+$G$5*MAX(MIN(BB117,$J$5),$I$5)*(BV117*BO117/($K$5*1000))+$H$5*(BV117*BO117/($K$5*1000))*(BV117*BO117/($K$5*1000)))</f>
        <v>0</v>
      </c>
      <c r="S117">
        <f>J117*(1000-(1000*0.61365*exp(17.502*W117/(240.97+W117))/(BO117+BP117)+BJ117)/2)/(1000*0.61365*exp(17.502*W117/(240.97+W117))/(BO117+BP117)-BJ117)</f>
        <v>0</v>
      </c>
      <c r="T117">
        <f>1/((BC117+1)/(Q117/1.6)+1/(R117/1.37)) + BC117/((BC117+1)/(Q117/1.6) + BC117/(R117/1.37))</f>
        <v>0</v>
      </c>
      <c r="U117">
        <f>(AX117*BA117)</f>
        <v>0</v>
      </c>
      <c r="V117">
        <f>(BQ117+(U117+2*0.95*5.67E-8*(((BQ117+$B$7)+273)^4-(BQ117+273)^4)-44100*J117)/(1.84*29.3*R117+8*0.95*5.67E-8*(BQ117+273)^3))</f>
        <v>0</v>
      </c>
      <c r="W117">
        <f>($C$7*BR117+$D$7*BS117+$E$7*V117)</f>
        <v>0</v>
      </c>
      <c r="X117">
        <f>0.61365*exp(17.502*W117/(240.97+W117))</f>
        <v>0</v>
      </c>
      <c r="Y117">
        <f>(Z117/AA117*100)</f>
        <v>0</v>
      </c>
      <c r="Z117">
        <f>BJ117*(BO117+BP117)/1000</f>
        <v>0</v>
      </c>
      <c r="AA117">
        <f>0.61365*exp(17.502*BQ117/(240.97+BQ117))</f>
        <v>0</v>
      </c>
      <c r="AB117">
        <f>(X117-BJ117*(BO117+BP117)/1000)</f>
        <v>0</v>
      </c>
      <c r="AC117">
        <f>(-J117*44100)</f>
        <v>0</v>
      </c>
      <c r="AD117">
        <f>2*29.3*R117*0.92*(BQ117-W117)</f>
        <v>0</v>
      </c>
      <c r="AE117">
        <f>2*0.95*5.67E-8*(((BQ117+$B$7)+273)^4-(W117+273)^4)</f>
        <v>0</v>
      </c>
      <c r="AF117">
        <f>U117+AE117+AC117+AD117</f>
        <v>0</v>
      </c>
      <c r="AG117">
        <f>BN117*AU117*(BI117-BH117*(1000-AU117*BK117)/(1000-AU117*BJ117))/(100*BB117)</f>
        <v>0</v>
      </c>
      <c r="AH117">
        <f>1000*BN117*AU117*(BJ117-BK117)/(100*BB117*(1000-AU117*BJ117))</f>
        <v>0</v>
      </c>
      <c r="AI117">
        <f>(AJ117 - AK117 - BO117*1E3/(8.314*(BQ117+273.15)) * AM117/BN117 * AL117) * BN117/(100*BB117) * (1000 - BK117)/1000</f>
        <v>0</v>
      </c>
      <c r="AJ117">
        <v>390.097985496006</v>
      </c>
      <c r="AK117">
        <v>396.061666666667</v>
      </c>
      <c r="AL117">
        <v>-2.7018136696253</v>
      </c>
      <c r="AM117">
        <v>67.1760314987301</v>
      </c>
      <c r="AN117">
        <f>(AP117 - AO117 + BO117*1E3/(8.314*(BQ117+273.15)) * AR117/BN117 * AQ117) * BN117/(100*BB117) * 1000/(1000 - AP117)</f>
        <v>0</v>
      </c>
      <c r="AO117">
        <v>22.5325056843711</v>
      </c>
      <c r="AP117">
        <v>24.3957272727273</v>
      </c>
      <c r="AQ117">
        <v>4.59400416415723e-06</v>
      </c>
      <c r="AR117">
        <v>128.514826234173</v>
      </c>
      <c r="AS117">
        <v>11</v>
      </c>
      <c r="AT117">
        <v>2</v>
      </c>
      <c r="AU117">
        <f>IF(AS117*$H$13&gt;=AW117,1.0,(AW117/(AW117-AS117*$H$13)))</f>
        <v>0</v>
      </c>
      <c r="AV117">
        <f>(AU117-1)*100</f>
        <v>0</v>
      </c>
      <c r="AW117">
        <f>MAX(0,($B$13+$C$13*BV117)/(1+$D$13*BV117)*BO117/(BQ117+273)*$E$13)</f>
        <v>0</v>
      </c>
      <c r="AX117">
        <f>$B$11*BW117+$C$11*BX117+$F$11*CI117*(1-CL117)</f>
        <v>0</v>
      </c>
      <c r="AY117">
        <f>AX117*AZ117</f>
        <v>0</v>
      </c>
      <c r="AZ117">
        <f>($B$11*$D$9+$C$11*$D$9+$F$11*((CV117+CN117)/MAX(CV117+CN117+CW117, 0.1)*$I$9+CW117/MAX(CV117+CN117+CW117, 0.1)*$J$9))/($B$11+$C$11+$F$11)</f>
        <v>0</v>
      </c>
      <c r="BA117">
        <f>($B$11*$K$9+$C$11*$K$9+$F$11*((CV117+CN117)/MAX(CV117+CN117+CW117, 0.1)*$P$9+CW117/MAX(CV117+CN117+CW117, 0.1)*$Q$9))/($B$11+$C$11+$F$11)</f>
        <v>0</v>
      </c>
      <c r="BB117">
        <v>2.44</v>
      </c>
      <c r="BC117">
        <v>0.5</v>
      </c>
      <c r="BD117" t="s">
        <v>355</v>
      </c>
      <c r="BE117">
        <v>2</v>
      </c>
      <c r="BF117" t="b">
        <v>1</v>
      </c>
      <c r="BG117">
        <v>1680460098.31429</v>
      </c>
      <c r="BH117">
        <v>402.010892857143</v>
      </c>
      <c r="BI117">
        <v>396.133035714286</v>
      </c>
      <c r="BJ117">
        <v>24.39505</v>
      </c>
      <c r="BK117">
        <v>22.5330321428571</v>
      </c>
      <c r="BL117">
        <v>400.719892857143</v>
      </c>
      <c r="BM117">
        <v>23.9757678571429</v>
      </c>
      <c r="BN117">
        <v>500.204392857143</v>
      </c>
      <c r="BO117">
        <v>89.44815</v>
      </c>
      <c r="BP117">
        <v>0.0999233678571429</v>
      </c>
      <c r="BQ117">
        <v>27.4505321428571</v>
      </c>
      <c r="BR117">
        <v>27.4963357142857</v>
      </c>
      <c r="BS117">
        <v>999.9</v>
      </c>
      <c r="BT117">
        <v>0</v>
      </c>
      <c r="BU117">
        <v>0</v>
      </c>
      <c r="BV117">
        <v>9983.96964285714</v>
      </c>
      <c r="BW117">
        <v>0</v>
      </c>
      <c r="BX117">
        <v>10.2381</v>
      </c>
      <c r="BY117">
        <v>5.87779335714286</v>
      </c>
      <c r="BZ117">
        <v>412.063178571429</v>
      </c>
      <c r="CA117">
        <v>405.264892857143</v>
      </c>
      <c r="CB117">
        <v>1.86202035714286</v>
      </c>
      <c r="CC117">
        <v>396.133035714286</v>
      </c>
      <c r="CD117">
        <v>22.5330321428571</v>
      </c>
      <c r="CE117">
        <v>2.18209321428571</v>
      </c>
      <c r="CF117">
        <v>2.01553785714286</v>
      </c>
      <c r="CG117">
        <v>18.8314321428571</v>
      </c>
      <c r="CH117">
        <v>17.5669285714286</v>
      </c>
      <c r="CI117">
        <v>1999.99321428571</v>
      </c>
      <c r="CJ117">
        <v>0.979998</v>
      </c>
      <c r="CK117">
        <v>0.0200023</v>
      </c>
      <c r="CL117">
        <v>0</v>
      </c>
      <c r="CM117">
        <v>2.57213928571429</v>
      </c>
      <c r="CN117">
        <v>0</v>
      </c>
      <c r="CO117">
        <v>4261.2675</v>
      </c>
      <c r="CP117">
        <v>16705.3392857143</v>
      </c>
      <c r="CQ117">
        <v>43.25</v>
      </c>
      <c r="CR117">
        <v>45</v>
      </c>
      <c r="CS117">
        <v>44.25</v>
      </c>
      <c r="CT117">
        <v>43.232</v>
      </c>
      <c r="CU117">
        <v>42.82775</v>
      </c>
      <c r="CV117">
        <v>1959.99321428571</v>
      </c>
      <c r="CW117">
        <v>40</v>
      </c>
      <c r="CX117">
        <v>0</v>
      </c>
      <c r="CY117">
        <v>1680460136.4</v>
      </c>
      <c r="CZ117">
        <v>0</v>
      </c>
      <c r="DA117">
        <v>0</v>
      </c>
      <c r="DB117" t="s">
        <v>356</v>
      </c>
      <c r="DC117">
        <v>1680383055.5</v>
      </c>
      <c r="DD117">
        <v>1680383051.5</v>
      </c>
      <c r="DE117">
        <v>0</v>
      </c>
      <c r="DF117">
        <v>-0.261</v>
      </c>
      <c r="DG117">
        <v>-0.006</v>
      </c>
      <c r="DH117">
        <v>1.377</v>
      </c>
      <c r="DI117">
        <v>0.403</v>
      </c>
      <c r="DJ117">
        <v>420</v>
      </c>
      <c r="DK117">
        <v>24</v>
      </c>
      <c r="DL117">
        <v>0.61</v>
      </c>
      <c r="DM117">
        <v>0.33</v>
      </c>
      <c r="DN117">
        <v>2.24970741463415</v>
      </c>
      <c r="DO117">
        <v>80.3832738815331</v>
      </c>
      <c r="DP117">
        <v>8.01073100171739</v>
      </c>
      <c r="DQ117">
        <v>0</v>
      </c>
      <c r="DR117">
        <v>1.86114243902439</v>
      </c>
      <c r="DS117">
        <v>0.00604996515679494</v>
      </c>
      <c r="DT117">
        <v>0.00235320101707646</v>
      </c>
      <c r="DU117">
        <v>1</v>
      </c>
      <c r="DV117">
        <v>1</v>
      </c>
      <c r="DW117">
        <v>2</v>
      </c>
      <c r="DX117" t="s">
        <v>357</v>
      </c>
      <c r="DY117">
        <v>2.87006</v>
      </c>
      <c r="DZ117">
        <v>2.71031</v>
      </c>
      <c r="EA117">
        <v>0.0845433</v>
      </c>
      <c r="EB117">
        <v>0.0823469</v>
      </c>
      <c r="EC117">
        <v>0.102533</v>
      </c>
      <c r="ED117">
        <v>0.0972815</v>
      </c>
      <c r="EE117">
        <v>25666.8</v>
      </c>
      <c r="EF117">
        <v>22541.9</v>
      </c>
      <c r="EG117">
        <v>25083.3</v>
      </c>
      <c r="EH117">
        <v>23917.7</v>
      </c>
      <c r="EI117">
        <v>38391.8</v>
      </c>
      <c r="EJ117">
        <v>35712.5</v>
      </c>
      <c r="EK117">
        <v>45317.7</v>
      </c>
      <c r="EL117">
        <v>42634.6</v>
      </c>
      <c r="EM117">
        <v>1.78132</v>
      </c>
      <c r="EN117">
        <v>1.87908</v>
      </c>
      <c r="EO117">
        <v>0.106737</v>
      </c>
      <c r="EP117">
        <v>0</v>
      </c>
      <c r="EQ117">
        <v>25.764</v>
      </c>
      <c r="ER117">
        <v>999.9</v>
      </c>
      <c r="ES117">
        <v>59.816</v>
      </c>
      <c r="ET117">
        <v>28.762</v>
      </c>
      <c r="EU117">
        <v>26.5245</v>
      </c>
      <c r="EV117">
        <v>53.8206</v>
      </c>
      <c r="EW117">
        <v>45.3165</v>
      </c>
      <c r="EX117">
        <v>1</v>
      </c>
      <c r="EY117">
        <v>-0.0918369</v>
      </c>
      <c r="EZ117">
        <v>-0.114581</v>
      </c>
      <c r="FA117">
        <v>20.2297</v>
      </c>
      <c r="FB117">
        <v>5.23376</v>
      </c>
      <c r="FC117">
        <v>11.986</v>
      </c>
      <c r="FD117">
        <v>4.95695</v>
      </c>
      <c r="FE117">
        <v>3.30395</v>
      </c>
      <c r="FF117">
        <v>9999</v>
      </c>
      <c r="FG117">
        <v>9999</v>
      </c>
      <c r="FH117">
        <v>999.9</v>
      </c>
      <c r="FI117">
        <v>9999</v>
      </c>
      <c r="FJ117">
        <v>1.86844</v>
      </c>
      <c r="FK117">
        <v>1.86404</v>
      </c>
      <c r="FL117">
        <v>1.87176</v>
      </c>
      <c r="FM117">
        <v>1.86249</v>
      </c>
      <c r="FN117">
        <v>1.86191</v>
      </c>
      <c r="FO117">
        <v>1.86844</v>
      </c>
      <c r="FP117">
        <v>1.85852</v>
      </c>
      <c r="FQ117">
        <v>1.86503</v>
      </c>
      <c r="FR117">
        <v>5</v>
      </c>
      <c r="FS117">
        <v>0</v>
      </c>
      <c r="FT117">
        <v>0</v>
      </c>
      <c r="FU117">
        <v>0</v>
      </c>
      <c r="FV117" t="s">
        <v>358</v>
      </c>
      <c r="FW117" t="s">
        <v>359</v>
      </c>
      <c r="FX117" t="s">
        <v>360</v>
      </c>
      <c r="FY117" t="s">
        <v>360</v>
      </c>
      <c r="FZ117" t="s">
        <v>360</v>
      </c>
      <c r="GA117" t="s">
        <v>360</v>
      </c>
      <c r="GB117">
        <v>0</v>
      </c>
      <c r="GC117">
        <v>100</v>
      </c>
      <c r="GD117">
        <v>100</v>
      </c>
      <c r="GE117">
        <v>1.273</v>
      </c>
      <c r="GF117">
        <v>0.4194</v>
      </c>
      <c r="GG117">
        <v>0.710533810232173</v>
      </c>
      <c r="GH117">
        <v>0.00197157181927259</v>
      </c>
      <c r="GI117">
        <v>-1.54613444728524e-06</v>
      </c>
      <c r="GJ117">
        <v>6.01190112903267e-10</v>
      </c>
      <c r="GK117">
        <v>-0.100309745534137</v>
      </c>
      <c r="GL117">
        <v>-0.0164619765348121</v>
      </c>
      <c r="GM117">
        <v>0.00184798508784774</v>
      </c>
      <c r="GN117">
        <v>-1.07393615702454e-05</v>
      </c>
      <c r="GO117">
        <v>1</v>
      </c>
      <c r="GP117">
        <v>1970</v>
      </c>
      <c r="GQ117">
        <v>2</v>
      </c>
      <c r="GR117">
        <v>24</v>
      </c>
      <c r="GS117">
        <v>1284.2</v>
      </c>
      <c r="GT117">
        <v>1284.2</v>
      </c>
      <c r="GU117">
        <v>0.927734</v>
      </c>
      <c r="GV117">
        <v>2.37915</v>
      </c>
      <c r="GW117">
        <v>1.44775</v>
      </c>
      <c r="GX117">
        <v>2.31323</v>
      </c>
      <c r="GY117">
        <v>1.44409</v>
      </c>
      <c r="GZ117">
        <v>2.33887</v>
      </c>
      <c r="HA117">
        <v>34.1225</v>
      </c>
      <c r="HB117">
        <v>24.3327</v>
      </c>
      <c r="HC117">
        <v>18</v>
      </c>
      <c r="HD117">
        <v>417.512</v>
      </c>
      <c r="HE117">
        <v>461.809</v>
      </c>
      <c r="HF117">
        <v>25.4289</v>
      </c>
      <c r="HG117">
        <v>26.2996</v>
      </c>
      <c r="HH117">
        <v>29.9997</v>
      </c>
      <c r="HI117">
        <v>26.2235</v>
      </c>
      <c r="HJ117">
        <v>26.2017</v>
      </c>
      <c r="HK117">
        <v>18.5017</v>
      </c>
      <c r="HL117">
        <v>31.4449</v>
      </c>
      <c r="HM117">
        <v>100</v>
      </c>
      <c r="HN117">
        <v>25.4364</v>
      </c>
      <c r="HO117">
        <v>345.945</v>
      </c>
      <c r="HP117">
        <v>22.5877</v>
      </c>
      <c r="HQ117">
        <v>95.9342</v>
      </c>
      <c r="HR117">
        <v>100.263</v>
      </c>
    </row>
    <row r="118" spans="1:226">
      <c r="A118">
        <v>102</v>
      </c>
      <c r="B118">
        <v>1680460111.1</v>
      </c>
      <c r="C118">
        <v>2086.09999990463</v>
      </c>
      <c r="D118" t="s">
        <v>563</v>
      </c>
      <c r="E118" t="s">
        <v>564</v>
      </c>
      <c r="F118">
        <v>5</v>
      </c>
      <c r="G118" t="s">
        <v>353</v>
      </c>
      <c r="H118" t="s">
        <v>354</v>
      </c>
      <c r="I118">
        <v>1680460103.6</v>
      </c>
      <c r="J118">
        <f>(K118)/1000</f>
        <v>0</v>
      </c>
      <c r="K118">
        <f>IF(BF118, AN118, AH118)</f>
        <v>0</v>
      </c>
      <c r="L118">
        <f>IF(BF118, AI118, AG118)</f>
        <v>0</v>
      </c>
      <c r="M118">
        <f>BH118 - IF(AU118&gt;1, L118*BB118*100.0/(AW118*BV118), 0)</f>
        <v>0</v>
      </c>
      <c r="N118">
        <f>((T118-J118/2)*M118-L118)/(T118+J118/2)</f>
        <v>0</v>
      </c>
      <c r="O118">
        <f>N118*(BO118+BP118)/1000.0</f>
        <v>0</v>
      </c>
      <c r="P118">
        <f>(BH118 - IF(AU118&gt;1, L118*BB118*100.0/(AW118*BV118), 0))*(BO118+BP118)/1000.0</f>
        <v>0</v>
      </c>
      <c r="Q118">
        <f>2.0/((1/S118-1/R118)+SIGN(S118)*SQRT((1/S118-1/R118)*(1/S118-1/R118) + 4*BC118/((BC118+1)*(BC118+1))*(2*1/S118*1/R118-1/R118*1/R118)))</f>
        <v>0</v>
      </c>
      <c r="R118">
        <f>IF(LEFT(BD118,1)&lt;&gt;"0",IF(LEFT(BD118,1)="1",3.0,BE118),$D$5+$E$5*(BV118*BO118/($K$5*1000))+$F$5*(BV118*BO118/($K$5*1000))*MAX(MIN(BB118,$J$5),$I$5)*MAX(MIN(BB118,$J$5),$I$5)+$G$5*MAX(MIN(BB118,$J$5),$I$5)*(BV118*BO118/($K$5*1000))+$H$5*(BV118*BO118/($K$5*1000))*(BV118*BO118/($K$5*1000)))</f>
        <v>0</v>
      </c>
      <c r="S118">
        <f>J118*(1000-(1000*0.61365*exp(17.502*W118/(240.97+W118))/(BO118+BP118)+BJ118)/2)/(1000*0.61365*exp(17.502*W118/(240.97+W118))/(BO118+BP118)-BJ118)</f>
        <v>0</v>
      </c>
      <c r="T118">
        <f>1/((BC118+1)/(Q118/1.6)+1/(R118/1.37)) + BC118/((BC118+1)/(Q118/1.6) + BC118/(R118/1.37))</f>
        <v>0</v>
      </c>
      <c r="U118">
        <f>(AX118*BA118)</f>
        <v>0</v>
      </c>
      <c r="V118">
        <f>(BQ118+(U118+2*0.95*5.67E-8*(((BQ118+$B$7)+273)^4-(BQ118+273)^4)-44100*J118)/(1.84*29.3*R118+8*0.95*5.67E-8*(BQ118+273)^3))</f>
        <v>0</v>
      </c>
      <c r="W118">
        <f>($C$7*BR118+$D$7*BS118+$E$7*V118)</f>
        <v>0</v>
      </c>
      <c r="X118">
        <f>0.61365*exp(17.502*W118/(240.97+W118))</f>
        <v>0</v>
      </c>
      <c r="Y118">
        <f>(Z118/AA118*100)</f>
        <v>0</v>
      </c>
      <c r="Z118">
        <f>BJ118*(BO118+BP118)/1000</f>
        <v>0</v>
      </c>
      <c r="AA118">
        <f>0.61365*exp(17.502*BQ118/(240.97+BQ118))</f>
        <v>0</v>
      </c>
      <c r="AB118">
        <f>(X118-BJ118*(BO118+BP118)/1000)</f>
        <v>0</v>
      </c>
      <c r="AC118">
        <f>(-J118*44100)</f>
        <v>0</v>
      </c>
      <c r="AD118">
        <f>2*29.3*R118*0.92*(BQ118-W118)</f>
        <v>0</v>
      </c>
      <c r="AE118">
        <f>2*0.95*5.67E-8*(((BQ118+$B$7)+273)^4-(W118+273)^4)</f>
        <v>0</v>
      </c>
      <c r="AF118">
        <f>U118+AE118+AC118+AD118</f>
        <v>0</v>
      </c>
      <c r="AG118">
        <f>BN118*AU118*(BI118-BH118*(1000-AU118*BK118)/(1000-AU118*BJ118))/(100*BB118)</f>
        <v>0</v>
      </c>
      <c r="AH118">
        <f>1000*BN118*AU118*(BJ118-BK118)/(100*BB118*(1000-AU118*BJ118))</f>
        <v>0</v>
      </c>
      <c r="AI118">
        <f>(AJ118 - AK118 - BO118*1E3/(8.314*(BQ118+273.15)) * AM118/BN118 * AL118) * BN118/(100*BB118) * (1000 - BK118)/1000</f>
        <v>0</v>
      </c>
      <c r="AJ118">
        <v>373.624353007191</v>
      </c>
      <c r="AK118">
        <v>381.167636363636</v>
      </c>
      <c r="AL118">
        <v>-3.00497939987451</v>
      </c>
      <c r="AM118">
        <v>67.1760314987301</v>
      </c>
      <c r="AN118">
        <f>(AP118 - AO118 + BO118*1E3/(8.314*(BQ118+273.15)) * AR118/BN118 * AQ118) * BN118/(100*BB118) * 1000/(1000 - AP118)</f>
        <v>0</v>
      </c>
      <c r="AO118">
        <v>22.5266435023417</v>
      </c>
      <c r="AP118">
        <v>24.3998351515152</v>
      </c>
      <c r="AQ118">
        <v>-2.75308485999907e-07</v>
      </c>
      <c r="AR118">
        <v>128.514826234173</v>
      </c>
      <c r="AS118">
        <v>10</v>
      </c>
      <c r="AT118">
        <v>2</v>
      </c>
      <c r="AU118">
        <f>IF(AS118*$H$13&gt;=AW118,1.0,(AW118/(AW118-AS118*$H$13)))</f>
        <v>0</v>
      </c>
      <c r="AV118">
        <f>(AU118-1)*100</f>
        <v>0</v>
      </c>
      <c r="AW118">
        <f>MAX(0,($B$13+$C$13*BV118)/(1+$D$13*BV118)*BO118/(BQ118+273)*$E$13)</f>
        <v>0</v>
      </c>
      <c r="AX118">
        <f>$B$11*BW118+$C$11*BX118+$F$11*CI118*(1-CL118)</f>
        <v>0</v>
      </c>
      <c r="AY118">
        <f>AX118*AZ118</f>
        <v>0</v>
      </c>
      <c r="AZ118">
        <f>($B$11*$D$9+$C$11*$D$9+$F$11*((CV118+CN118)/MAX(CV118+CN118+CW118, 0.1)*$I$9+CW118/MAX(CV118+CN118+CW118, 0.1)*$J$9))/($B$11+$C$11+$F$11)</f>
        <v>0</v>
      </c>
      <c r="BA118">
        <f>($B$11*$K$9+$C$11*$K$9+$F$11*((CV118+CN118)/MAX(CV118+CN118+CW118, 0.1)*$P$9+CW118/MAX(CV118+CN118+CW118, 0.1)*$Q$9))/($B$11+$C$11+$F$11)</f>
        <v>0</v>
      </c>
      <c r="BB118">
        <v>2.44</v>
      </c>
      <c r="BC118">
        <v>0.5</v>
      </c>
      <c r="BD118" t="s">
        <v>355</v>
      </c>
      <c r="BE118">
        <v>2</v>
      </c>
      <c r="BF118" t="b">
        <v>1</v>
      </c>
      <c r="BG118">
        <v>1680460103.6</v>
      </c>
      <c r="BH118">
        <v>390.924777777778</v>
      </c>
      <c r="BI118">
        <v>379.394</v>
      </c>
      <c r="BJ118">
        <v>24.3952222222222</v>
      </c>
      <c r="BK118">
        <v>22.5307074074074</v>
      </c>
      <c r="BL118">
        <v>389.645259259259</v>
      </c>
      <c r="BM118">
        <v>23.9759259259259</v>
      </c>
      <c r="BN118">
        <v>500.199185185185</v>
      </c>
      <c r="BO118">
        <v>89.4473666666667</v>
      </c>
      <c r="BP118">
        <v>0.0999763296296296</v>
      </c>
      <c r="BQ118">
        <v>27.4502814814815</v>
      </c>
      <c r="BR118">
        <v>27.4963740740741</v>
      </c>
      <c r="BS118">
        <v>999.9</v>
      </c>
      <c r="BT118">
        <v>0</v>
      </c>
      <c r="BU118">
        <v>0</v>
      </c>
      <c r="BV118">
        <v>9986.99555555556</v>
      </c>
      <c r="BW118">
        <v>0</v>
      </c>
      <c r="BX118">
        <v>10.2381</v>
      </c>
      <c r="BY118">
        <v>11.5307551851852</v>
      </c>
      <c r="BZ118">
        <v>400.699888888889</v>
      </c>
      <c r="CA118">
        <v>388.139037037037</v>
      </c>
      <c r="CB118">
        <v>1.86451259259259</v>
      </c>
      <c r="CC118">
        <v>379.394</v>
      </c>
      <c r="CD118">
        <v>22.5307074074074</v>
      </c>
      <c r="CE118">
        <v>2.18208851851852</v>
      </c>
      <c r="CF118">
        <v>2.01531222222222</v>
      </c>
      <c r="CG118">
        <v>18.8314037037037</v>
      </c>
      <c r="CH118">
        <v>17.5651518518519</v>
      </c>
      <c r="CI118">
        <v>1999.98777777778</v>
      </c>
      <c r="CJ118">
        <v>0.979998</v>
      </c>
      <c r="CK118">
        <v>0.0200023</v>
      </c>
      <c r="CL118">
        <v>0</v>
      </c>
      <c r="CM118">
        <v>2.57252962962963</v>
      </c>
      <c r="CN118">
        <v>0</v>
      </c>
      <c r="CO118">
        <v>4259.63185185185</v>
      </c>
      <c r="CP118">
        <v>16705.2888888889</v>
      </c>
      <c r="CQ118">
        <v>43.25</v>
      </c>
      <c r="CR118">
        <v>45</v>
      </c>
      <c r="CS118">
        <v>44.25</v>
      </c>
      <c r="CT118">
        <v>43.2383333333333</v>
      </c>
      <c r="CU118">
        <v>42.833</v>
      </c>
      <c r="CV118">
        <v>1959.98777777778</v>
      </c>
      <c r="CW118">
        <v>40</v>
      </c>
      <c r="CX118">
        <v>0</v>
      </c>
      <c r="CY118">
        <v>1680460141.2</v>
      </c>
      <c r="CZ118">
        <v>0</v>
      </c>
      <c r="DA118">
        <v>0</v>
      </c>
      <c r="DB118" t="s">
        <v>356</v>
      </c>
      <c r="DC118">
        <v>1680383055.5</v>
      </c>
      <c r="DD118">
        <v>1680383051.5</v>
      </c>
      <c r="DE118">
        <v>0</v>
      </c>
      <c r="DF118">
        <v>-0.261</v>
      </c>
      <c r="DG118">
        <v>-0.006</v>
      </c>
      <c r="DH118">
        <v>1.377</v>
      </c>
      <c r="DI118">
        <v>0.403</v>
      </c>
      <c r="DJ118">
        <v>420</v>
      </c>
      <c r="DK118">
        <v>24</v>
      </c>
      <c r="DL118">
        <v>0.61</v>
      </c>
      <c r="DM118">
        <v>0.33</v>
      </c>
      <c r="DN118">
        <v>6.69311034146341</v>
      </c>
      <c r="DO118">
        <v>71.03541871777</v>
      </c>
      <c r="DP118">
        <v>7.20666025943548</v>
      </c>
      <c r="DQ118">
        <v>0</v>
      </c>
      <c r="DR118">
        <v>1.86356268292683</v>
      </c>
      <c r="DS118">
        <v>0.0198464111498283</v>
      </c>
      <c r="DT118">
        <v>0.00399358022904336</v>
      </c>
      <c r="DU118">
        <v>1</v>
      </c>
      <c r="DV118">
        <v>1</v>
      </c>
      <c r="DW118">
        <v>2</v>
      </c>
      <c r="DX118" t="s">
        <v>357</v>
      </c>
      <c r="DY118">
        <v>2.87027</v>
      </c>
      <c r="DZ118">
        <v>2.71032</v>
      </c>
      <c r="EA118">
        <v>0.0820191</v>
      </c>
      <c r="EB118">
        <v>0.0794259</v>
      </c>
      <c r="EC118">
        <v>0.102542</v>
      </c>
      <c r="ED118">
        <v>0.0972665</v>
      </c>
      <c r="EE118">
        <v>25737.3</v>
      </c>
      <c r="EF118">
        <v>22613.4</v>
      </c>
      <c r="EG118">
        <v>25083</v>
      </c>
      <c r="EH118">
        <v>23917.5</v>
      </c>
      <c r="EI118">
        <v>38391.3</v>
      </c>
      <c r="EJ118">
        <v>35712.4</v>
      </c>
      <c r="EK118">
        <v>45317.7</v>
      </c>
      <c r="EL118">
        <v>42633.9</v>
      </c>
      <c r="EM118">
        <v>1.78153</v>
      </c>
      <c r="EN118">
        <v>1.8789</v>
      </c>
      <c r="EO118">
        <v>0.105865</v>
      </c>
      <c r="EP118">
        <v>0</v>
      </c>
      <c r="EQ118">
        <v>25.7662</v>
      </c>
      <c r="ER118">
        <v>999.9</v>
      </c>
      <c r="ES118">
        <v>59.816</v>
      </c>
      <c r="ET118">
        <v>28.772</v>
      </c>
      <c r="EU118">
        <v>26.5424</v>
      </c>
      <c r="EV118">
        <v>54.4006</v>
      </c>
      <c r="EW118">
        <v>44.6114</v>
      </c>
      <c r="EX118">
        <v>1</v>
      </c>
      <c r="EY118">
        <v>-0.0921494</v>
      </c>
      <c r="EZ118">
        <v>-0.00655773</v>
      </c>
      <c r="FA118">
        <v>20.2295</v>
      </c>
      <c r="FB118">
        <v>5.23331</v>
      </c>
      <c r="FC118">
        <v>11.986</v>
      </c>
      <c r="FD118">
        <v>4.9571</v>
      </c>
      <c r="FE118">
        <v>3.30398</v>
      </c>
      <c r="FF118">
        <v>9999</v>
      </c>
      <c r="FG118">
        <v>9999</v>
      </c>
      <c r="FH118">
        <v>999.9</v>
      </c>
      <c r="FI118">
        <v>9999</v>
      </c>
      <c r="FJ118">
        <v>1.86844</v>
      </c>
      <c r="FK118">
        <v>1.86407</v>
      </c>
      <c r="FL118">
        <v>1.87176</v>
      </c>
      <c r="FM118">
        <v>1.86249</v>
      </c>
      <c r="FN118">
        <v>1.86192</v>
      </c>
      <c r="FO118">
        <v>1.86844</v>
      </c>
      <c r="FP118">
        <v>1.85852</v>
      </c>
      <c r="FQ118">
        <v>1.86498</v>
      </c>
      <c r="FR118">
        <v>5</v>
      </c>
      <c r="FS118">
        <v>0</v>
      </c>
      <c r="FT118">
        <v>0</v>
      </c>
      <c r="FU118">
        <v>0</v>
      </c>
      <c r="FV118" t="s">
        <v>358</v>
      </c>
      <c r="FW118" t="s">
        <v>359</v>
      </c>
      <c r="FX118" t="s">
        <v>360</v>
      </c>
      <c r="FY118" t="s">
        <v>360</v>
      </c>
      <c r="FZ118" t="s">
        <v>360</v>
      </c>
      <c r="GA118" t="s">
        <v>360</v>
      </c>
      <c r="GB118">
        <v>0</v>
      </c>
      <c r="GC118">
        <v>100</v>
      </c>
      <c r="GD118">
        <v>100</v>
      </c>
      <c r="GE118">
        <v>1.258</v>
      </c>
      <c r="GF118">
        <v>0.4195</v>
      </c>
      <c r="GG118">
        <v>0.710533810232173</v>
      </c>
      <c r="GH118">
        <v>0.00197157181927259</v>
      </c>
      <c r="GI118">
        <v>-1.54613444728524e-06</v>
      </c>
      <c r="GJ118">
        <v>6.01190112903267e-10</v>
      </c>
      <c r="GK118">
        <v>-0.100309745534137</v>
      </c>
      <c r="GL118">
        <v>-0.0164619765348121</v>
      </c>
      <c r="GM118">
        <v>0.00184798508784774</v>
      </c>
      <c r="GN118">
        <v>-1.07393615702454e-05</v>
      </c>
      <c r="GO118">
        <v>1</v>
      </c>
      <c r="GP118">
        <v>1970</v>
      </c>
      <c r="GQ118">
        <v>2</v>
      </c>
      <c r="GR118">
        <v>24</v>
      </c>
      <c r="GS118">
        <v>1284.3</v>
      </c>
      <c r="GT118">
        <v>1284.3</v>
      </c>
      <c r="GU118">
        <v>0.891113</v>
      </c>
      <c r="GV118">
        <v>2.37915</v>
      </c>
      <c r="GW118">
        <v>1.44775</v>
      </c>
      <c r="GX118">
        <v>2.31201</v>
      </c>
      <c r="GY118">
        <v>1.44409</v>
      </c>
      <c r="GZ118">
        <v>2.24854</v>
      </c>
      <c r="HA118">
        <v>34.0998</v>
      </c>
      <c r="HB118">
        <v>24.3327</v>
      </c>
      <c r="HC118">
        <v>18</v>
      </c>
      <c r="HD118">
        <v>417.622</v>
      </c>
      <c r="HE118">
        <v>461.691</v>
      </c>
      <c r="HF118">
        <v>25.4476</v>
      </c>
      <c r="HG118">
        <v>26.2975</v>
      </c>
      <c r="HH118">
        <v>29.9998</v>
      </c>
      <c r="HI118">
        <v>26.2233</v>
      </c>
      <c r="HJ118">
        <v>26.2006</v>
      </c>
      <c r="HK118">
        <v>17.843</v>
      </c>
      <c r="HL118">
        <v>31.4449</v>
      </c>
      <c r="HM118">
        <v>100</v>
      </c>
      <c r="HN118">
        <v>25.4351</v>
      </c>
      <c r="HO118">
        <v>332.499</v>
      </c>
      <c r="HP118">
        <v>22.5877</v>
      </c>
      <c r="HQ118">
        <v>95.9339</v>
      </c>
      <c r="HR118">
        <v>100.261</v>
      </c>
    </row>
    <row r="119" spans="1:226">
      <c r="A119">
        <v>103</v>
      </c>
      <c r="B119">
        <v>1680460116.1</v>
      </c>
      <c r="C119">
        <v>2091.09999990463</v>
      </c>
      <c r="D119" t="s">
        <v>565</v>
      </c>
      <c r="E119" t="s">
        <v>566</v>
      </c>
      <c r="F119">
        <v>5</v>
      </c>
      <c r="G119" t="s">
        <v>353</v>
      </c>
      <c r="H119" t="s">
        <v>354</v>
      </c>
      <c r="I119">
        <v>1680460108.31429</v>
      </c>
      <c r="J119">
        <f>(K119)/1000</f>
        <v>0</v>
      </c>
      <c r="K119">
        <f>IF(BF119, AN119, AH119)</f>
        <v>0</v>
      </c>
      <c r="L119">
        <f>IF(BF119, AI119, AG119)</f>
        <v>0</v>
      </c>
      <c r="M119">
        <f>BH119 - IF(AU119&gt;1, L119*BB119*100.0/(AW119*BV119), 0)</f>
        <v>0</v>
      </c>
      <c r="N119">
        <f>((T119-J119/2)*M119-L119)/(T119+J119/2)</f>
        <v>0</v>
      </c>
      <c r="O119">
        <f>N119*(BO119+BP119)/1000.0</f>
        <v>0</v>
      </c>
      <c r="P119">
        <f>(BH119 - IF(AU119&gt;1, L119*BB119*100.0/(AW119*BV119), 0))*(BO119+BP119)/1000.0</f>
        <v>0</v>
      </c>
      <c r="Q119">
        <f>2.0/((1/S119-1/R119)+SIGN(S119)*SQRT((1/S119-1/R119)*(1/S119-1/R119) + 4*BC119/((BC119+1)*(BC119+1))*(2*1/S119*1/R119-1/R119*1/R119)))</f>
        <v>0</v>
      </c>
      <c r="R119">
        <f>IF(LEFT(BD119,1)&lt;&gt;"0",IF(LEFT(BD119,1)="1",3.0,BE119),$D$5+$E$5*(BV119*BO119/($K$5*1000))+$F$5*(BV119*BO119/($K$5*1000))*MAX(MIN(BB119,$J$5),$I$5)*MAX(MIN(BB119,$J$5),$I$5)+$G$5*MAX(MIN(BB119,$J$5),$I$5)*(BV119*BO119/($K$5*1000))+$H$5*(BV119*BO119/($K$5*1000))*(BV119*BO119/($K$5*1000)))</f>
        <v>0</v>
      </c>
      <c r="S119">
        <f>J119*(1000-(1000*0.61365*exp(17.502*W119/(240.97+W119))/(BO119+BP119)+BJ119)/2)/(1000*0.61365*exp(17.502*W119/(240.97+W119))/(BO119+BP119)-BJ119)</f>
        <v>0</v>
      </c>
      <c r="T119">
        <f>1/((BC119+1)/(Q119/1.6)+1/(R119/1.37)) + BC119/((BC119+1)/(Q119/1.6) + BC119/(R119/1.37))</f>
        <v>0</v>
      </c>
      <c r="U119">
        <f>(AX119*BA119)</f>
        <v>0</v>
      </c>
      <c r="V119">
        <f>(BQ119+(U119+2*0.95*5.67E-8*(((BQ119+$B$7)+273)^4-(BQ119+273)^4)-44100*J119)/(1.84*29.3*R119+8*0.95*5.67E-8*(BQ119+273)^3))</f>
        <v>0</v>
      </c>
      <c r="W119">
        <f>($C$7*BR119+$D$7*BS119+$E$7*V119)</f>
        <v>0</v>
      </c>
      <c r="X119">
        <f>0.61365*exp(17.502*W119/(240.97+W119))</f>
        <v>0</v>
      </c>
      <c r="Y119">
        <f>(Z119/AA119*100)</f>
        <v>0</v>
      </c>
      <c r="Z119">
        <f>BJ119*(BO119+BP119)/1000</f>
        <v>0</v>
      </c>
      <c r="AA119">
        <f>0.61365*exp(17.502*BQ119/(240.97+BQ119))</f>
        <v>0</v>
      </c>
      <c r="AB119">
        <f>(X119-BJ119*(BO119+BP119)/1000)</f>
        <v>0</v>
      </c>
      <c r="AC119">
        <f>(-J119*44100)</f>
        <v>0</v>
      </c>
      <c r="AD119">
        <f>2*29.3*R119*0.92*(BQ119-W119)</f>
        <v>0</v>
      </c>
      <c r="AE119">
        <f>2*0.95*5.67E-8*(((BQ119+$B$7)+273)^4-(W119+273)^4)</f>
        <v>0</v>
      </c>
      <c r="AF119">
        <f>U119+AE119+AC119+AD119</f>
        <v>0</v>
      </c>
      <c r="AG119">
        <f>BN119*AU119*(BI119-BH119*(1000-AU119*BK119)/(1000-AU119*BJ119))/(100*BB119)</f>
        <v>0</v>
      </c>
      <c r="AH119">
        <f>1000*BN119*AU119*(BJ119-BK119)/(100*BB119*(1000-AU119*BJ119))</f>
        <v>0</v>
      </c>
      <c r="AI119">
        <f>(AJ119 - AK119 - BO119*1E3/(8.314*(BQ119+273.15)) * AM119/BN119 * AL119) * BN119/(100*BB119) * (1000 - BK119)/1000</f>
        <v>0</v>
      </c>
      <c r="AJ119">
        <v>356.14208143329</v>
      </c>
      <c r="AK119">
        <v>365.142581818182</v>
      </c>
      <c r="AL119">
        <v>-3.2203301888803</v>
      </c>
      <c r="AM119">
        <v>67.1760314987301</v>
      </c>
      <c r="AN119">
        <f>(AP119 - AO119 + BO119*1E3/(8.314*(BQ119+273.15)) * AR119/BN119 * AQ119) * BN119/(100*BB119) * 1000/(1000 - AP119)</f>
        <v>0</v>
      </c>
      <c r="AO119">
        <v>22.5230762359962</v>
      </c>
      <c r="AP119">
        <v>24.4001751515151</v>
      </c>
      <c r="AQ119">
        <v>3.06405106767309e-07</v>
      </c>
      <c r="AR119">
        <v>128.514826234173</v>
      </c>
      <c r="AS119">
        <v>10</v>
      </c>
      <c r="AT119">
        <v>2</v>
      </c>
      <c r="AU119">
        <f>IF(AS119*$H$13&gt;=AW119,1.0,(AW119/(AW119-AS119*$H$13)))</f>
        <v>0</v>
      </c>
      <c r="AV119">
        <f>(AU119-1)*100</f>
        <v>0</v>
      </c>
      <c r="AW119">
        <f>MAX(0,($B$13+$C$13*BV119)/(1+$D$13*BV119)*BO119/(BQ119+273)*$E$13)</f>
        <v>0</v>
      </c>
      <c r="AX119">
        <f>$B$11*BW119+$C$11*BX119+$F$11*CI119*(1-CL119)</f>
        <v>0</v>
      </c>
      <c r="AY119">
        <f>AX119*AZ119</f>
        <v>0</v>
      </c>
      <c r="AZ119">
        <f>($B$11*$D$9+$C$11*$D$9+$F$11*((CV119+CN119)/MAX(CV119+CN119+CW119, 0.1)*$I$9+CW119/MAX(CV119+CN119+CW119, 0.1)*$J$9))/($B$11+$C$11+$F$11)</f>
        <v>0</v>
      </c>
      <c r="BA119">
        <f>($B$11*$K$9+$C$11*$K$9+$F$11*((CV119+CN119)/MAX(CV119+CN119+CW119, 0.1)*$P$9+CW119/MAX(CV119+CN119+CW119, 0.1)*$Q$9))/($B$11+$C$11+$F$11)</f>
        <v>0</v>
      </c>
      <c r="BB119">
        <v>2.44</v>
      </c>
      <c r="BC119">
        <v>0.5</v>
      </c>
      <c r="BD119" t="s">
        <v>355</v>
      </c>
      <c r="BE119">
        <v>2</v>
      </c>
      <c r="BF119" t="b">
        <v>1</v>
      </c>
      <c r="BG119">
        <v>1680460108.31429</v>
      </c>
      <c r="BH119">
        <v>378.151571428572</v>
      </c>
      <c r="BI119">
        <v>363.685714285714</v>
      </c>
      <c r="BJ119">
        <v>24.3971285714286</v>
      </c>
      <c r="BK119">
        <v>22.5280785714286</v>
      </c>
      <c r="BL119">
        <v>376.885571428571</v>
      </c>
      <c r="BM119">
        <v>23.9777392857143</v>
      </c>
      <c r="BN119">
        <v>500.195678571429</v>
      </c>
      <c r="BO119">
        <v>89.4479714285714</v>
      </c>
      <c r="BP119">
        <v>0.0999684142857143</v>
      </c>
      <c r="BQ119">
        <v>27.4497214285714</v>
      </c>
      <c r="BR119">
        <v>27.499675</v>
      </c>
      <c r="BS119">
        <v>999.9</v>
      </c>
      <c r="BT119">
        <v>0</v>
      </c>
      <c r="BU119">
        <v>0</v>
      </c>
      <c r="BV119">
        <v>10008.0635714286</v>
      </c>
      <c r="BW119">
        <v>0</v>
      </c>
      <c r="BX119">
        <v>10.2381</v>
      </c>
      <c r="BY119">
        <v>14.4658567857143</v>
      </c>
      <c r="BZ119">
        <v>387.608107142857</v>
      </c>
      <c r="CA119">
        <v>372.06775</v>
      </c>
      <c r="CB119">
        <v>1.8690525</v>
      </c>
      <c r="CC119">
        <v>363.685714285714</v>
      </c>
      <c r="CD119">
        <v>22.5280785714286</v>
      </c>
      <c r="CE119">
        <v>2.18227428571429</v>
      </c>
      <c r="CF119">
        <v>2.01509107142857</v>
      </c>
      <c r="CG119">
        <v>18.832775</v>
      </c>
      <c r="CH119">
        <v>17.5634107142857</v>
      </c>
      <c r="CI119">
        <v>1999.98428571429</v>
      </c>
      <c r="CJ119">
        <v>0.979998</v>
      </c>
      <c r="CK119">
        <v>0.0200023</v>
      </c>
      <c r="CL119">
        <v>0</v>
      </c>
      <c r="CM119">
        <v>2.59300357142857</v>
      </c>
      <c r="CN119">
        <v>0</v>
      </c>
      <c r="CO119">
        <v>4256.81785714286</v>
      </c>
      <c r="CP119">
        <v>16705.2607142857</v>
      </c>
      <c r="CQ119">
        <v>43.25</v>
      </c>
      <c r="CR119">
        <v>45</v>
      </c>
      <c r="CS119">
        <v>44.25</v>
      </c>
      <c r="CT119">
        <v>43.23425</v>
      </c>
      <c r="CU119">
        <v>42.84125</v>
      </c>
      <c r="CV119">
        <v>1959.98428571429</v>
      </c>
      <c r="CW119">
        <v>40</v>
      </c>
      <c r="CX119">
        <v>0</v>
      </c>
      <c r="CY119">
        <v>1680460146</v>
      </c>
      <c r="CZ119">
        <v>0</v>
      </c>
      <c r="DA119">
        <v>0</v>
      </c>
      <c r="DB119" t="s">
        <v>356</v>
      </c>
      <c r="DC119">
        <v>1680383055.5</v>
      </c>
      <c r="DD119">
        <v>1680383051.5</v>
      </c>
      <c r="DE119">
        <v>0</v>
      </c>
      <c r="DF119">
        <v>-0.261</v>
      </c>
      <c r="DG119">
        <v>-0.006</v>
      </c>
      <c r="DH119">
        <v>1.377</v>
      </c>
      <c r="DI119">
        <v>0.403</v>
      </c>
      <c r="DJ119">
        <v>420</v>
      </c>
      <c r="DK119">
        <v>24</v>
      </c>
      <c r="DL119">
        <v>0.61</v>
      </c>
      <c r="DM119">
        <v>0.33</v>
      </c>
      <c r="DN119">
        <v>12.3617697560976</v>
      </c>
      <c r="DO119">
        <v>39.0355496864112</v>
      </c>
      <c r="DP119">
        <v>4.05086692776388</v>
      </c>
      <c r="DQ119">
        <v>0</v>
      </c>
      <c r="DR119">
        <v>1.86713634146341</v>
      </c>
      <c r="DS119">
        <v>0.0598160278745713</v>
      </c>
      <c r="DT119">
        <v>0.00658501208625206</v>
      </c>
      <c r="DU119">
        <v>1</v>
      </c>
      <c r="DV119">
        <v>1</v>
      </c>
      <c r="DW119">
        <v>2</v>
      </c>
      <c r="DX119" t="s">
        <v>357</v>
      </c>
      <c r="DY119">
        <v>2.86997</v>
      </c>
      <c r="DZ119">
        <v>2.7103</v>
      </c>
      <c r="EA119">
        <v>0.0792731</v>
      </c>
      <c r="EB119">
        <v>0.0764587</v>
      </c>
      <c r="EC119">
        <v>0.102541</v>
      </c>
      <c r="ED119">
        <v>0.0972568</v>
      </c>
      <c r="EE119">
        <v>25814.2</v>
      </c>
      <c r="EF119">
        <v>22686.5</v>
      </c>
      <c r="EG119">
        <v>25082.9</v>
      </c>
      <c r="EH119">
        <v>23917.7</v>
      </c>
      <c r="EI119">
        <v>38391.3</v>
      </c>
      <c r="EJ119">
        <v>35713.4</v>
      </c>
      <c r="EK119">
        <v>45317.8</v>
      </c>
      <c r="EL119">
        <v>42634.7</v>
      </c>
      <c r="EM119">
        <v>1.7814</v>
      </c>
      <c r="EN119">
        <v>1.87912</v>
      </c>
      <c r="EO119">
        <v>0.106283</v>
      </c>
      <c r="EP119">
        <v>0</v>
      </c>
      <c r="EQ119">
        <v>25.7662</v>
      </c>
      <c r="ER119">
        <v>999.9</v>
      </c>
      <c r="ES119">
        <v>59.816</v>
      </c>
      <c r="ET119">
        <v>28.762</v>
      </c>
      <c r="EU119">
        <v>26.5255</v>
      </c>
      <c r="EV119">
        <v>54.2006</v>
      </c>
      <c r="EW119">
        <v>45.4567</v>
      </c>
      <c r="EX119">
        <v>1</v>
      </c>
      <c r="EY119">
        <v>-0.0924975</v>
      </c>
      <c r="EZ119">
        <v>0.0257544</v>
      </c>
      <c r="FA119">
        <v>20.2296</v>
      </c>
      <c r="FB119">
        <v>5.23361</v>
      </c>
      <c r="FC119">
        <v>11.986</v>
      </c>
      <c r="FD119">
        <v>4.9571</v>
      </c>
      <c r="FE119">
        <v>3.304</v>
      </c>
      <c r="FF119">
        <v>9999</v>
      </c>
      <c r="FG119">
        <v>9999</v>
      </c>
      <c r="FH119">
        <v>999.9</v>
      </c>
      <c r="FI119">
        <v>9999</v>
      </c>
      <c r="FJ119">
        <v>1.86844</v>
      </c>
      <c r="FK119">
        <v>1.86405</v>
      </c>
      <c r="FL119">
        <v>1.87177</v>
      </c>
      <c r="FM119">
        <v>1.86249</v>
      </c>
      <c r="FN119">
        <v>1.86191</v>
      </c>
      <c r="FO119">
        <v>1.86844</v>
      </c>
      <c r="FP119">
        <v>1.85852</v>
      </c>
      <c r="FQ119">
        <v>1.86498</v>
      </c>
      <c r="FR119">
        <v>5</v>
      </c>
      <c r="FS119">
        <v>0</v>
      </c>
      <c r="FT119">
        <v>0</v>
      </c>
      <c r="FU119">
        <v>0</v>
      </c>
      <c r="FV119" t="s">
        <v>358</v>
      </c>
      <c r="FW119" t="s">
        <v>359</v>
      </c>
      <c r="FX119" t="s">
        <v>360</v>
      </c>
      <c r="FY119" t="s">
        <v>360</v>
      </c>
      <c r="FZ119" t="s">
        <v>360</v>
      </c>
      <c r="GA119" t="s">
        <v>360</v>
      </c>
      <c r="GB119">
        <v>0</v>
      </c>
      <c r="GC119">
        <v>100</v>
      </c>
      <c r="GD119">
        <v>100</v>
      </c>
      <c r="GE119">
        <v>1.241</v>
      </c>
      <c r="GF119">
        <v>0.4195</v>
      </c>
      <c r="GG119">
        <v>0.710533810232173</v>
      </c>
      <c r="GH119">
        <v>0.00197157181927259</v>
      </c>
      <c r="GI119">
        <v>-1.54613444728524e-06</v>
      </c>
      <c r="GJ119">
        <v>6.01190112903267e-10</v>
      </c>
      <c r="GK119">
        <v>-0.100309745534137</v>
      </c>
      <c r="GL119">
        <v>-0.0164619765348121</v>
      </c>
      <c r="GM119">
        <v>0.00184798508784774</v>
      </c>
      <c r="GN119">
        <v>-1.07393615702454e-05</v>
      </c>
      <c r="GO119">
        <v>1</v>
      </c>
      <c r="GP119">
        <v>1970</v>
      </c>
      <c r="GQ119">
        <v>2</v>
      </c>
      <c r="GR119">
        <v>24</v>
      </c>
      <c r="GS119">
        <v>1284.3</v>
      </c>
      <c r="GT119">
        <v>1284.4</v>
      </c>
      <c r="GU119">
        <v>0.859375</v>
      </c>
      <c r="GV119">
        <v>2.35352</v>
      </c>
      <c r="GW119">
        <v>1.44775</v>
      </c>
      <c r="GX119">
        <v>2.31323</v>
      </c>
      <c r="GY119">
        <v>1.44409</v>
      </c>
      <c r="GZ119">
        <v>2.46216</v>
      </c>
      <c r="HA119">
        <v>34.0998</v>
      </c>
      <c r="HB119">
        <v>24.3327</v>
      </c>
      <c r="HC119">
        <v>18</v>
      </c>
      <c r="HD119">
        <v>417.538</v>
      </c>
      <c r="HE119">
        <v>461.816</v>
      </c>
      <c r="HF119">
        <v>25.4477</v>
      </c>
      <c r="HG119">
        <v>26.2972</v>
      </c>
      <c r="HH119">
        <v>29.9998</v>
      </c>
      <c r="HI119">
        <v>26.2213</v>
      </c>
      <c r="HJ119">
        <v>26.1988</v>
      </c>
      <c r="HK119">
        <v>17.1421</v>
      </c>
      <c r="HL119">
        <v>31.4449</v>
      </c>
      <c r="HM119">
        <v>100</v>
      </c>
      <c r="HN119">
        <v>25.4417</v>
      </c>
      <c r="HO119">
        <v>312.345</v>
      </c>
      <c r="HP119">
        <v>22.5877</v>
      </c>
      <c r="HQ119">
        <v>95.9339</v>
      </c>
      <c r="HR119">
        <v>100.263</v>
      </c>
    </row>
    <row r="120" spans="1:226">
      <c r="A120">
        <v>104</v>
      </c>
      <c r="B120">
        <v>1680460121.1</v>
      </c>
      <c r="C120">
        <v>2096.09999990463</v>
      </c>
      <c r="D120" t="s">
        <v>567</v>
      </c>
      <c r="E120" t="s">
        <v>568</v>
      </c>
      <c r="F120">
        <v>5</v>
      </c>
      <c r="G120" t="s">
        <v>353</v>
      </c>
      <c r="H120" t="s">
        <v>354</v>
      </c>
      <c r="I120">
        <v>1680460113.6</v>
      </c>
      <c r="J120">
        <f>(K120)/1000</f>
        <v>0</v>
      </c>
      <c r="K120">
        <f>IF(BF120, AN120, AH120)</f>
        <v>0</v>
      </c>
      <c r="L120">
        <f>IF(BF120, AI120, AG120)</f>
        <v>0</v>
      </c>
      <c r="M120">
        <f>BH120 - IF(AU120&gt;1, L120*BB120*100.0/(AW120*BV120), 0)</f>
        <v>0</v>
      </c>
      <c r="N120">
        <f>((T120-J120/2)*M120-L120)/(T120+J120/2)</f>
        <v>0</v>
      </c>
      <c r="O120">
        <f>N120*(BO120+BP120)/1000.0</f>
        <v>0</v>
      </c>
      <c r="P120">
        <f>(BH120 - IF(AU120&gt;1, L120*BB120*100.0/(AW120*BV120), 0))*(BO120+BP120)/1000.0</f>
        <v>0</v>
      </c>
      <c r="Q120">
        <f>2.0/((1/S120-1/R120)+SIGN(S120)*SQRT((1/S120-1/R120)*(1/S120-1/R120) + 4*BC120/((BC120+1)*(BC120+1))*(2*1/S120*1/R120-1/R120*1/R120)))</f>
        <v>0</v>
      </c>
      <c r="R120">
        <f>IF(LEFT(BD120,1)&lt;&gt;"0",IF(LEFT(BD120,1)="1",3.0,BE120),$D$5+$E$5*(BV120*BO120/($K$5*1000))+$F$5*(BV120*BO120/($K$5*1000))*MAX(MIN(BB120,$J$5),$I$5)*MAX(MIN(BB120,$J$5),$I$5)+$G$5*MAX(MIN(BB120,$J$5),$I$5)*(BV120*BO120/($K$5*1000))+$H$5*(BV120*BO120/($K$5*1000))*(BV120*BO120/($K$5*1000)))</f>
        <v>0</v>
      </c>
      <c r="S120">
        <f>J120*(1000-(1000*0.61365*exp(17.502*W120/(240.97+W120))/(BO120+BP120)+BJ120)/2)/(1000*0.61365*exp(17.502*W120/(240.97+W120))/(BO120+BP120)-BJ120)</f>
        <v>0</v>
      </c>
      <c r="T120">
        <f>1/((BC120+1)/(Q120/1.6)+1/(R120/1.37)) + BC120/((BC120+1)/(Q120/1.6) + BC120/(R120/1.37))</f>
        <v>0</v>
      </c>
      <c r="U120">
        <f>(AX120*BA120)</f>
        <v>0</v>
      </c>
      <c r="V120">
        <f>(BQ120+(U120+2*0.95*5.67E-8*(((BQ120+$B$7)+273)^4-(BQ120+273)^4)-44100*J120)/(1.84*29.3*R120+8*0.95*5.67E-8*(BQ120+273)^3))</f>
        <v>0</v>
      </c>
      <c r="W120">
        <f>($C$7*BR120+$D$7*BS120+$E$7*V120)</f>
        <v>0</v>
      </c>
      <c r="X120">
        <f>0.61365*exp(17.502*W120/(240.97+W120))</f>
        <v>0</v>
      </c>
      <c r="Y120">
        <f>(Z120/AA120*100)</f>
        <v>0</v>
      </c>
      <c r="Z120">
        <f>BJ120*(BO120+BP120)/1000</f>
        <v>0</v>
      </c>
      <c r="AA120">
        <f>0.61365*exp(17.502*BQ120/(240.97+BQ120))</f>
        <v>0</v>
      </c>
      <c r="AB120">
        <f>(X120-BJ120*(BO120+BP120)/1000)</f>
        <v>0</v>
      </c>
      <c r="AC120">
        <f>(-J120*44100)</f>
        <v>0</v>
      </c>
      <c r="AD120">
        <f>2*29.3*R120*0.92*(BQ120-W120)</f>
        <v>0</v>
      </c>
      <c r="AE120">
        <f>2*0.95*5.67E-8*(((BQ120+$B$7)+273)^4-(W120+273)^4)</f>
        <v>0</v>
      </c>
      <c r="AF120">
        <f>U120+AE120+AC120+AD120</f>
        <v>0</v>
      </c>
      <c r="AG120">
        <f>BN120*AU120*(BI120-BH120*(1000-AU120*BK120)/(1000-AU120*BJ120))/(100*BB120)</f>
        <v>0</v>
      </c>
      <c r="AH120">
        <f>1000*BN120*AU120*(BJ120-BK120)/(100*BB120*(1000-AU120*BJ120))</f>
        <v>0</v>
      </c>
      <c r="AI120">
        <f>(AJ120 - AK120 - BO120*1E3/(8.314*(BQ120+273.15)) * AM120/BN120 * AL120) * BN120/(100*BB120) * (1000 - BK120)/1000</f>
        <v>0</v>
      </c>
      <c r="AJ120">
        <v>339.456456721601</v>
      </c>
      <c r="AK120">
        <v>348.906218181818</v>
      </c>
      <c r="AL120">
        <v>-3.24283549497141</v>
      </c>
      <c r="AM120">
        <v>67.1760314987301</v>
      </c>
      <c r="AN120">
        <f>(AP120 - AO120 + BO120*1E3/(8.314*(BQ120+273.15)) * AR120/BN120 * AQ120) * BN120/(100*BB120) * 1000/(1000 - AP120)</f>
        <v>0</v>
      </c>
      <c r="AO120">
        <v>22.51928660998</v>
      </c>
      <c r="AP120">
        <v>24.3960945454545</v>
      </c>
      <c r="AQ120">
        <v>2.09145774280139e-06</v>
      </c>
      <c r="AR120">
        <v>128.514826234173</v>
      </c>
      <c r="AS120">
        <v>10</v>
      </c>
      <c r="AT120">
        <v>2</v>
      </c>
      <c r="AU120">
        <f>IF(AS120*$H$13&gt;=AW120,1.0,(AW120/(AW120-AS120*$H$13)))</f>
        <v>0</v>
      </c>
      <c r="AV120">
        <f>(AU120-1)*100</f>
        <v>0</v>
      </c>
      <c r="AW120">
        <f>MAX(0,($B$13+$C$13*BV120)/(1+$D$13*BV120)*BO120/(BQ120+273)*$E$13)</f>
        <v>0</v>
      </c>
      <c r="AX120">
        <f>$B$11*BW120+$C$11*BX120+$F$11*CI120*(1-CL120)</f>
        <v>0</v>
      </c>
      <c r="AY120">
        <f>AX120*AZ120</f>
        <v>0</v>
      </c>
      <c r="AZ120">
        <f>($B$11*$D$9+$C$11*$D$9+$F$11*((CV120+CN120)/MAX(CV120+CN120+CW120, 0.1)*$I$9+CW120/MAX(CV120+CN120+CW120, 0.1)*$J$9))/($B$11+$C$11+$F$11)</f>
        <v>0</v>
      </c>
      <c r="BA120">
        <f>($B$11*$K$9+$C$11*$K$9+$F$11*((CV120+CN120)/MAX(CV120+CN120+CW120, 0.1)*$P$9+CW120/MAX(CV120+CN120+CW120, 0.1)*$Q$9))/($B$11+$C$11+$F$11)</f>
        <v>0</v>
      </c>
      <c r="BB120">
        <v>2.44</v>
      </c>
      <c r="BC120">
        <v>0.5</v>
      </c>
      <c r="BD120" t="s">
        <v>355</v>
      </c>
      <c r="BE120">
        <v>2</v>
      </c>
      <c r="BF120" t="b">
        <v>1</v>
      </c>
      <c r="BG120">
        <v>1680460113.6</v>
      </c>
      <c r="BH120">
        <v>362.344148148148</v>
      </c>
      <c r="BI120">
        <v>346.199111111111</v>
      </c>
      <c r="BJ120">
        <v>24.3982555555556</v>
      </c>
      <c r="BK120">
        <v>22.5239333333333</v>
      </c>
      <c r="BL120">
        <v>361.095074074074</v>
      </c>
      <c r="BM120">
        <v>23.9788185185185</v>
      </c>
      <c r="BN120">
        <v>500.209444444444</v>
      </c>
      <c r="BO120">
        <v>89.4478296296296</v>
      </c>
      <c r="BP120">
        <v>0.0999658518518519</v>
      </c>
      <c r="BQ120">
        <v>27.4497074074074</v>
      </c>
      <c r="BR120">
        <v>27.4999962962963</v>
      </c>
      <c r="BS120">
        <v>999.9</v>
      </c>
      <c r="BT120">
        <v>0</v>
      </c>
      <c r="BU120">
        <v>0</v>
      </c>
      <c r="BV120">
        <v>10019.5159259259</v>
      </c>
      <c r="BW120">
        <v>0</v>
      </c>
      <c r="BX120">
        <v>10.2381</v>
      </c>
      <c r="BY120">
        <v>16.1450333333333</v>
      </c>
      <c r="BZ120">
        <v>371.405777777778</v>
      </c>
      <c r="CA120">
        <v>354.176555555556</v>
      </c>
      <c r="CB120">
        <v>1.87432777777778</v>
      </c>
      <c r="CC120">
        <v>346.199111111111</v>
      </c>
      <c r="CD120">
        <v>22.5239333333333</v>
      </c>
      <c r="CE120">
        <v>2.18237148148148</v>
      </c>
      <c r="CF120">
        <v>2.0147162962963</v>
      </c>
      <c r="CG120">
        <v>18.8334851851852</v>
      </c>
      <c r="CH120">
        <v>17.5604740740741</v>
      </c>
      <c r="CI120">
        <v>2000.00333333333</v>
      </c>
      <c r="CJ120">
        <v>0.979998111111111</v>
      </c>
      <c r="CK120">
        <v>0.0200021814814815</v>
      </c>
      <c r="CL120">
        <v>0</v>
      </c>
      <c r="CM120">
        <v>2.61017037037037</v>
      </c>
      <c r="CN120">
        <v>0</v>
      </c>
      <c r="CO120">
        <v>4253.29666666667</v>
      </c>
      <c r="CP120">
        <v>16705.4074074074</v>
      </c>
      <c r="CQ120">
        <v>43.25</v>
      </c>
      <c r="CR120">
        <v>45</v>
      </c>
      <c r="CS120">
        <v>44.25</v>
      </c>
      <c r="CT120">
        <v>43.2313333333333</v>
      </c>
      <c r="CU120">
        <v>42.8493333333333</v>
      </c>
      <c r="CV120">
        <v>1960.00296296296</v>
      </c>
      <c r="CW120">
        <v>40.0003703703704</v>
      </c>
      <c r="CX120">
        <v>0</v>
      </c>
      <c r="CY120">
        <v>1680460150.8</v>
      </c>
      <c r="CZ120">
        <v>0</v>
      </c>
      <c r="DA120">
        <v>0</v>
      </c>
      <c r="DB120" t="s">
        <v>356</v>
      </c>
      <c r="DC120">
        <v>1680383055.5</v>
      </c>
      <c r="DD120">
        <v>1680383051.5</v>
      </c>
      <c r="DE120">
        <v>0</v>
      </c>
      <c r="DF120">
        <v>-0.261</v>
      </c>
      <c r="DG120">
        <v>-0.006</v>
      </c>
      <c r="DH120">
        <v>1.377</v>
      </c>
      <c r="DI120">
        <v>0.403</v>
      </c>
      <c r="DJ120">
        <v>420</v>
      </c>
      <c r="DK120">
        <v>24</v>
      </c>
      <c r="DL120">
        <v>0.61</v>
      </c>
      <c r="DM120">
        <v>0.33</v>
      </c>
      <c r="DN120">
        <v>15.0244485365854</v>
      </c>
      <c r="DO120">
        <v>20.1067379790941</v>
      </c>
      <c r="DP120">
        <v>2.07686476881364</v>
      </c>
      <c r="DQ120">
        <v>0</v>
      </c>
      <c r="DR120">
        <v>1.87050073170732</v>
      </c>
      <c r="DS120">
        <v>0.0578981184668992</v>
      </c>
      <c r="DT120">
        <v>0.00648198380889298</v>
      </c>
      <c r="DU120">
        <v>1</v>
      </c>
      <c r="DV120">
        <v>1</v>
      </c>
      <c r="DW120">
        <v>2</v>
      </c>
      <c r="DX120" t="s">
        <v>357</v>
      </c>
      <c r="DY120">
        <v>2.87005</v>
      </c>
      <c r="DZ120">
        <v>2.71048</v>
      </c>
      <c r="EA120">
        <v>0.076439</v>
      </c>
      <c r="EB120">
        <v>0.0734444</v>
      </c>
      <c r="EC120">
        <v>0.102522</v>
      </c>
      <c r="ED120">
        <v>0.0972402</v>
      </c>
      <c r="EE120">
        <v>25893.9</v>
      </c>
      <c r="EF120">
        <v>22760.6</v>
      </c>
      <c r="EG120">
        <v>25083.2</v>
      </c>
      <c r="EH120">
        <v>23917.8</v>
      </c>
      <c r="EI120">
        <v>38392.4</v>
      </c>
      <c r="EJ120">
        <v>35714</v>
      </c>
      <c r="EK120">
        <v>45318.1</v>
      </c>
      <c r="EL120">
        <v>42634.7</v>
      </c>
      <c r="EM120">
        <v>1.78137</v>
      </c>
      <c r="EN120">
        <v>1.87917</v>
      </c>
      <c r="EO120">
        <v>0.106432</v>
      </c>
      <c r="EP120">
        <v>0</v>
      </c>
      <c r="EQ120">
        <v>25.7661</v>
      </c>
      <c r="ER120">
        <v>999.9</v>
      </c>
      <c r="ES120">
        <v>59.816</v>
      </c>
      <c r="ET120">
        <v>28.762</v>
      </c>
      <c r="EU120">
        <v>26.5294</v>
      </c>
      <c r="EV120">
        <v>53.3106</v>
      </c>
      <c r="EW120">
        <v>45.4567</v>
      </c>
      <c r="EX120">
        <v>1</v>
      </c>
      <c r="EY120">
        <v>-0.0925965</v>
      </c>
      <c r="EZ120">
        <v>0.0410321</v>
      </c>
      <c r="FA120">
        <v>20.2296</v>
      </c>
      <c r="FB120">
        <v>5.23316</v>
      </c>
      <c r="FC120">
        <v>11.9861</v>
      </c>
      <c r="FD120">
        <v>4.95685</v>
      </c>
      <c r="FE120">
        <v>3.3039</v>
      </c>
      <c r="FF120">
        <v>9999</v>
      </c>
      <c r="FG120">
        <v>9999</v>
      </c>
      <c r="FH120">
        <v>999.9</v>
      </c>
      <c r="FI120">
        <v>9999</v>
      </c>
      <c r="FJ120">
        <v>1.86844</v>
      </c>
      <c r="FK120">
        <v>1.86404</v>
      </c>
      <c r="FL120">
        <v>1.87178</v>
      </c>
      <c r="FM120">
        <v>1.86249</v>
      </c>
      <c r="FN120">
        <v>1.8619</v>
      </c>
      <c r="FO120">
        <v>1.86844</v>
      </c>
      <c r="FP120">
        <v>1.85852</v>
      </c>
      <c r="FQ120">
        <v>1.86496</v>
      </c>
      <c r="FR120">
        <v>5</v>
      </c>
      <c r="FS120">
        <v>0</v>
      </c>
      <c r="FT120">
        <v>0</v>
      </c>
      <c r="FU120">
        <v>0</v>
      </c>
      <c r="FV120" t="s">
        <v>358</v>
      </c>
      <c r="FW120" t="s">
        <v>359</v>
      </c>
      <c r="FX120" t="s">
        <v>360</v>
      </c>
      <c r="FY120" t="s">
        <v>360</v>
      </c>
      <c r="FZ120" t="s">
        <v>360</v>
      </c>
      <c r="GA120" t="s">
        <v>360</v>
      </c>
      <c r="GB120">
        <v>0</v>
      </c>
      <c r="GC120">
        <v>100</v>
      </c>
      <c r="GD120">
        <v>100</v>
      </c>
      <c r="GE120">
        <v>1.223</v>
      </c>
      <c r="GF120">
        <v>0.4192</v>
      </c>
      <c r="GG120">
        <v>0.710533810232173</v>
      </c>
      <c r="GH120">
        <v>0.00197157181927259</v>
      </c>
      <c r="GI120">
        <v>-1.54613444728524e-06</v>
      </c>
      <c r="GJ120">
        <v>6.01190112903267e-10</v>
      </c>
      <c r="GK120">
        <v>-0.100309745534137</v>
      </c>
      <c r="GL120">
        <v>-0.0164619765348121</v>
      </c>
      <c r="GM120">
        <v>0.00184798508784774</v>
      </c>
      <c r="GN120">
        <v>-1.07393615702454e-05</v>
      </c>
      <c r="GO120">
        <v>1</v>
      </c>
      <c r="GP120">
        <v>1970</v>
      </c>
      <c r="GQ120">
        <v>2</v>
      </c>
      <c r="GR120">
        <v>24</v>
      </c>
      <c r="GS120">
        <v>1284.4</v>
      </c>
      <c r="GT120">
        <v>1284.5</v>
      </c>
      <c r="GU120">
        <v>0.823975</v>
      </c>
      <c r="GV120">
        <v>2.38647</v>
      </c>
      <c r="GW120">
        <v>1.44897</v>
      </c>
      <c r="GX120">
        <v>2.31323</v>
      </c>
      <c r="GY120">
        <v>1.44409</v>
      </c>
      <c r="GZ120">
        <v>2.33765</v>
      </c>
      <c r="HA120">
        <v>34.1225</v>
      </c>
      <c r="HB120">
        <v>24.3327</v>
      </c>
      <c r="HC120">
        <v>18</v>
      </c>
      <c r="HD120">
        <v>417.519</v>
      </c>
      <c r="HE120">
        <v>461.843</v>
      </c>
      <c r="HF120">
        <v>25.4487</v>
      </c>
      <c r="HG120">
        <v>26.2953</v>
      </c>
      <c r="HH120">
        <v>30</v>
      </c>
      <c r="HI120">
        <v>26.2206</v>
      </c>
      <c r="HJ120">
        <v>26.1983</v>
      </c>
      <c r="HK120">
        <v>16.4697</v>
      </c>
      <c r="HL120">
        <v>31.1676</v>
      </c>
      <c r="HM120">
        <v>100</v>
      </c>
      <c r="HN120">
        <v>25.4451</v>
      </c>
      <c r="HO120">
        <v>298.952</v>
      </c>
      <c r="HP120">
        <v>22.5877</v>
      </c>
      <c r="HQ120">
        <v>95.9347</v>
      </c>
      <c r="HR120">
        <v>100.263</v>
      </c>
    </row>
    <row r="121" spans="1:226">
      <c r="A121">
        <v>105</v>
      </c>
      <c r="B121">
        <v>1680460126.1</v>
      </c>
      <c r="C121">
        <v>2101.09999990463</v>
      </c>
      <c r="D121" t="s">
        <v>569</v>
      </c>
      <c r="E121" t="s">
        <v>570</v>
      </c>
      <c r="F121">
        <v>5</v>
      </c>
      <c r="G121" t="s">
        <v>353</v>
      </c>
      <c r="H121" t="s">
        <v>354</v>
      </c>
      <c r="I121">
        <v>1680460118.31429</v>
      </c>
      <c r="J121">
        <f>(K121)/1000</f>
        <v>0</v>
      </c>
      <c r="K121">
        <f>IF(BF121, AN121, AH121)</f>
        <v>0</v>
      </c>
      <c r="L121">
        <f>IF(BF121, AI121, AG121)</f>
        <v>0</v>
      </c>
      <c r="M121">
        <f>BH121 - IF(AU121&gt;1, L121*BB121*100.0/(AW121*BV121), 0)</f>
        <v>0</v>
      </c>
      <c r="N121">
        <f>((T121-J121/2)*M121-L121)/(T121+J121/2)</f>
        <v>0</v>
      </c>
      <c r="O121">
        <f>N121*(BO121+BP121)/1000.0</f>
        <v>0</v>
      </c>
      <c r="P121">
        <f>(BH121 - IF(AU121&gt;1, L121*BB121*100.0/(AW121*BV121), 0))*(BO121+BP121)/1000.0</f>
        <v>0</v>
      </c>
      <c r="Q121">
        <f>2.0/((1/S121-1/R121)+SIGN(S121)*SQRT((1/S121-1/R121)*(1/S121-1/R121) + 4*BC121/((BC121+1)*(BC121+1))*(2*1/S121*1/R121-1/R121*1/R121)))</f>
        <v>0</v>
      </c>
      <c r="R121">
        <f>IF(LEFT(BD121,1)&lt;&gt;"0",IF(LEFT(BD121,1)="1",3.0,BE121),$D$5+$E$5*(BV121*BO121/($K$5*1000))+$F$5*(BV121*BO121/($K$5*1000))*MAX(MIN(BB121,$J$5),$I$5)*MAX(MIN(BB121,$J$5),$I$5)+$G$5*MAX(MIN(BB121,$J$5),$I$5)*(BV121*BO121/($K$5*1000))+$H$5*(BV121*BO121/($K$5*1000))*(BV121*BO121/($K$5*1000)))</f>
        <v>0</v>
      </c>
      <c r="S121">
        <f>J121*(1000-(1000*0.61365*exp(17.502*W121/(240.97+W121))/(BO121+BP121)+BJ121)/2)/(1000*0.61365*exp(17.502*W121/(240.97+W121))/(BO121+BP121)-BJ121)</f>
        <v>0</v>
      </c>
      <c r="T121">
        <f>1/((BC121+1)/(Q121/1.6)+1/(R121/1.37)) + BC121/((BC121+1)/(Q121/1.6) + BC121/(R121/1.37))</f>
        <v>0</v>
      </c>
      <c r="U121">
        <f>(AX121*BA121)</f>
        <v>0</v>
      </c>
      <c r="V121">
        <f>(BQ121+(U121+2*0.95*5.67E-8*(((BQ121+$B$7)+273)^4-(BQ121+273)^4)-44100*J121)/(1.84*29.3*R121+8*0.95*5.67E-8*(BQ121+273)^3))</f>
        <v>0</v>
      </c>
      <c r="W121">
        <f>($C$7*BR121+$D$7*BS121+$E$7*V121)</f>
        <v>0</v>
      </c>
      <c r="X121">
        <f>0.61365*exp(17.502*W121/(240.97+W121))</f>
        <v>0</v>
      </c>
      <c r="Y121">
        <f>(Z121/AA121*100)</f>
        <v>0</v>
      </c>
      <c r="Z121">
        <f>BJ121*(BO121+BP121)/1000</f>
        <v>0</v>
      </c>
      <c r="AA121">
        <f>0.61365*exp(17.502*BQ121/(240.97+BQ121))</f>
        <v>0</v>
      </c>
      <c r="AB121">
        <f>(X121-BJ121*(BO121+BP121)/1000)</f>
        <v>0</v>
      </c>
      <c r="AC121">
        <f>(-J121*44100)</f>
        <v>0</v>
      </c>
      <c r="AD121">
        <f>2*29.3*R121*0.92*(BQ121-W121)</f>
        <v>0</v>
      </c>
      <c r="AE121">
        <f>2*0.95*5.67E-8*(((BQ121+$B$7)+273)^4-(W121+273)^4)</f>
        <v>0</v>
      </c>
      <c r="AF121">
        <f>U121+AE121+AC121+AD121</f>
        <v>0</v>
      </c>
      <c r="AG121">
        <f>BN121*AU121*(BI121-BH121*(1000-AU121*BK121)/(1000-AU121*BJ121))/(100*BB121)</f>
        <v>0</v>
      </c>
      <c r="AH121">
        <f>1000*BN121*AU121*(BJ121-BK121)/(100*BB121*(1000-AU121*BJ121))</f>
        <v>0</v>
      </c>
      <c r="AI121">
        <f>(AJ121 - AK121 - BO121*1E3/(8.314*(BQ121+273.15)) * AM121/BN121 * AL121) * BN121/(100*BB121) * (1000 - BK121)/1000</f>
        <v>0</v>
      </c>
      <c r="AJ121">
        <v>322.145120925257</v>
      </c>
      <c r="AK121">
        <v>332.422612121212</v>
      </c>
      <c r="AL121">
        <v>-3.3083621996827</v>
      </c>
      <c r="AM121">
        <v>67.1760314987301</v>
      </c>
      <c r="AN121">
        <f>(AP121 - AO121 + BO121*1E3/(8.314*(BQ121+273.15)) * AR121/BN121 * AQ121) * BN121/(100*BB121) * 1000/(1000 - AP121)</f>
        <v>0</v>
      </c>
      <c r="AO121">
        <v>22.5351347371926</v>
      </c>
      <c r="AP121">
        <v>24.3885575757576</v>
      </c>
      <c r="AQ121">
        <v>-1.29462935170729e-06</v>
      </c>
      <c r="AR121">
        <v>128.514826234173</v>
      </c>
      <c r="AS121">
        <v>11</v>
      </c>
      <c r="AT121">
        <v>2</v>
      </c>
      <c r="AU121">
        <f>IF(AS121*$H$13&gt;=AW121,1.0,(AW121/(AW121-AS121*$H$13)))</f>
        <v>0</v>
      </c>
      <c r="AV121">
        <f>(AU121-1)*100</f>
        <v>0</v>
      </c>
      <c r="AW121">
        <f>MAX(0,($B$13+$C$13*BV121)/(1+$D$13*BV121)*BO121/(BQ121+273)*$E$13)</f>
        <v>0</v>
      </c>
      <c r="AX121">
        <f>$B$11*BW121+$C$11*BX121+$F$11*CI121*(1-CL121)</f>
        <v>0</v>
      </c>
      <c r="AY121">
        <f>AX121*AZ121</f>
        <v>0</v>
      </c>
      <c r="AZ121">
        <f>($B$11*$D$9+$C$11*$D$9+$F$11*((CV121+CN121)/MAX(CV121+CN121+CW121, 0.1)*$I$9+CW121/MAX(CV121+CN121+CW121, 0.1)*$J$9))/($B$11+$C$11+$F$11)</f>
        <v>0</v>
      </c>
      <c r="BA121">
        <f>($B$11*$K$9+$C$11*$K$9+$F$11*((CV121+CN121)/MAX(CV121+CN121+CW121, 0.1)*$P$9+CW121/MAX(CV121+CN121+CW121, 0.1)*$Q$9))/($B$11+$C$11+$F$11)</f>
        <v>0</v>
      </c>
      <c r="BB121">
        <v>2.44</v>
      </c>
      <c r="BC121">
        <v>0.5</v>
      </c>
      <c r="BD121" t="s">
        <v>355</v>
      </c>
      <c r="BE121">
        <v>2</v>
      </c>
      <c r="BF121" t="b">
        <v>1</v>
      </c>
      <c r="BG121">
        <v>1680460118.31429</v>
      </c>
      <c r="BH121">
        <v>347.582178571429</v>
      </c>
      <c r="BI121">
        <v>330.414464285714</v>
      </c>
      <c r="BJ121">
        <v>24.3954857142857</v>
      </c>
      <c r="BK121">
        <v>22.5237607142857</v>
      </c>
      <c r="BL121">
        <v>346.349392857143</v>
      </c>
      <c r="BM121">
        <v>23.9761821428571</v>
      </c>
      <c r="BN121">
        <v>500.197</v>
      </c>
      <c r="BO121">
        <v>89.4463035714286</v>
      </c>
      <c r="BP121">
        <v>0.0998954035714286</v>
      </c>
      <c r="BQ121">
        <v>27.4515464285714</v>
      </c>
      <c r="BR121">
        <v>27.5039214285714</v>
      </c>
      <c r="BS121">
        <v>999.9</v>
      </c>
      <c r="BT121">
        <v>0</v>
      </c>
      <c r="BU121">
        <v>0</v>
      </c>
      <c r="BV121">
        <v>10037.4107142857</v>
      </c>
      <c r="BW121">
        <v>0</v>
      </c>
      <c r="BX121">
        <v>10.2381</v>
      </c>
      <c r="BY121">
        <v>17.1676964285714</v>
      </c>
      <c r="BZ121">
        <v>356.273571428571</v>
      </c>
      <c r="CA121">
        <v>338.028071428571</v>
      </c>
      <c r="CB121">
        <v>1.87172392857143</v>
      </c>
      <c r="CC121">
        <v>330.414464285714</v>
      </c>
      <c r="CD121">
        <v>22.5237607142857</v>
      </c>
      <c r="CE121">
        <v>2.18208571428571</v>
      </c>
      <c r="CF121">
        <v>2.01466714285714</v>
      </c>
      <c r="CG121">
        <v>18.8313892857143</v>
      </c>
      <c r="CH121">
        <v>17.5600821428571</v>
      </c>
      <c r="CI121">
        <v>2000.00142857143</v>
      </c>
      <c r="CJ121">
        <v>0.979998107142857</v>
      </c>
      <c r="CK121">
        <v>0.0200021857142857</v>
      </c>
      <c r="CL121">
        <v>0</v>
      </c>
      <c r="CM121">
        <v>2.62106071428571</v>
      </c>
      <c r="CN121">
        <v>0</v>
      </c>
      <c r="CO121">
        <v>4250.595</v>
      </c>
      <c r="CP121">
        <v>16705.3928571429</v>
      </c>
      <c r="CQ121">
        <v>43.25</v>
      </c>
      <c r="CR121">
        <v>45</v>
      </c>
      <c r="CS121">
        <v>44.25</v>
      </c>
      <c r="CT121">
        <v>43.23875</v>
      </c>
      <c r="CU121">
        <v>42.857</v>
      </c>
      <c r="CV121">
        <v>1960.00107142857</v>
      </c>
      <c r="CW121">
        <v>40.0003571428571</v>
      </c>
      <c r="CX121">
        <v>0</v>
      </c>
      <c r="CY121">
        <v>1680460156.2</v>
      </c>
      <c r="CZ121">
        <v>0</v>
      </c>
      <c r="DA121">
        <v>0</v>
      </c>
      <c r="DB121" t="s">
        <v>356</v>
      </c>
      <c r="DC121">
        <v>1680383055.5</v>
      </c>
      <c r="DD121">
        <v>1680383051.5</v>
      </c>
      <c r="DE121">
        <v>0</v>
      </c>
      <c r="DF121">
        <v>-0.261</v>
      </c>
      <c r="DG121">
        <v>-0.006</v>
      </c>
      <c r="DH121">
        <v>1.377</v>
      </c>
      <c r="DI121">
        <v>0.403</v>
      </c>
      <c r="DJ121">
        <v>420</v>
      </c>
      <c r="DK121">
        <v>24</v>
      </c>
      <c r="DL121">
        <v>0.61</v>
      </c>
      <c r="DM121">
        <v>0.33</v>
      </c>
      <c r="DN121">
        <v>16.4874268292683</v>
      </c>
      <c r="DO121">
        <v>12.9360773519164</v>
      </c>
      <c r="DP121">
        <v>1.32123028587169</v>
      </c>
      <c r="DQ121">
        <v>0</v>
      </c>
      <c r="DR121">
        <v>1.87159829268293</v>
      </c>
      <c r="DS121">
        <v>-0.0204896864111515</v>
      </c>
      <c r="DT121">
        <v>0.00755423573717907</v>
      </c>
      <c r="DU121">
        <v>1</v>
      </c>
      <c r="DV121">
        <v>1</v>
      </c>
      <c r="DW121">
        <v>2</v>
      </c>
      <c r="DX121" t="s">
        <v>357</v>
      </c>
      <c r="DY121">
        <v>2.8703</v>
      </c>
      <c r="DZ121">
        <v>2.71065</v>
      </c>
      <c r="EA121">
        <v>0.0735033</v>
      </c>
      <c r="EB121">
        <v>0.0703539</v>
      </c>
      <c r="EC121">
        <v>0.102509</v>
      </c>
      <c r="ED121">
        <v>0.0973445</v>
      </c>
      <c r="EE121">
        <v>25976.3</v>
      </c>
      <c r="EF121">
        <v>22836.6</v>
      </c>
      <c r="EG121">
        <v>25083.2</v>
      </c>
      <c r="EH121">
        <v>23917.9</v>
      </c>
      <c r="EI121">
        <v>38392.7</v>
      </c>
      <c r="EJ121">
        <v>35709.8</v>
      </c>
      <c r="EK121">
        <v>45317.9</v>
      </c>
      <c r="EL121">
        <v>42634.7</v>
      </c>
      <c r="EM121">
        <v>1.78118</v>
      </c>
      <c r="EN121">
        <v>1.87885</v>
      </c>
      <c r="EO121">
        <v>0.106588</v>
      </c>
      <c r="EP121">
        <v>0</v>
      </c>
      <c r="EQ121">
        <v>25.764</v>
      </c>
      <c r="ER121">
        <v>999.9</v>
      </c>
      <c r="ES121">
        <v>59.816</v>
      </c>
      <c r="ET121">
        <v>28.762</v>
      </c>
      <c r="EU121">
        <v>26.5238</v>
      </c>
      <c r="EV121">
        <v>54.7006</v>
      </c>
      <c r="EW121">
        <v>44.8117</v>
      </c>
      <c r="EX121">
        <v>1</v>
      </c>
      <c r="EY121">
        <v>-0.0925279</v>
      </c>
      <c r="EZ121">
        <v>0.0692674</v>
      </c>
      <c r="FA121">
        <v>20.2293</v>
      </c>
      <c r="FB121">
        <v>5.23361</v>
      </c>
      <c r="FC121">
        <v>11.9861</v>
      </c>
      <c r="FD121">
        <v>4.957</v>
      </c>
      <c r="FE121">
        <v>3.30398</v>
      </c>
      <c r="FF121">
        <v>9999</v>
      </c>
      <c r="FG121">
        <v>9999</v>
      </c>
      <c r="FH121">
        <v>999.9</v>
      </c>
      <c r="FI121">
        <v>9999</v>
      </c>
      <c r="FJ121">
        <v>1.86844</v>
      </c>
      <c r="FK121">
        <v>1.86403</v>
      </c>
      <c r="FL121">
        <v>1.87175</v>
      </c>
      <c r="FM121">
        <v>1.86249</v>
      </c>
      <c r="FN121">
        <v>1.86192</v>
      </c>
      <c r="FO121">
        <v>1.86844</v>
      </c>
      <c r="FP121">
        <v>1.85852</v>
      </c>
      <c r="FQ121">
        <v>1.86502</v>
      </c>
      <c r="FR121">
        <v>5</v>
      </c>
      <c r="FS121">
        <v>0</v>
      </c>
      <c r="FT121">
        <v>0</v>
      </c>
      <c r="FU121">
        <v>0</v>
      </c>
      <c r="FV121" t="s">
        <v>358</v>
      </c>
      <c r="FW121" t="s">
        <v>359</v>
      </c>
      <c r="FX121" t="s">
        <v>360</v>
      </c>
      <c r="FY121" t="s">
        <v>360</v>
      </c>
      <c r="FZ121" t="s">
        <v>360</v>
      </c>
      <c r="GA121" t="s">
        <v>360</v>
      </c>
      <c r="GB121">
        <v>0</v>
      </c>
      <c r="GC121">
        <v>100</v>
      </c>
      <c r="GD121">
        <v>100</v>
      </c>
      <c r="GE121">
        <v>1.205</v>
      </c>
      <c r="GF121">
        <v>0.419</v>
      </c>
      <c r="GG121">
        <v>0.710533810232173</v>
      </c>
      <c r="GH121">
        <v>0.00197157181927259</v>
      </c>
      <c r="GI121">
        <v>-1.54613444728524e-06</v>
      </c>
      <c r="GJ121">
        <v>6.01190112903267e-10</v>
      </c>
      <c r="GK121">
        <v>-0.100309745534137</v>
      </c>
      <c r="GL121">
        <v>-0.0164619765348121</v>
      </c>
      <c r="GM121">
        <v>0.00184798508784774</v>
      </c>
      <c r="GN121">
        <v>-1.07393615702454e-05</v>
      </c>
      <c r="GO121">
        <v>1</v>
      </c>
      <c r="GP121">
        <v>1970</v>
      </c>
      <c r="GQ121">
        <v>2</v>
      </c>
      <c r="GR121">
        <v>24</v>
      </c>
      <c r="GS121">
        <v>1284.5</v>
      </c>
      <c r="GT121">
        <v>1284.6</v>
      </c>
      <c r="GU121">
        <v>0.792236</v>
      </c>
      <c r="GV121">
        <v>2.38281</v>
      </c>
      <c r="GW121">
        <v>1.44775</v>
      </c>
      <c r="GX121">
        <v>2.31323</v>
      </c>
      <c r="GY121">
        <v>1.44409</v>
      </c>
      <c r="GZ121">
        <v>2.25098</v>
      </c>
      <c r="HA121">
        <v>34.0998</v>
      </c>
      <c r="HB121">
        <v>24.3327</v>
      </c>
      <c r="HC121">
        <v>18</v>
      </c>
      <c r="HD121">
        <v>417.398</v>
      </c>
      <c r="HE121">
        <v>461.622</v>
      </c>
      <c r="HF121">
        <v>25.4475</v>
      </c>
      <c r="HG121">
        <v>26.2951</v>
      </c>
      <c r="HH121">
        <v>30</v>
      </c>
      <c r="HI121">
        <v>26.2191</v>
      </c>
      <c r="HJ121">
        <v>26.1962</v>
      </c>
      <c r="HK121">
        <v>15.8614</v>
      </c>
      <c r="HL121">
        <v>31.1676</v>
      </c>
      <c r="HM121">
        <v>100</v>
      </c>
      <c r="HN121">
        <v>25.4402</v>
      </c>
      <c r="HO121">
        <v>278.808</v>
      </c>
      <c r="HP121">
        <v>22.5877</v>
      </c>
      <c r="HQ121">
        <v>95.9345</v>
      </c>
      <c r="HR121">
        <v>100.263</v>
      </c>
    </row>
    <row r="122" spans="1:226">
      <c r="A122">
        <v>106</v>
      </c>
      <c r="B122">
        <v>1680460131.1</v>
      </c>
      <c r="C122">
        <v>2106.09999990463</v>
      </c>
      <c r="D122" t="s">
        <v>571</v>
      </c>
      <c r="E122" t="s">
        <v>572</v>
      </c>
      <c r="F122">
        <v>5</v>
      </c>
      <c r="G122" t="s">
        <v>353</v>
      </c>
      <c r="H122" t="s">
        <v>354</v>
      </c>
      <c r="I122">
        <v>1680460123.6</v>
      </c>
      <c r="J122">
        <f>(K122)/1000</f>
        <v>0</v>
      </c>
      <c r="K122">
        <f>IF(BF122, AN122, AH122)</f>
        <v>0</v>
      </c>
      <c r="L122">
        <f>IF(BF122, AI122, AG122)</f>
        <v>0</v>
      </c>
      <c r="M122">
        <f>BH122 - IF(AU122&gt;1, L122*BB122*100.0/(AW122*BV122), 0)</f>
        <v>0</v>
      </c>
      <c r="N122">
        <f>((T122-J122/2)*M122-L122)/(T122+J122/2)</f>
        <v>0</v>
      </c>
      <c r="O122">
        <f>N122*(BO122+BP122)/1000.0</f>
        <v>0</v>
      </c>
      <c r="P122">
        <f>(BH122 - IF(AU122&gt;1, L122*BB122*100.0/(AW122*BV122), 0))*(BO122+BP122)/1000.0</f>
        <v>0</v>
      </c>
      <c r="Q122">
        <f>2.0/((1/S122-1/R122)+SIGN(S122)*SQRT((1/S122-1/R122)*(1/S122-1/R122) + 4*BC122/((BC122+1)*(BC122+1))*(2*1/S122*1/R122-1/R122*1/R122)))</f>
        <v>0</v>
      </c>
      <c r="R122">
        <f>IF(LEFT(BD122,1)&lt;&gt;"0",IF(LEFT(BD122,1)="1",3.0,BE122),$D$5+$E$5*(BV122*BO122/($K$5*1000))+$F$5*(BV122*BO122/($K$5*1000))*MAX(MIN(BB122,$J$5),$I$5)*MAX(MIN(BB122,$J$5),$I$5)+$G$5*MAX(MIN(BB122,$J$5),$I$5)*(BV122*BO122/($K$5*1000))+$H$5*(BV122*BO122/($K$5*1000))*(BV122*BO122/($K$5*1000)))</f>
        <v>0</v>
      </c>
      <c r="S122">
        <f>J122*(1000-(1000*0.61365*exp(17.502*W122/(240.97+W122))/(BO122+BP122)+BJ122)/2)/(1000*0.61365*exp(17.502*W122/(240.97+W122))/(BO122+BP122)-BJ122)</f>
        <v>0</v>
      </c>
      <c r="T122">
        <f>1/((BC122+1)/(Q122/1.6)+1/(R122/1.37)) + BC122/((BC122+1)/(Q122/1.6) + BC122/(R122/1.37))</f>
        <v>0</v>
      </c>
      <c r="U122">
        <f>(AX122*BA122)</f>
        <v>0</v>
      </c>
      <c r="V122">
        <f>(BQ122+(U122+2*0.95*5.67E-8*(((BQ122+$B$7)+273)^4-(BQ122+273)^4)-44100*J122)/(1.84*29.3*R122+8*0.95*5.67E-8*(BQ122+273)^3))</f>
        <v>0</v>
      </c>
      <c r="W122">
        <f>($C$7*BR122+$D$7*BS122+$E$7*V122)</f>
        <v>0</v>
      </c>
      <c r="X122">
        <f>0.61365*exp(17.502*W122/(240.97+W122))</f>
        <v>0</v>
      </c>
      <c r="Y122">
        <f>(Z122/AA122*100)</f>
        <v>0</v>
      </c>
      <c r="Z122">
        <f>BJ122*(BO122+BP122)/1000</f>
        <v>0</v>
      </c>
      <c r="AA122">
        <f>0.61365*exp(17.502*BQ122/(240.97+BQ122))</f>
        <v>0</v>
      </c>
      <c r="AB122">
        <f>(X122-BJ122*(BO122+BP122)/1000)</f>
        <v>0</v>
      </c>
      <c r="AC122">
        <f>(-J122*44100)</f>
        <v>0</v>
      </c>
      <c r="AD122">
        <f>2*29.3*R122*0.92*(BQ122-W122)</f>
        <v>0</v>
      </c>
      <c r="AE122">
        <f>2*0.95*5.67E-8*(((BQ122+$B$7)+273)^4-(W122+273)^4)</f>
        <v>0</v>
      </c>
      <c r="AF122">
        <f>U122+AE122+AC122+AD122</f>
        <v>0</v>
      </c>
      <c r="AG122">
        <f>BN122*AU122*(BI122-BH122*(1000-AU122*BK122)/(1000-AU122*BJ122))/(100*BB122)</f>
        <v>0</v>
      </c>
      <c r="AH122">
        <f>1000*BN122*AU122*(BJ122-BK122)/(100*BB122*(1000-AU122*BJ122))</f>
        <v>0</v>
      </c>
      <c r="AI122">
        <f>(AJ122 - AK122 - BO122*1E3/(8.314*(BQ122+273.15)) * AM122/BN122 * AL122) * BN122/(100*BB122) * (1000 - BK122)/1000</f>
        <v>0</v>
      </c>
      <c r="AJ122">
        <v>305.720283028467</v>
      </c>
      <c r="AK122">
        <v>315.968278787879</v>
      </c>
      <c r="AL122">
        <v>-3.27333383272467</v>
      </c>
      <c r="AM122">
        <v>67.1760314987301</v>
      </c>
      <c r="AN122">
        <f>(AP122 - AO122 + BO122*1E3/(8.314*(BQ122+273.15)) * AR122/BN122 * AQ122) * BN122/(100*BB122) * 1000/(1000 - AP122)</f>
        <v>0</v>
      </c>
      <c r="AO122">
        <v>22.5764564746112</v>
      </c>
      <c r="AP122">
        <v>24.4052006060606</v>
      </c>
      <c r="AQ122">
        <v>6.68452291940625e-06</v>
      </c>
      <c r="AR122">
        <v>128.514826234173</v>
      </c>
      <c r="AS122">
        <v>11</v>
      </c>
      <c r="AT122">
        <v>2</v>
      </c>
      <c r="AU122">
        <f>IF(AS122*$H$13&gt;=AW122,1.0,(AW122/(AW122-AS122*$H$13)))</f>
        <v>0</v>
      </c>
      <c r="AV122">
        <f>(AU122-1)*100</f>
        <v>0</v>
      </c>
      <c r="AW122">
        <f>MAX(0,($B$13+$C$13*BV122)/(1+$D$13*BV122)*BO122/(BQ122+273)*$E$13)</f>
        <v>0</v>
      </c>
      <c r="AX122">
        <f>$B$11*BW122+$C$11*BX122+$F$11*CI122*(1-CL122)</f>
        <v>0</v>
      </c>
      <c r="AY122">
        <f>AX122*AZ122</f>
        <v>0</v>
      </c>
      <c r="AZ122">
        <f>($B$11*$D$9+$C$11*$D$9+$F$11*((CV122+CN122)/MAX(CV122+CN122+CW122, 0.1)*$I$9+CW122/MAX(CV122+CN122+CW122, 0.1)*$J$9))/($B$11+$C$11+$F$11)</f>
        <v>0</v>
      </c>
      <c r="BA122">
        <f>($B$11*$K$9+$C$11*$K$9+$F$11*((CV122+CN122)/MAX(CV122+CN122+CW122, 0.1)*$P$9+CW122/MAX(CV122+CN122+CW122, 0.1)*$Q$9))/($B$11+$C$11+$F$11)</f>
        <v>0</v>
      </c>
      <c r="BB122">
        <v>2.44</v>
      </c>
      <c r="BC122">
        <v>0.5</v>
      </c>
      <c r="BD122" t="s">
        <v>355</v>
      </c>
      <c r="BE122">
        <v>2</v>
      </c>
      <c r="BF122" t="b">
        <v>1</v>
      </c>
      <c r="BG122">
        <v>1680460123.6</v>
      </c>
      <c r="BH122">
        <v>330.716740740741</v>
      </c>
      <c r="BI122">
        <v>313.048333333333</v>
      </c>
      <c r="BJ122">
        <v>24.3947962962963</v>
      </c>
      <c r="BK122">
        <v>22.5394962962963</v>
      </c>
      <c r="BL122">
        <v>329.503</v>
      </c>
      <c r="BM122">
        <v>23.9755296296296</v>
      </c>
      <c r="BN122">
        <v>500.212925925926</v>
      </c>
      <c r="BO122">
        <v>89.4448777777778</v>
      </c>
      <c r="BP122">
        <v>0.100017959259259</v>
      </c>
      <c r="BQ122">
        <v>27.4506703703704</v>
      </c>
      <c r="BR122">
        <v>27.5042296296296</v>
      </c>
      <c r="BS122">
        <v>999.9</v>
      </c>
      <c r="BT122">
        <v>0</v>
      </c>
      <c r="BU122">
        <v>0</v>
      </c>
      <c r="BV122">
        <v>10031.3662962963</v>
      </c>
      <c r="BW122">
        <v>0</v>
      </c>
      <c r="BX122">
        <v>10.2381</v>
      </c>
      <c r="BY122">
        <v>17.6683962962963</v>
      </c>
      <c r="BZ122">
        <v>338.986037037037</v>
      </c>
      <c r="CA122">
        <v>320.26662962963</v>
      </c>
      <c r="CB122">
        <v>1.8552962962963</v>
      </c>
      <c r="CC122">
        <v>313.048333333333</v>
      </c>
      <c r="CD122">
        <v>22.5394962962963</v>
      </c>
      <c r="CE122">
        <v>2.18198962962963</v>
      </c>
      <c r="CF122">
        <v>2.01604333333333</v>
      </c>
      <c r="CG122">
        <v>18.8306851851852</v>
      </c>
      <c r="CH122">
        <v>17.5708962962963</v>
      </c>
      <c r="CI122">
        <v>1999.99888888889</v>
      </c>
      <c r="CJ122">
        <v>0.979998111111111</v>
      </c>
      <c r="CK122">
        <v>0.0200021814814815</v>
      </c>
      <c r="CL122">
        <v>0</v>
      </c>
      <c r="CM122">
        <v>2.58211481481481</v>
      </c>
      <c r="CN122">
        <v>0</v>
      </c>
      <c r="CO122">
        <v>4248.18518518519</v>
      </c>
      <c r="CP122">
        <v>16705.3555555556</v>
      </c>
      <c r="CQ122">
        <v>43.25</v>
      </c>
      <c r="CR122">
        <v>45</v>
      </c>
      <c r="CS122">
        <v>44.25</v>
      </c>
      <c r="CT122">
        <v>43.2453333333333</v>
      </c>
      <c r="CU122">
        <v>42.8703333333333</v>
      </c>
      <c r="CV122">
        <v>1959.99851851852</v>
      </c>
      <c r="CW122">
        <v>40.0003703703704</v>
      </c>
      <c r="CX122">
        <v>0</v>
      </c>
      <c r="CY122">
        <v>1680460161</v>
      </c>
      <c r="CZ122">
        <v>0</v>
      </c>
      <c r="DA122">
        <v>0</v>
      </c>
      <c r="DB122" t="s">
        <v>356</v>
      </c>
      <c r="DC122">
        <v>1680383055.5</v>
      </c>
      <c r="DD122">
        <v>1680383051.5</v>
      </c>
      <c r="DE122">
        <v>0</v>
      </c>
      <c r="DF122">
        <v>-0.261</v>
      </c>
      <c r="DG122">
        <v>-0.006</v>
      </c>
      <c r="DH122">
        <v>1.377</v>
      </c>
      <c r="DI122">
        <v>0.403</v>
      </c>
      <c r="DJ122">
        <v>420</v>
      </c>
      <c r="DK122">
        <v>24</v>
      </c>
      <c r="DL122">
        <v>0.61</v>
      </c>
      <c r="DM122">
        <v>0.33</v>
      </c>
      <c r="DN122">
        <v>17.1985048780488</v>
      </c>
      <c r="DO122">
        <v>7.60280487804879</v>
      </c>
      <c r="DP122">
        <v>0.804838379458494</v>
      </c>
      <c r="DQ122">
        <v>0</v>
      </c>
      <c r="DR122">
        <v>1.86352317073171</v>
      </c>
      <c r="DS122">
        <v>-0.154198954703831</v>
      </c>
      <c r="DT122">
        <v>0.0191651486843385</v>
      </c>
      <c r="DU122">
        <v>0</v>
      </c>
      <c r="DV122">
        <v>0</v>
      </c>
      <c r="DW122">
        <v>2</v>
      </c>
      <c r="DX122" t="s">
        <v>383</v>
      </c>
      <c r="DY122">
        <v>2.87028</v>
      </c>
      <c r="DZ122">
        <v>2.7102</v>
      </c>
      <c r="EA122">
        <v>0.0705289</v>
      </c>
      <c r="EB122">
        <v>0.0673649</v>
      </c>
      <c r="EC122">
        <v>0.102562</v>
      </c>
      <c r="ED122">
        <v>0.0974193</v>
      </c>
      <c r="EE122">
        <v>26059.7</v>
      </c>
      <c r="EF122">
        <v>22910.1</v>
      </c>
      <c r="EG122">
        <v>25083.3</v>
      </c>
      <c r="EH122">
        <v>23918</v>
      </c>
      <c r="EI122">
        <v>38390.3</v>
      </c>
      <c r="EJ122">
        <v>35706.4</v>
      </c>
      <c r="EK122">
        <v>45317.9</v>
      </c>
      <c r="EL122">
        <v>42634.2</v>
      </c>
      <c r="EM122">
        <v>1.78155</v>
      </c>
      <c r="EN122">
        <v>1.87878</v>
      </c>
      <c r="EO122">
        <v>0.106685</v>
      </c>
      <c r="EP122">
        <v>0</v>
      </c>
      <c r="EQ122">
        <v>25.764</v>
      </c>
      <c r="ER122">
        <v>999.9</v>
      </c>
      <c r="ES122">
        <v>59.816</v>
      </c>
      <c r="ET122">
        <v>28.762</v>
      </c>
      <c r="EU122">
        <v>26.5259</v>
      </c>
      <c r="EV122">
        <v>54.4706</v>
      </c>
      <c r="EW122">
        <v>44.8678</v>
      </c>
      <c r="EX122">
        <v>1</v>
      </c>
      <c r="EY122">
        <v>-0.092467</v>
      </c>
      <c r="EZ122">
        <v>0.0909368</v>
      </c>
      <c r="FA122">
        <v>20.2294</v>
      </c>
      <c r="FB122">
        <v>5.23331</v>
      </c>
      <c r="FC122">
        <v>11.986</v>
      </c>
      <c r="FD122">
        <v>4.9569</v>
      </c>
      <c r="FE122">
        <v>3.304</v>
      </c>
      <c r="FF122">
        <v>9999</v>
      </c>
      <c r="FG122">
        <v>9999</v>
      </c>
      <c r="FH122">
        <v>999.9</v>
      </c>
      <c r="FI122">
        <v>9999</v>
      </c>
      <c r="FJ122">
        <v>1.86844</v>
      </c>
      <c r="FK122">
        <v>1.86404</v>
      </c>
      <c r="FL122">
        <v>1.87176</v>
      </c>
      <c r="FM122">
        <v>1.86249</v>
      </c>
      <c r="FN122">
        <v>1.86191</v>
      </c>
      <c r="FO122">
        <v>1.86844</v>
      </c>
      <c r="FP122">
        <v>1.85852</v>
      </c>
      <c r="FQ122">
        <v>1.86502</v>
      </c>
      <c r="FR122">
        <v>5</v>
      </c>
      <c r="FS122">
        <v>0</v>
      </c>
      <c r="FT122">
        <v>0</v>
      </c>
      <c r="FU122">
        <v>0</v>
      </c>
      <c r="FV122" t="s">
        <v>358</v>
      </c>
      <c r="FW122" t="s">
        <v>359</v>
      </c>
      <c r="FX122" t="s">
        <v>360</v>
      </c>
      <c r="FY122" t="s">
        <v>360</v>
      </c>
      <c r="FZ122" t="s">
        <v>360</v>
      </c>
      <c r="GA122" t="s">
        <v>360</v>
      </c>
      <c r="GB122">
        <v>0</v>
      </c>
      <c r="GC122">
        <v>100</v>
      </c>
      <c r="GD122">
        <v>100</v>
      </c>
      <c r="GE122">
        <v>1.185</v>
      </c>
      <c r="GF122">
        <v>0.4198</v>
      </c>
      <c r="GG122">
        <v>0.710533810232173</v>
      </c>
      <c r="GH122">
        <v>0.00197157181927259</v>
      </c>
      <c r="GI122">
        <v>-1.54613444728524e-06</v>
      </c>
      <c r="GJ122">
        <v>6.01190112903267e-10</v>
      </c>
      <c r="GK122">
        <v>-0.100309745534137</v>
      </c>
      <c r="GL122">
        <v>-0.0164619765348121</v>
      </c>
      <c r="GM122">
        <v>0.00184798508784774</v>
      </c>
      <c r="GN122">
        <v>-1.07393615702454e-05</v>
      </c>
      <c r="GO122">
        <v>1</v>
      </c>
      <c r="GP122">
        <v>1970</v>
      </c>
      <c r="GQ122">
        <v>2</v>
      </c>
      <c r="GR122">
        <v>24</v>
      </c>
      <c r="GS122">
        <v>1284.6</v>
      </c>
      <c r="GT122">
        <v>1284.7</v>
      </c>
      <c r="GU122">
        <v>0.756836</v>
      </c>
      <c r="GV122">
        <v>2.36816</v>
      </c>
      <c r="GW122">
        <v>1.44775</v>
      </c>
      <c r="GX122">
        <v>2.31201</v>
      </c>
      <c r="GY122">
        <v>1.44409</v>
      </c>
      <c r="GZ122">
        <v>2.45239</v>
      </c>
      <c r="HA122">
        <v>34.0998</v>
      </c>
      <c r="HB122">
        <v>24.3327</v>
      </c>
      <c r="HC122">
        <v>18</v>
      </c>
      <c r="HD122">
        <v>417.596</v>
      </c>
      <c r="HE122">
        <v>461.57</v>
      </c>
      <c r="HF122">
        <v>25.4407</v>
      </c>
      <c r="HG122">
        <v>26.2931</v>
      </c>
      <c r="HH122">
        <v>30.0001</v>
      </c>
      <c r="HI122">
        <v>26.2178</v>
      </c>
      <c r="HJ122">
        <v>26.1955</v>
      </c>
      <c r="HK122">
        <v>15.1388</v>
      </c>
      <c r="HL122">
        <v>31.1676</v>
      </c>
      <c r="HM122">
        <v>100</v>
      </c>
      <c r="HN122">
        <v>25.4331</v>
      </c>
      <c r="HO122">
        <v>265.411</v>
      </c>
      <c r="HP122">
        <v>22.5877</v>
      </c>
      <c r="HQ122">
        <v>95.9346</v>
      </c>
      <c r="HR122">
        <v>100.263</v>
      </c>
    </row>
    <row r="123" spans="1:226">
      <c r="A123">
        <v>107</v>
      </c>
      <c r="B123">
        <v>1680460136.1</v>
      </c>
      <c r="C123">
        <v>2111.09999990463</v>
      </c>
      <c r="D123" t="s">
        <v>573</v>
      </c>
      <c r="E123" t="s">
        <v>574</v>
      </c>
      <c r="F123">
        <v>5</v>
      </c>
      <c r="G123" t="s">
        <v>353</v>
      </c>
      <c r="H123" t="s">
        <v>354</v>
      </c>
      <c r="I123">
        <v>1680460128.31429</v>
      </c>
      <c r="J123">
        <f>(K123)/1000</f>
        <v>0</v>
      </c>
      <c r="K123">
        <f>IF(BF123, AN123, AH123)</f>
        <v>0</v>
      </c>
      <c r="L123">
        <f>IF(BF123, AI123, AG123)</f>
        <v>0</v>
      </c>
      <c r="M123">
        <f>BH123 - IF(AU123&gt;1, L123*BB123*100.0/(AW123*BV123), 0)</f>
        <v>0</v>
      </c>
      <c r="N123">
        <f>((T123-J123/2)*M123-L123)/(T123+J123/2)</f>
        <v>0</v>
      </c>
      <c r="O123">
        <f>N123*(BO123+BP123)/1000.0</f>
        <v>0</v>
      </c>
      <c r="P123">
        <f>(BH123 - IF(AU123&gt;1, L123*BB123*100.0/(AW123*BV123), 0))*(BO123+BP123)/1000.0</f>
        <v>0</v>
      </c>
      <c r="Q123">
        <f>2.0/((1/S123-1/R123)+SIGN(S123)*SQRT((1/S123-1/R123)*(1/S123-1/R123) + 4*BC123/((BC123+1)*(BC123+1))*(2*1/S123*1/R123-1/R123*1/R123)))</f>
        <v>0</v>
      </c>
      <c r="R123">
        <f>IF(LEFT(BD123,1)&lt;&gt;"0",IF(LEFT(BD123,1)="1",3.0,BE123),$D$5+$E$5*(BV123*BO123/($K$5*1000))+$F$5*(BV123*BO123/($K$5*1000))*MAX(MIN(BB123,$J$5),$I$5)*MAX(MIN(BB123,$J$5),$I$5)+$G$5*MAX(MIN(BB123,$J$5),$I$5)*(BV123*BO123/($K$5*1000))+$H$5*(BV123*BO123/($K$5*1000))*(BV123*BO123/($K$5*1000)))</f>
        <v>0</v>
      </c>
      <c r="S123">
        <f>J123*(1000-(1000*0.61365*exp(17.502*W123/(240.97+W123))/(BO123+BP123)+BJ123)/2)/(1000*0.61365*exp(17.502*W123/(240.97+W123))/(BO123+BP123)-BJ123)</f>
        <v>0</v>
      </c>
      <c r="T123">
        <f>1/((BC123+1)/(Q123/1.6)+1/(R123/1.37)) + BC123/((BC123+1)/(Q123/1.6) + BC123/(R123/1.37))</f>
        <v>0</v>
      </c>
      <c r="U123">
        <f>(AX123*BA123)</f>
        <v>0</v>
      </c>
      <c r="V123">
        <f>(BQ123+(U123+2*0.95*5.67E-8*(((BQ123+$B$7)+273)^4-(BQ123+273)^4)-44100*J123)/(1.84*29.3*R123+8*0.95*5.67E-8*(BQ123+273)^3))</f>
        <v>0</v>
      </c>
      <c r="W123">
        <f>($C$7*BR123+$D$7*BS123+$E$7*V123)</f>
        <v>0</v>
      </c>
      <c r="X123">
        <f>0.61365*exp(17.502*W123/(240.97+W123))</f>
        <v>0</v>
      </c>
      <c r="Y123">
        <f>(Z123/AA123*100)</f>
        <v>0</v>
      </c>
      <c r="Z123">
        <f>BJ123*(BO123+BP123)/1000</f>
        <v>0</v>
      </c>
      <c r="AA123">
        <f>0.61365*exp(17.502*BQ123/(240.97+BQ123))</f>
        <v>0</v>
      </c>
      <c r="AB123">
        <f>(X123-BJ123*(BO123+BP123)/1000)</f>
        <v>0</v>
      </c>
      <c r="AC123">
        <f>(-J123*44100)</f>
        <v>0</v>
      </c>
      <c r="AD123">
        <f>2*29.3*R123*0.92*(BQ123-W123)</f>
        <v>0</v>
      </c>
      <c r="AE123">
        <f>2*0.95*5.67E-8*(((BQ123+$B$7)+273)^4-(W123+273)^4)</f>
        <v>0</v>
      </c>
      <c r="AF123">
        <f>U123+AE123+AC123+AD123</f>
        <v>0</v>
      </c>
      <c r="AG123">
        <f>BN123*AU123*(BI123-BH123*(1000-AU123*BK123)/(1000-AU123*BJ123))/(100*BB123)</f>
        <v>0</v>
      </c>
      <c r="AH123">
        <f>1000*BN123*AU123*(BJ123-BK123)/(100*BB123*(1000-AU123*BJ123))</f>
        <v>0</v>
      </c>
      <c r="AI123">
        <f>(AJ123 - AK123 - BO123*1E3/(8.314*(BQ123+273.15)) * AM123/BN123 * AL123) * BN123/(100*BB123) * (1000 - BK123)/1000</f>
        <v>0</v>
      </c>
      <c r="AJ123">
        <v>289.384530438632</v>
      </c>
      <c r="AK123">
        <v>299.80323030303</v>
      </c>
      <c r="AL123">
        <v>-3.22865017784174</v>
      </c>
      <c r="AM123">
        <v>67.1760314987301</v>
      </c>
      <c r="AN123">
        <f>(AP123 - AO123 + BO123*1E3/(8.314*(BQ123+273.15)) * AR123/BN123 * AQ123) * BN123/(100*BB123) * 1000/(1000 - AP123)</f>
        <v>0</v>
      </c>
      <c r="AO123">
        <v>22.5754831127889</v>
      </c>
      <c r="AP123">
        <v>24.4148515151515</v>
      </c>
      <c r="AQ123">
        <v>2.28765757100411e-06</v>
      </c>
      <c r="AR123">
        <v>128.514826234173</v>
      </c>
      <c r="AS123">
        <v>10</v>
      </c>
      <c r="AT123">
        <v>2</v>
      </c>
      <c r="AU123">
        <f>IF(AS123*$H$13&gt;=AW123,1.0,(AW123/(AW123-AS123*$H$13)))</f>
        <v>0</v>
      </c>
      <c r="AV123">
        <f>(AU123-1)*100</f>
        <v>0</v>
      </c>
      <c r="AW123">
        <f>MAX(0,($B$13+$C$13*BV123)/(1+$D$13*BV123)*BO123/(BQ123+273)*$E$13)</f>
        <v>0</v>
      </c>
      <c r="AX123">
        <f>$B$11*BW123+$C$11*BX123+$F$11*CI123*(1-CL123)</f>
        <v>0</v>
      </c>
      <c r="AY123">
        <f>AX123*AZ123</f>
        <v>0</v>
      </c>
      <c r="AZ123">
        <f>($B$11*$D$9+$C$11*$D$9+$F$11*((CV123+CN123)/MAX(CV123+CN123+CW123, 0.1)*$I$9+CW123/MAX(CV123+CN123+CW123, 0.1)*$J$9))/($B$11+$C$11+$F$11)</f>
        <v>0</v>
      </c>
      <c r="BA123">
        <f>($B$11*$K$9+$C$11*$K$9+$F$11*((CV123+CN123)/MAX(CV123+CN123+CW123, 0.1)*$P$9+CW123/MAX(CV123+CN123+CW123, 0.1)*$Q$9))/($B$11+$C$11+$F$11)</f>
        <v>0</v>
      </c>
      <c r="BB123">
        <v>2.44</v>
      </c>
      <c r="BC123">
        <v>0.5</v>
      </c>
      <c r="BD123" t="s">
        <v>355</v>
      </c>
      <c r="BE123">
        <v>2</v>
      </c>
      <c r="BF123" t="b">
        <v>1</v>
      </c>
      <c r="BG123">
        <v>1680460128.31429</v>
      </c>
      <c r="BH123">
        <v>315.654678571429</v>
      </c>
      <c r="BI123">
        <v>297.684785714286</v>
      </c>
      <c r="BJ123">
        <v>24.4001892857143</v>
      </c>
      <c r="BK123">
        <v>22.5568178571429</v>
      </c>
      <c r="BL123">
        <v>314.458535714286</v>
      </c>
      <c r="BM123">
        <v>23.98065</v>
      </c>
      <c r="BN123">
        <v>500.208285714286</v>
      </c>
      <c r="BO123">
        <v>89.4449428571429</v>
      </c>
      <c r="BP123">
        <v>0.100012471428571</v>
      </c>
      <c r="BQ123">
        <v>27.4474821428571</v>
      </c>
      <c r="BR123">
        <v>27.5086571428571</v>
      </c>
      <c r="BS123">
        <v>999.9</v>
      </c>
      <c r="BT123">
        <v>0</v>
      </c>
      <c r="BU123">
        <v>0</v>
      </c>
      <c r="BV123">
        <v>10026.5803571429</v>
      </c>
      <c r="BW123">
        <v>0</v>
      </c>
      <c r="BX123">
        <v>10.2381</v>
      </c>
      <c r="BY123">
        <v>17.9698857142857</v>
      </c>
      <c r="BZ123">
        <v>323.549107142857</v>
      </c>
      <c r="CA123">
        <v>304.55425</v>
      </c>
      <c r="CB123">
        <v>1.84336642857143</v>
      </c>
      <c r="CC123">
        <v>297.684785714286</v>
      </c>
      <c r="CD123">
        <v>22.5568178571429</v>
      </c>
      <c r="CE123">
        <v>2.18247392857143</v>
      </c>
      <c r="CF123">
        <v>2.01759464285714</v>
      </c>
      <c r="CG123">
        <v>18.8342392857143</v>
      </c>
      <c r="CH123">
        <v>17.5830785714286</v>
      </c>
      <c r="CI123">
        <v>1999.99428571429</v>
      </c>
      <c r="CJ123">
        <v>0.979998214285714</v>
      </c>
      <c r="CK123">
        <v>0.0200020714285714</v>
      </c>
      <c r="CL123">
        <v>0</v>
      </c>
      <c r="CM123">
        <v>2.60553928571429</v>
      </c>
      <c r="CN123">
        <v>0</v>
      </c>
      <c r="CO123">
        <v>4246.93321428571</v>
      </c>
      <c r="CP123">
        <v>16705.3285714286</v>
      </c>
      <c r="CQ123">
        <v>43.25</v>
      </c>
      <c r="CR123">
        <v>45.0110714285714</v>
      </c>
      <c r="CS123">
        <v>44.25</v>
      </c>
      <c r="CT123">
        <v>43.24775</v>
      </c>
      <c r="CU123">
        <v>42.866</v>
      </c>
      <c r="CV123">
        <v>1959.99428571429</v>
      </c>
      <c r="CW123">
        <v>40</v>
      </c>
      <c r="CX123">
        <v>0</v>
      </c>
      <c r="CY123">
        <v>1680460166.4</v>
      </c>
      <c r="CZ123">
        <v>0</v>
      </c>
      <c r="DA123">
        <v>0</v>
      </c>
      <c r="DB123" t="s">
        <v>356</v>
      </c>
      <c r="DC123">
        <v>1680383055.5</v>
      </c>
      <c r="DD123">
        <v>1680383051.5</v>
      </c>
      <c r="DE123">
        <v>0</v>
      </c>
      <c r="DF123">
        <v>-0.261</v>
      </c>
      <c r="DG123">
        <v>-0.006</v>
      </c>
      <c r="DH123">
        <v>1.377</v>
      </c>
      <c r="DI123">
        <v>0.403</v>
      </c>
      <c r="DJ123">
        <v>420</v>
      </c>
      <c r="DK123">
        <v>24</v>
      </c>
      <c r="DL123">
        <v>0.61</v>
      </c>
      <c r="DM123">
        <v>0.33</v>
      </c>
      <c r="DN123">
        <v>17.7288243902439</v>
      </c>
      <c r="DO123">
        <v>3.56659442508708</v>
      </c>
      <c r="DP123">
        <v>0.442748966907659</v>
      </c>
      <c r="DQ123">
        <v>0</v>
      </c>
      <c r="DR123">
        <v>1.85153829268293</v>
      </c>
      <c r="DS123">
        <v>-0.181883623693374</v>
      </c>
      <c r="DT123">
        <v>0.021017950156768</v>
      </c>
      <c r="DU123">
        <v>0</v>
      </c>
      <c r="DV123">
        <v>0</v>
      </c>
      <c r="DW123">
        <v>2</v>
      </c>
      <c r="DX123" t="s">
        <v>383</v>
      </c>
      <c r="DY123">
        <v>2.87011</v>
      </c>
      <c r="DZ123">
        <v>2.71038</v>
      </c>
      <c r="EA123">
        <v>0.0675307</v>
      </c>
      <c r="EB123">
        <v>0.0642091</v>
      </c>
      <c r="EC123">
        <v>0.102588</v>
      </c>
      <c r="ED123">
        <v>0.0974123</v>
      </c>
      <c r="EE123">
        <v>26143.6</v>
      </c>
      <c r="EF123">
        <v>22987.9</v>
      </c>
      <c r="EG123">
        <v>25083.2</v>
      </c>
      <c r="EH123">
        <v>23918.3</v>
      </c>
      <c r="EI123">
        <v>38389.1</v>
      </c>
      <c r="EJ123">
        <v>35706.5</v>
      </c>
      <c r="EK123">
        <v>45317.9</v>
      </c>
      <c r="EL123">
        <v>42634.1</v>
      </c>
      <c r="EM123">
        <v>1.7815</v>
      </c>
      <c r="EN123">
        <v>1.8789</v>
      </c>
      <c r="EO123">
        <v>0.106633</v>
      </c>
      <c r="EP123">
        <v>0</v>
      </c>
      <c r="EQ123">
        <v>25.7662</v>
      </c>
      <c r="ER123">
        <v>999.9</v>
      </c>
      <c r="ES123">
        <v>59.816</v>
      </c>
      <c r="ET123">
        <v>28.742</v>
      </c>
      <c r="EU123">
        <v>26.4953</v>
      </c>
      <c r="EV123">
        <v>54.6906</v>
      </c>
      <c r="EW123">
        <v>44.5593</v>
      </c>
      <c r="EX123">
        <v>1</v>
      </c>
      <c r="EY123">
        <v>-0.092439</v>
      </c>
      <c r="EZ123">
        <v>0.108271</v>
      </c>
      <c r="FA123">
        <v>20.2295</v>
      </c>
      <c r="FB123">
        <v>5.23331</v>
      </c>
      <c r="FC123">
        <v>11.986</v>
      </c>
      <c r="FD123">
        <v>4.9569</v>
      </c>
      <c r="FE123">
        <v>3.3039</v>
      </c>
      <c r="FF123">
        <v>9999</v>
      </c>
      <c r="FG123">
        <v>9999</v>
      </c>
      <c r="FH123">
        <v>999.9</v>
      </c>
      <c r="FI123">
        <v>9999</v>
      </c>
      <c r="FJ123">
        <v>1.86844</v>
      </c>
      <c r="FK123">
        <v>1.86406</v>
      </c>
      <c r="FL123">
        <v>1.87179</v>
      </c>
      <c r="FM123">
        <v>1.86249</v>
      </c>
      <c r="FN123">
        <v>1.86191</v>
      </c>
      <c r="FO123">
        <v>1.86844</v>
      </c>
      <c r="FP123">
        <v>1.85852</v>
      </c>
      <c r="FQ123">
        <v>1.86499</v>
      </c>
      <c r="FR123">
        <v>5</v>
      </c>
      <c r="FS123">
        <v>0</v>
      </c>
      <c r="FT123">
        <v>0</v>
      </c>
      <c r="FU123">
        <v>0</v>
      </c>
      <c r="FV123" t="s">
        <v>358</v>
      </c>
      <c r="FW123" t="s">
        <v>359</v>
      </c>
      <c r="FX123" t="s">
        <v>360</v>
      </c>
      <c r="FY123" t="s">
        <v>360</v>
      </c>
      <c r="FZ123" t="s">
        <v>360</v>
      </c>
      <c r="GA123" t="s">
        <v>360</v>
      </c>
      <c r="GB123">
        <v>0</v>
      </c>
      <c r="GC123">
        <v>100</v>
      </c>
      <c r="GD123">
        <v>100</v>
      </c>
      <c r="GE123">
        <v>1.167</v>
      </c>
      <c r="GF123">
        <v>0.4204</v>
      </c>
      <c r="GG123">
        <v>0.710533810232173</v>
      </c>
      <c r="GH123">
        <v>0.00197157181927259</v>
      </c>
      <c r="GI123">
        <v>-1.54613444728524e-06</v>
      </c>
      <c r="GJ123">
        <v>6.01190112903267e-10</v>
      </c>
      <c r="GK123">
        <v>-0.100309745534137</v>
      </c>
      <c r="GL123">
        <v>-0.0164619765348121</v>
      </c>
      <c r="GM123">
        <v>0.00184798508784774</v>
      </c>
      <c r="GN123">
        <v>-1.07393615702454e-05</v>
      </c>
      <c r="GO123">
        <v>1</v>
      </c>
      <c r="GP123">
        <v>1970</v>
      </c>
      <c r="GQ123">
        <v>2</v>
      </c>
      <c r="GR123">
        <v>24</v>
      </c>
      <c r="GS123">
        <v>1284.7</v>
      </c>
      <c r="GT123">
        <v>1284.7</v>
      </c>
      <c r="GU123">
        <v>0.723877</v>
      </c>
      <c r="GV123">
        <v>2.39014</v>
      </c>
      <c r="GW123">
        <v>1.44775</v>
      </c>
      <c r="GX123">
        <v>2.31201</v>
      </c>
      <c r="GY123">
        <v>1.44409</v>
      </c>
      <c r="GZ123">
        <v>2.3877</v>
      </c>
      <c r="HA123">
        <v>34.0998</v>
      </c>
      <c r="HB123">
        <v>24.3327</v>
      </c>
      <c r="HC123">
        <v>18</v>
      </c>
      <c r="HD123">
        <v>417.562</v>
      </c>
      <c r="HE123">
        <v>461.635</v>
      </c>
      <c r="HF123">
        <v>25.4317</v>
      </c>
      <c r="HG123">
        <v>26.2928</v>
      </c>
      <c r="HH123">
        <v>30.0001</v>
      </c>
      <c r="HI123">
        <v>26.2169</v>
      </c>
      <c r="HJ123">
        <v>26.194</v>
      </c>
      <c r="HK123">
        <v>14.4746</v>
      </c>
      <c r="HL123">
        <v>31.1676</v>
      </c>
      <c r="HM123">
        <v>100</v>
      </c>
      <c r="HN123">
        <v>25.4254</v>
      </c>
      <c r="HO123">
        <v>245.232</v>
      </c>
      <c r="HP123">
        <v>22.5877</v>
      </c>
      <c r="HQ123">
        <v>95.9344</v>
      </c>
      <c r="HR123">
        <v>100.263</v>
      </c>
    </row>
    <row r="124" spans="1:226">
      <c r="A124">
        <v>108</v>
      </c>
      <c r="B124">
        <v>1680460141.1</v>
      </c>
      <c r="C124">
        <v>2116.09999990463</v>
      </c>
      <c r="D124" t="s">
        <v>575</v>
      </c>
      <c r="E124" t="s">
        <v>576</v>
      </c>
      <c r="F124">
        <v>5</v>
      </c>
      <c r="G124" t="s">
        <v>353</v>
      </c>
      <c r="H124" t="s">
        <v>354</v>
      </c>
      <c r="I124">
        <v>1680460133.6</v>
      </c>
      <c r="J124">
        <f>(K124)/1000</f>
        <v>0</v>
      </c>
      <c r="K124">
        <f>IF(BF124, AN124, AH124)</f>
        <v>0</v>
      </c>
      <c r="L124">
        <f>IF(BF124, AI124, AG124)</f>
        <v>0</v>
      </c>
      <c r="M124">
        <f>BH124 - IF(AU124&gt;1, L124*BB124*100.0/(AW124*BV124), 0)</f>
        <v>0</v>
      </c>
      <c r="N124">
        <f>((T124-J124/2)*M124-L124)/(T124+J124/2)</f>
        <v>0</v>
      </c>
      <c r="O124">
        <f>N124*(BO124+BP124)/1000.0</f>
        <v>0</v>
      </c>
      <c r="P124">
        <f>(BH124 - IF(AU124&gt;1, L124*BB124*100.0/(AW124*BV124), 0))*(BO124+BP124)/1000.0</f>
        <v>0</v>
      </c>
      <c r="Q124">
        <f>2.0/((1/S124-1/R124)+SIGN(S124)*SQRT((1/S124-1/R124)*(1/S124-1/R124) + 4*BC124/((BC124+1)*(BC124+1))*(2*1/S124*1/R124-1/R124*1/R124)))</f>
        <v>0</v>
      </c>
      <c r="R124">
        <f>IF(LEFT(BD124,1)&lt;&gt;"0",IF(LEFT(BD124,1)="1",3.0,BE124),$D$5+$E$5*(BV124*BO124/($K$5*1000))+$F$5*(BV124*BO124/($K$5*1000))*MAX(MIN(BB124,$J$5),$I$5)*MAX(MIN(BB124,$J$5),$I$5)+$G$5*MAX(MIN(BB124,$J$5),$I$5)*(BV124*BO124/($K$5*1000))+$H$5*(BV124*BO124/($K$5*1000))*(BV124*BO124/($K$5*1000)))</f>
        <v>0</v>
      </c>
      <c r="S124">
        <f>J124*(1000-(1000*0.61365*exp(17.502*W124/(240.97+W124))/(BO124+BP124)+BJ124)/2)/(1000*0.61365*exp(17.502*W124/(240.97+W124))/(BO124+BP124)-BJ124)</f>
        <v>0</v>
      </c>
      <c r="T124">
        <f>1/((BC124+1)/(Q124/1.6)+1/(R124/1.37)) + BC124/((BC124+1)/(Q124/1.6) + BC124/(R124/1.37))</f>
        <v>0</v>
      </c>
      <c r="U124">
        <f>(AX124*BA124)</f>
        <v>0</v>
      </c>
      <c r="V124">
        <f>(BQ124+(U124+2*0.95*5.67E-8*(((BQ124+$B$7)+273)^4-(BQ124+273)^4)-44100*J124)/(1.84*29.3*R124+8*0.95*5.67E-8*(BQ124+273)^3))</f>
        <v>0</v>
      </c>
      <c r="W124">
        <f>($C$7*BR124+$D$7*BS124+$E$7*V124)</f>
        <v>0</v>
      </c>
      <c r="X124">
        <f>0.61365*exp(17.502*W124/(240.97+W124))</f>
        <v>0</v>
      </c>
      <c r="Y124">
        <f>(Z124/AA124*100)</f>
        <v>0</v>
      </c>
      <c r="Z124">
        <f>BJ124*(BO124+BP124)/1000</f>
        <v>0</v>
      </c>
      <c r="AA124">
        <f>0.61365*exp(17.502*BQ124/(240.97+BQ124))</f>
        <v>0</v>
      </c>
      <c r="AB124">
        <f>(X124-BJ124*(BO124+BP124)/1000)</f>
        <v>0</v>
      </c>
      <c r="AC124">
        <f>(-J124*44100)</f>
        <v>0</v>
      </c>
      <c r="AD124">
        <f>2*29.3*R124*0.92*(BQ124-W124)</f>
        <v>0</v>
      </c>
      <c r="AE124">
        <f>2*0.95*5.67E-8*(((BQ124+$B$7)+273)^4-(W124+273)^4)</f>
        <v>0</v>
      </c>
      <c r="AF124">
        <f>U124+AE124+AC124+AD124</f>
        <v>0</v>
      </c>
      <c r="AG124">
        <f>BN124*AU124*(BI124-BH124*(1000-AU124*BK124)/(1000-AU124*BJ124))/(100*BB124)</f>
        <v>0</v>
      </c>
      <c r="AH124">
        <f>1000*BN124*AU124*(BJ124-BK124)/(100*BB124*(1000-AU124*BJ124))</f>
        <v>0</v>
      </c>
      <c r="AI124">
        <f>(AJ124 - AK124 - BO124*1E3/(8.314*(BQ124+273.15)) * AM124/BN124 * AL124) * BN124/(100*BB124) * (1000 - BK124)/1000</f>
        <v>0</v>
      </c>
      <c r="AJ124">
        <v>272.523375850292</v>
      </c>
      <c r="AK124">
        <v>283.473872727273</v>
      </c>
      <c r="AL124">
        <v>-3.26437091299764</v>
      </c>
      <c r="AM124">
        <v>67.1760314987301</v>
      </c>
      <c r="AN124">
        <f>(AP124 - AO124 + BO124*1E3/(8.314*(BQ124+273.15)) * AR124/BN124 * AQ124) * BN124/(100*BB124) * 1000/(1000 - AP124)</f>
        <v>0</v>
      </c>
      <c r="AO124">
        <v>22.5711324036083</v>
      </c>
      <c r="AP124">
        <v>24.4199381818182</v>
      </c>
      <c r="AQ124">
        <v>1.12004815649913e-06</v>
      </c>
      <c r="AR124">
        <v>128.514826234173</v>
      </c>
      <c r="AS124">
        <v>10</v>
      </c>
      <c r="AT124">
        <v>2</v>
      </c>
      <c r="AU124">
        <f>IF(AS124*$H$13&gt;=AW124,1.0,(AW124/(AW124-AS124*$H$13)))</f>
        <v>0</v>
      </c>
      <c r="AV124">
        <f>(AU124-1)*100</f>
        <v>0</v>
      </c>
      <c r="AW124">
        <f>MAX(0,($B$13+$C$13*BV124)/(1+$D$13*BV124)*BO124/(BQ124+273)*$E$13)</f>
        <v>0</v>
      </c>
      <c r="AX124">
        <f>$B$11*BW124+$C$11*BX124+$F$11*CI124*(1-CL124)</f>
        <v>0</v>
      </c>
      <c r="AY124">
        <f>AX124*AZ124</f>
        <v>0</v>
      </c>
      <c r="AZ124">
        <f>($B$11*$D$9+$C$11*$D$9+$F$11*((CV124+CN124)/MAX(CV124+CN124+CW124, 0.1)*$I$9+CW124/MAX(CV124+CN124+CW124, 0.1)*$J$9))/($B$11+$C$11+$F$11)</f>
        <v>0</v>
      </c>
      <c r="BA124">
        <f>($B$11*$K$9+$C$11*$K$9+$F$11*((CV124+CN124)/MAX(CV124+CN124+CW124, 0.1)*$P$9+CW124/MAX(CV124+CN124+CW124, 0.1)*$Q$9))/($B$11+$C$11+$F$11)</f>
        <v>0</v>
      </c>
      <c r="BB124">
        <v>2.44</v>
      </c>
      <c r="BC124">
        <v>0.5</v>
      </c>
      <c r="BD124" t="s">
        <v>355</v>
      </c>
      <c r="BE124">
        <v>2</v>
      </c>
      <c r="BF124" t="b">
        <v>1</v>
      </c>
      <c r="BG124">
        <v>1680460133.6</v>
      </c>
      <c r="BH124">
        <v>298.782407407407</v>
      </c>
      <c r="BI124">
        <v>280.567703703704</v>
      </c>
      <c r="BJ124">
        <v>24.4096592592593</v>
      </c>
      <c r="BK124">
        <v>22.5731592592593</v>
      </c>
      <c r="BL124">
        <v>297.606481481482</v>
      </c>
      <c r="BM124">
        <v>23.9896481481481</v>
      </c>
      <c r="BN124">
        <v>500.223444444445</v>
      </c>
      <c r="BO124">
        <v>89.4461814814815</v>
      </c>
      <c r="BP124">
        <v>0.100091796296296</v>
      </c>
      <c r="BQ124">
        <v>27.4437962962963</v>
      </c>
      <c r="BR124">
        <v>27.5096555555556</v>
      </c>
      <c r="BS124">
        <v>999.9</v>
      </c>
      <c r="BT124">
        <v>0</v>
      </c>
      <c r="BU124">
        <v>0</v>
      </c>
      <c r="BV124">
        <v>9999.41851851852</v>
      </c>
      <c r="BW124">
        <v>0</v>
      </c>
      <c r="BX124">
        <v>10.2381</v>
      </c>
      <c r="BY124">
        <v>18.2148</v>
      </c>
      <c r="BZ124">
        <v>306.258</v>
      </c>
      <c r="CA124">
        <v>287.047259259259</v>
      </c>
      <c r="CB124">
        <v>1.83650296296296</v>
      </c>
      <c r="CC124">
        <v>280.567703703704</v>
      </c>
      <c r="CD124">
        <v>22.5731592592593</v>
      </c>
      <c r="CE124">
        <v>2.18335222222222</v>
      </c>
      <c r="CF124">
        <v>2.0190837037037</v>
      </c>
      <c r="CG124">
        <v>18.8406814814815</v>
      </c>
      <c r="CH124">
        <v>17.5947777777778</v>
      </c>
      <c r="CI124">
        <v>1999.98962962963</v>
      </c>
      <c r="CJ124">
        <v>0.979998222222222</v>
      </c>
      <c r="CK124">
        <v>0.020002062962963</v>
      </c>
      <c r="CL124">
        <v>0</v>
      </c>
      <c r="CM124">
        <v>2.53721481481481</v>
      </c>
      <c r="CN124">
        <v>0</v>
      </c>
      <c r="CO124">
        <v>4246.54851851852</v>
      </c>
      <c r="CP124">
        <v>16705.2851851852</v>
      </c>
      <c r="CQ124">
        <v>43.25</v>
      </c>
      <c r="CR124">
        <v>45.0206666666667</v>
      </c>
      <c r="CS124">
        <v>44.25</v>
      </c>
      <c r="CT124">
        <v>43.2476666666667</v>
      </c>
      <c r="CU124">
        <v>42.868</v>
      </c>
      <c r="CV124">
        <v>1959.98962962963</v>
      </c>
      <c r="CW124">
        <v>40</v>
      </c>
      <c r="CX124">
        <v>0</v>
      </c>
      <c r="CY124">
        <v>1680460171.2</v>
      </c>
      <c r="CZ124">
        <v>0</v>
      </c>
      <c r="DA124">
        <v>0</v>
      </c>
      <c r="DB124" t="s">
        <v>356</v>
      </c>
      <c r="DC124">
        <v>1680383055.5</v>
      </c>
      <c r="DD124">
        <v>1680383051.5</v>
      </c>
      <c r="DE124">
        <v>0</v>
      </c>
      <c r="DF124">
        <v>-0.261</v>
      </c>
      <c r="DG124">
        <v>-0.006</v>
      </c>
      <c r="DH124">
        <v>1.377</v>
      </c>
      <c r="DI124">
        <v>0.403</v>
      </c>
      <c r="DJ124">
        <v>420</v>
      </c>
      <c r="DK124">
        <v>24</v>
      </c>
      <c r="DL124">
        <v>0.61</v>
      </c>
      <c r="DM124">
        <v>0.33</v>
      </c>
      <c r="DN124">
        <v>18.11011</v>
      </c>
      <c r="DO124">
        <v>2.68360975609747</v>
      </c>
      <c r="DP124">
        <v>0.339279731047995</v>
      </c>
      <c r="DQ124">
        <v>0</v>
      </c>
      <c r="DR124">
        <v>1.84429125</v>
      </c>
      <c r="DS124">
        <v>-0.0763739212007588</v>
      </c>
      <c r="DT124">
        <v>0.0162259967625259</v>
      </c>
      <c r="DU124">
        <v>1</v>
      </c>
      <c r="DV124">
        <v>1</v>
      </c>
      <c r="DW124">
        <v>2</v>
      </c>
      <c r="DX124" t="s">
        <v>357</v>
      </c>
      <c r="DY124">
        <v>2.87014</v>
      </c>
      <c r="DZ124">
        <v>2.71033</v>
      </c>
      <c r="EA124">
        <v>0.0644351</v>
      </c>
      <c r="EB124">
        <v>0.0609063</v>
      </c>
      <c r="EC124">
        <v>0.1026</v>
      </c>
      <c r="ED124">
        <v>0.0974017</v>
      </c>
      <c r="EE124">
        <v>26230.7</v>
      </c>
      <c r="EF124">
        <v>23069.4</v>
      </c>
      <c r="EG124">
        <v>25083.4</v>
      </c>
      <c r="EH124">
        <v>23918.6</v>
      </c>
      <c r="EI124">
        <v>38388.6</v>
      </c>
      <c r="EJ124">
        <v>35707.2</v>
      </c>
      <c r="EK124">
        <v>45318</v>
      </c>
      <c r="EL124">
        <v>42634.5</v>
      </c>
      <c r="EM124">
        <v>1.7818</v>
      </c>
      <c r="EN124">
        <v>1.87882</v>
      </c>
      <c r="EO124">
        <v>0.106737</v>
      </c>
      <c r="EP124">
        <v>0</v>
      </c>
      <c r="EQ124">
        <v>25.7663</v>
      </c>
      <c r="ER124">
        <v>999.9</v>
      </c>
      <c r="ES124">
        <v>59.816</v>
      </c>
      <c r="ET124">
        <v>28.742</v>
      </c>
      <c r="EU124">
        <v>26.4985</v>
      </c>
      <c r="EV124">
        <v>54.6706</v>
      </c>
      <c r="EW124">
        <v>44.5152</v>
      </c>
      <c r="EX124">
        <v>1</v>
      </c>
      <c r="EY124">
        <v>-0.0925711</v>
      </c>
      <c r="EZ124">
        <v>0.127919</v>
      </c>
      <c r="FA124">
        <v>20.2294</v>
      </c>
      <c r="FB124">
        <v>5.23301</v>
      </c>
      <c r="FC124">
        <v>11.986</v>
      </c>
      <c r="FD124">
        <v>4.95705</v>
      </c>
      <c r="FE124">
        <v>3.304</v>
      </c>
      <c r="FF124">
        <v>9999</v>
      </c>
      <c r="FG124">
        <v>9999</v>
      </c>
      <c r="FH124">
        <v>999.9</v>
      </c>
      <c r="FI124">
        <v>9999</v>
      </c>
      <c r="FJ124">
        <v>1.86844</v>
      </c>
      <c r="FK124">
        <v>1.86405</v>
      </c>
      <c r="FL124">
        <v>1.87178</v>
      </c>
      <c r="FM124">
        <v>1.86249</v>
      </c>
      <c r="FN124">
        <v>1.86193</v>
      </c>
      <c r="FO124">
        <v>1.86844</v>
      </c>
      <c r="FP124">
        <v>1.85852</v>
      </c>
      <c r="FQ124">
        <v>1.86498</v>
      </c>
      <c r="FR124">
        <v>5</v>
      </c>
      <c r="FS124">
        <v>0</v>
      </c>
      <c r="FT124">
        <v>0</v>
      </c>
      <c r="FU124">
        <v>0</v>
      </c>
      <c r="FV124" t="s">
        <v>358</v>
      </c>
      <c r="FW124" t="s">
        <v>359</v>
      </c>
      <c r="FX124" t="s">
        <v>360</v>
      </c>
      <c r="FY124" t="s">
        <v>360</v>
      </c>
      <c r="FZ124" t="s">
        <v>360</v>
      </c>
      <c r="GA124" t="s">
        <v>360</v>
      </c>
      <c r="GB124">
        <v>0</v>
      </c>
      <c r="GC124">
        <v>100</v>
      </c>
      <c r="GD124">
        <v>100</v>
      </c>
      <c r="GE124">
        <v>1.147</v>
      </c>
      <c r="GF124">
        <v>0.4205</v>
      </c>
      <c r="GG124">
        <v>0.710533810232173</v>
      </c>
      <c r="GH124">
        <v>0.00197157181927259</v>
      </c>
      <c r="GI124">
        <v>-1.54613444728524e-06</v>
      </c>
      <c r="GJ124">
        <v>6.01190112903267e-10</v>
      </c>
      <c r="GK124">
        <v>-0.100309745534137</v>
      </c>
      <c r="GL124">
        <v>-0.0164619765348121</v>
      </c>
      <c r="GM124">
        <v>0.00184798508784774</v>
      </c>
      <c r="GN124">
        <v>-1.07393615702454e-05</v>
      </c>
      <c r="GO124">
        <v>1</v>
      </c>
      <c r="GP124">
        <v>1970</v>
      </c>
      <c r="GQ124">
        <v>2</v>
      </c>
      <c r="GR124">
        <v>24</v>
      </c>
      <c r="GS124">
        <v>1284.8</v>
      </c>
      <c r="GT124">
        <v>1284.8</v>
      </c>
      <c r="GU124">
        <v>0.687256</v>
      </c>
      <c r="GV124">
        <v>2.40112</v>
      </c>
      <c r="GW124">
        <v>1.44775</v>
      </c>
      <c r="GX124">
        <v>2.31201</v>
      </c>
      <c r="GY124">
        <v>1.44409</v>
      </c>
      <c r="GZ124">
        <v>2.25708</v>
      </c>
      <c r="HA124">
        <v>34.1225</v>
      </c>
      <c r="HB124">
        <v>24.3239</v>
      </c>
      <c r="HC124">
        <v>18</v>
      </c>
      <c r="HD124">
        <v>417.712</v>
      </c>
      <c r="HE124">
        <v>461.574</v>
      </c>
      <c r="HF124">
        <v>25.4211</v>
      </c>
      <c r="HG124">
        <v>26.2909</v>
      </c>
      <c r="HH124">
        <v>30</v>
      </c>
      <c r="HI124">
        <v>26.2147</v>
      </c>
      <c r="HJ124">
        <v>26.1922</v>
      </c>
      <c r="HK124">
        <v>13.7241</v>
      </c>
      <c r="HL124">
        <v>31.1676</v>
      </c>
      <c r="HM124">
        <v>100</v>
      </c>
      <c r="HN124">
        <v>25.4132</v>
      </c>
      <c r="HO124">
        <v>231.772</v>
      </c>
      <c r="HP124">
        <v>22.5877</v>
      </c>
      <c r="HQ124">
        <v>95.9349</v>
      </c>
      <c r="HR124">
        <v>100.264</v>
      </c>
    </row>
    <row r="125" spans="1:226">
      <c r="A125">
        <v>109</v>
      </c>
      <c r="B125">
        <v>1680460146.1</v>
      </c>
      <c r="C125">
        <v>2121.09999990463</v>
      </c>
      <c r="D125" t="s">
        <v>577</v>
      </c>
      <c r="E125" t="s">
        <v>578</v>
      </c>
      <c r="F125">
        <v>5</v>
      </c>
      <c r="G125" t="s">
        <v>353</v>
      </c>
      <c r="H125" t="s">
        <v>354</v>
      </c>
      <c r="I125">
        <v>1680460138.31429</v>
      </c>
      <c r="J125">
        <f>(K125)/1000</f>
        <v>0</v>
      </c>
      <c r="K125">
        <f>IF(BF125, AN125, AH125)</f>
        <v>0</v>
      </c>
      <c r="L125">
        <f>IF(BF125, AI125, AG125)</f>
        <v>0</v>
      </c>
      <c r="M125">
        <f>BH125 - IF(AU125&gt;1, L125*BB125*100.0/(AW125*BV125), 0)</f>
        <v>0</v>
      </c>
      <c r="N125">
        <f>((T125-J125/2)*M125-L125)/(T125+J125/2)</f>
        <v>0</v>
      </c>
      <c r="O125">
        <f>N125*(BO125+BP125)/1000.0</f>
        <v>0</v>
      </c>
      <c r="P125">
        <f>(BH125 - IF(AU125&gt;1, L125*BB125*100.0/(AW125*BV125), 0))*(BO125+BP125)/1000.0</f>
        <v>0</v>
      </c>
      <c r="Q125">
        <f>2.0/((1/S125-1/R125)+SIGN(S125)*SQRT((1/S125-1/R125)*(1/S125-1/R125) + 4*BC125/((BC125+1)*(BC125+1))*(2*1/S125*1/R125-1/R125*1/R125)))</f>
        <v>0</v>
      </c>
      <c r="R125">
        <f>IF(LEFT(BD125,1)&lt;&gt;"0",IF(LEFT(BD125,1)="1",3.0,BE125),$D$5+$E$5*(BV125*BO125/($K$5*1000))+$F$5*(BV125*BO125/($K$5*1000))*MAX(MIN(BB125,$J$5),$I$5)*MAX(MIN(BB125,$J$5),$I$5)+$G$5*MAX(MIN(BB125,$J$5),$I$5)*(BV125*BO125/($K$5*1000))+$H$5*(BV125*BO125/($K$5*1000))*(BV125*BO125/($K$5*1000)))</f>
        <v>0</v>
      </c>
      <c r="S125">
        <f>J125*(1000-(1000*0.61365*exp(17.502*W125/(240.97+W125))/(BO125+BP125)+BJ125)/2)/(1000*0.61365*exp(17.502*W125/(240.97+W125))/(BO125+BP125)-BJ125)</f>
        <v>0</v>
      </c>
      <c r="T125">
        <f>1/((BC125+1)/(Q125/1.6)+1/(R125/1.37)) + BC125/((BC125+1)/(Q125/1.6) + BC125/(R125/1.37))</f>
        <v>0</v>
      </c>
      <c r="U125">
        <f>(AX125*BA125)</f>
        <v>0</v>
      </c>
      <c r="V125">
        <f>(BQ125+(U125+2*0.95*5.67E-8*(((BQ125+$B$7)+273)^4-(BQ125+273)^4)-44100*J125)/(1.84*29.3*R125+8*0.95*5.67E-8*(BQ125+273)^3))</f>
        <v>0</v>
      </c>
      <c r="W125">
        <f>($C$7*BR125+$D$7*BS125+$E$7*V125)</f>
        <v>0</v>
      </c>
      <c r="X125">
        <f>0.61365*exp(17.502*W125/(240.97+W125))</f>
        <v>0</v>
      </c>
      <c r="Y125">
        <f>(Z125/AA125*100)</f>
        <v>0</v>
      </c>
      <c r="Z125">
        <f>BJ125*(BO125+BP125)/1000</f>
        <v>0</v>
      </c>
      <c r="AA125">
        <f>0.61365*exp(17.502*BQ125/(240.97+BQ125))</f>
        <v>0</v>
      </c>
      <c r="AB125">
        <f>(X125-BJ125*(BO125+BP125)/1000)</f>
        <v>0</v>
      </c>
      <c r="AC125">
        <f>(-J125*44100)</f>
        <v>0</v>
      </c>
      <c r="AD125">
        <f>2*29.3*R125*0.92*(BQ125-W125)</f>
        <v>0</v>
      </c>
      <c r="AE125">
        <f>2*0.95*5.67E-8*(((BQ125+$B$7)+273)^4-(W125+273)^4)</f>
        <v>0</v>
      </c>
      <c r="AF125">
        <f>U125+AE125+AC125+AD125</f>
        <v>0</v>
      </c>
      <c r="AG125">
        <f>BN125*AU125*(BI125-BH125*(1000-AU125*BK125)/(1000-AU125*BJ125))/(100*BB125)</f>
        <v>0</v>
      </c>
      <c r="AH125">
        <f>1000*BN125*AU125*(BJ125-BK125)/(100*BB125*(1000-AU125*BJ125))</f>
        <v>0</v>
      </c>
      <c r="AI125">
        <f>(AJ125 - AK125 - BO125*1E3/(8.314*(BQ125+273.15)) * AM125/BN125 * AL125) * BN125/(100*BB125) * (1000 - BK125)/1000</f>
        <v>0</v>
      </c>
      <c r="AJ125">
        <v>255.496076855113</v>
      </c>
      <c r="AK125">
        <v>266.880036363636</v>
      </c>
      <c r="AL125">
        <v>-3.32385403366165</v>
      </c>
      <c r="AM125">
        <v>67.1760314987301</v>
      </c>
      <c r="AN125">
        <f>(AP125 - AO125 + BO125*1E3/(8.314*(BQ125+273.15)) * AR125/BN125 * AQ125) * BN125/(100*BB125) * 1000/(1000 - AP125)</f>
        <v>0</v>
      </c>
      <c r="AO125">
        <v>22.5682881299822</v>
      </c>
      <c r="AP125">
        <v>24.4194248484848</v>
      </c>
      <c r="AQ125">
        <v>-2.4277734945117e-06</v>
      </c>
      <c r="AR125">
        <v>128.514826234173</v>
      </c>
      <c r="AS125">
        <v>11</v>
      </c>
      <c r="AT125">
        <v>2</v>
      </c>
      <c r="AU125">
        <f>IF(AS125*$H$13&gt;=AW125,1.0,(AW125/(AW125-AS125*$H$13)))</f>
        <v>0</v>
      </c>
      <c r="AV125">
        <f>(AU125-1)*100</f>
        <v>0</v>
      </c>
      <c r="AW125">
        <f>MAX(0,($B$13+$C$13*BV125)/(1+$D$13*BV125)*BO125/(BQ125+273)*$E$13)</f>
        <v>0</v>
      </c>
      <c r="AX125">
        <f>$B$11*BW125+$C$11*BX125+$F$11*CI125*(1-CL125)</f>
        <v>0</v>
      </c>
      <c r="AY125">
        <f>AX125*AZ125</f>
        <v>0</v>
      </c>
      <c r="AZ125">
        <f>($B$11*$D$9+$C$11*$D$9+$F$11*((CV125+CN125)/MAX(CV125+CN125+CW125, 0.1)*$I$9+CW125/MAX(CV125+CN125+CW125, 0.1)*$J$9))/($B$11+$C$11+$F$11)</f>
        <v>0</v>
      </c>
      <c r="BA125">
        <f>($B$11*$K$9+$C$11*$K$9+$F$11*((CV125+CN125)/MAX(CV125+CN125+CW125, 0.1)*$P$9+CW125/MAX(CV125+CN125+CW125, 0.1)*$Q$9))/($B$11+$C$11+$F$11)</f>
        <v>0</v>
      </c>
      <c r="BB125">
        <v>2.44</v>
      </c>
      <c r="BC125">
        <v>0.5</v>
      </c>
      <c r="BD125" t="s">
        <v>355</v>
      </c>
      <c r="BE125">
        <v>2</v>
      </c>
      <c r="BF125" t="b">
        <v>1</v>
      </c>
      <c r="BG125">
        <v>1680460138.31429</v>
      </c>
      <c r="BH125">
        <v>283.766892857143</v>
      </c>
      <c r="BI125">
        <v>265.104785714286</v>
      </c>
      <c r="BJ125">
        <v>24.4168214285714</v>
      </c>
      <c r="BK125">
        <v>22.5725642857143</v>
      </c>
      <c r="BL125">
        <v>282.609392857143</v>
      </c>
      <c r="BM125">
        <v>23.9964357142857</v>
      </c>
      <c r="BN125">
        <v>500.208464285714</v>
      </c>
      <c r="BO125">
        <v>89.4460464285714</v>
      </c>
      <c r="BP125">
        <v>0.0999948392857143</v>
      </c>
      <c r="BQ125">
        <v>27.4408928571429</v>
      </c>
      <c r="BR125">
        <v>27.5131892857143</v>
      </c>
      <c r="BS125">
        <v>999.9</v>
      </c>
      <c r="BT125">
        <v>0</v>
      </c>
      <c r="BU125">
        <v>0</v>
      </c>
      <c r="BV125">
        <v>10008.2360714286</v>
      </c>
      <c r="BW125">
        <v>0</v>
      </c>
      <c r="BX125">
        <v>10.2381</v>
      </c>
      <c r="BY125">
        <v>18.6622357142857</v>
      </c>
      <c r="BZ125">
        <v>290.869</v>
      </c>
      <c r="CA125">
        <v>271.227071428571</v>
      </c>
      <c r="CB125">
        <v>1.84425535714286</v>
      </c>
      <c r="CC125">
        <v>265.104785714286</v>
      </c>
      <c r="CD125">
        <v>22.5725642857143</v>
      </c>
      <c r="CE125">
        <v>2.18398857142857</v>
      </c>
      <c r="CF125">
        <v>2.01902714285714</v>
      </c>
      <c r="CG125">
        <v>18.8453392857143</v>
      </c>
      <c r="CH125">
        <v>17.5943321428571</v>
      </c>
      <c r="CI125">
        <v>1999.995</v>
      </c>
      <c r="CJ125">
        <v>0.979998321428571</v>
      </c>
      <c r="CK125">
        <v>0.0200019571428571</v>
      </c>
      <c r="CL125">
        <v>0</v>
      </c>
      <c r="CM125">
        <v>2.56901071428571</v>
      </c>
      <c r="CN125">
        <v>0</v>
      </c>
      <c r="CO125">
        <v>4247.31142857143</v>
      </c>
      <c r="CP125">
        <v>16705.3428571429</v>
      </c>
      <c r="CQ125">
        <v>43.2544285714286</v>
      </c>
      <c r="CR125">
        <v>45.0354285714286</v>
      </c>
      <c r="CS125">
        <v>44.25</v>
      </c>
      <c r="CT125">
        <v>43.25</v>
      </c>
      <c r="CU125">
        <v>42.86825</v>
      </c>
      <c r="CV125">
        <v>1959.995</v>
      </c>
      <c r="CW125">
        <v>40</v>
      </c>
      <c r="CX125">
        <v>0</v>
      </c>
      <c r="CY125">
        <v>1680460176</v>
      </c>
      <c r="CZ125">
        <v>0</v>
      </c>
      <c r="DA125">
        <v>0</v>
      </c>
      <c r="DB125" t="s">
        <v>356</v>
      </c>
      <c r="DC125">
        <v>1680383055.5</v>
      </c>
      <c r="DD125">
        <v>1680383051.5</v>
      </c>
      <c r="DE125">
        <v>0</v>
      </c>
      <c r="DF125">
        <v>-0.261</v>
      </c>
      <c r="DG125">
        <v>-0.006</v>
      </c>
      <c r="DH125">
        <v>1.377</v>
      </c>
      <c r="DI125">
        <v>0.403</v>
      </c>
      <c r="DJ125">
        <v>420</v>
      </c>
      <c r="DK125">
        <v>24</v>
      </c>
      <c r="DL125">
        <v>0.61</v>
      </c>
      <c r="DM125">
        <v>0.33</v>
      </c>
      <c r="DN125">
        <v>18.4027341463415</v>
      </c>
      <c r="DO125">
        <v>4.66577560975609</v>
      </c>
      <c r="DP125">
        <v>0.518930153958783</v>
      </c>
      <c r="DQ125">
        <v>0</v>
      </c>
      <c r="DR125">
        <v>1.84027829268293</v>
      </c>
      <c r="DS125">
        <v>0.0675217421602776</v>
      </c>
      <c r="DT125">
        <v>0.00949928441526736</v>
      </c>
      <c r="DU125">
        <v>1</v>
      </c>
      <c r="DV125">
        <v>1</v>
      </c>
      <c r="DW125">
        <v>2</v>
      </c>
      <c r="DX125" t="s">
        <v>357</v>
      </c>
      <c r="DY125">
        <v>2.87015</v>
      </c>
      <c r="DZ125">
        <v>2.71031</v>
      </c>
      <c r="EA125">
        <v>0.0612264</v>
      </c>
      <c r="EB125">
        <v>0.0575118</v>
      </c>
      <c r="EC125">
        <v>0.102601</v>
      </c>
      <c r="ED125">
        <v>0.0973924</v>
      </c>
      <c r="EE125">
        <v>26320.5</v>
      </c>
      <c r="EF125">
        <v>23152.7</v>
      </c>
      <c r="EG125">
        <v>25083.3</v>
      </c>
      <c r="EH125">
        <v>23918.7</v>
      </c>
      <c r="EI125">
        <v>38388.5</v>
      </c>
      <c r="EJ125">
        <v>35707.5</v>
      </c>
      <c r="EK125">
        <v>45318.1</v>
      </c>
      <c r="EL125">
        <v>42634.5</v>
      </c>
      <c r="EM125">
        <v>1.7815</v>
      </c>
      <c r="EN125">
        <v>1.87862</v>
      </c>
      <c r="EO125">
        <v>0.106812</v>
      </c>
      <c r="EP125">
        <v>0</v>
      </c>
      <c r="EQ125">
        <v>25.7683</v>
      </c>
      <c r="ER125">
        <v>999.9</v>
      </c>
      <c r="ES125">
        <v>59.791</v>
      </c>
      <c r="ET125">
        <v>28.742</v>
      </c>
      <c r="EU125">
        <v>26.4857</v>
      </c>
      <c r="EV125">
        <v>54.2906</v>
      </c>
      <c r="EW125">
        <v>44.9359</v>
      </c>
      <c r="EX125">
        <v>1</v>
      </c>
      <c r="EY125">
        <v>-0.0925254</v>
      </c>
      <c r="EZ125">
        <v>0.147241</v>
      </c>
      <c r="FA125">
        <v>20.2294</v>
      </c>
      <c r="FB125">
        <v>5.23346</v>
      </c>
      <c r="FC125">
        <v>11.986</v>
      </c>
      <c r="FD125">
        <v>4.95705</v>
      </c>
      <c r="FE125">
        <v>3.3039</v>
      </c>
      <c r="FF125">
        <v>9999</v>
      </c>
      <c r="FG125">
        <v>9999</v>
      </c>
      <c r="FH125">
        <v>999.9</v>
      </c>
      <c r="FI125">
        <v>9999</v>
      </c>
      <c r="FJ125">
        <v>1.86844</v>
      </c>
      <c r="FK125">
        <v>1.86405</v>
      </c>
      <c r="FL125">
        <v>1.87178</v>
      </c>
      <c r="FM125">
        <v>1.86249</v>
      </c>
      <c r="FN125">
        <v>1.86192</v>
      </c>
      <c r="FO125">
        <v>1.86844</v>
      </c>
      <c r="FP125">
        <v>1.85852</v>
      </c>
      <c r="FQ125">
        <v>1.86499</v>
      </c>
      <c r="FR125">
        <v>5</v>
      </c>
      <c r="FS125">
        <v>0</v>
      </c>
      <c r="FT125">
        <v>0</v>
      </c>
      <c r="FU125">
        <v>0</v>
      </c>
      <c r="FV125" t="s">
        <v>358</v>
      </c>
      <c r="FW125" t="s">
        <v>359</v>
      </c>
      <c r="FX125" t="s">
        <v>360</v>
      </c>
      <c r="FY125" t="s">
        <v>360</v>
      </c>
      <c r="FZ125" t="s">
        <v>360</v>
      </c>
      <c r="GA125" t="s">
        <v>360</v>
      </c>
      <c r="GB125">
        <v>0</v>
      </c>
      <c r="GC125">
        <v>100</v>
      </c>
      <c r="GD125">
        <v>100</v>
      </c>
      <c r="GE125">
        <v>1.126</v>
      </c>
      <c r="GF125">
        <v>0.4205</v>
      </c>
      <c r="GG125">
        <v>0.710533810232173</v>
      </c>
      <c r="GH125">
        <v>0.00197157181927259</v>
      </c>
      <c r="GI125">
        <v>-1.54613444728524e-06</v>
      </c>
      <c r="GJ125">
        <v>6.01190112903267e-10</v>
      </c>
      <c r="GK125">
        <v>-0.100309745534137</v>
      </c>
      <c r="GL125">
        <v>-0.0164619765348121</v>
      </c>
      <c r="GM125">
        <v>0.00184798508784774</v>
      </c>
      <c r="GN125">
        <v>-1.07393615702454e-05</v>
      </c>
      <c r="GO125">
        <v>1</v>
      </c>
      <c r="GP125">
        <v>1970</v>
      </c>
      <c r="GQ125">
        <v>2</v>
      </c>
      <c r="GR125">
        <v>24</v>
      </c>
      <c r="GS125">
        <v>1284.8</v>
      </c>
      <c r="GT125">
        <v>1284.9</v>
      </c>
      <c r="GU125">
        <v>0.651855</v>
      </c>
      <c r="GV125">
        <v>2.36816</v>
      </c>
      <c r="GW125">
        <v>1.44775</v>
      </c>
      <c r="GX125">
        <v>2.31201</v>
      </c>
      <c r="GY125">
        <v>1.44409</v>
      </c>
      <c r="GZ125">
        <v>2.46338</v>
      </c>
      <c r="HA125">
        <v>34.0998</v>
      </c>
      <c r="HB125">
        <v>24.3327</v>
      </c>
      <c r="HC125">
        <v>18</v>
      </c>
      <c r="HD125">
        <v>417.537</v>
      </c>
      <c r="HE125">
        <v>461.445</v>
      </c>
      <c r="HF125">
        <v>25.4077</v>
      </c>
      <c r="HG125">
        <v>26.2909</v>
      </c>
      <c r="HH125">
        <v>30.0001</v>
      </c>
      <c r="HI125">
        <v>26.2134</v>
      </c>
      <c r="HJ125">
        <v>26.1917</v>
      </c>
      <c r="HK125">
        <v>13.0473</v>
      </c>
      <c r="HL125">
        <v>31.1676</v>
      </c>
      <c r="HM125">
        <v>100</v>
      </c>
      <c r="HN125">
        <v>25.3991</v>
      </c>
      <c r="HO125">
        <v>218.188</v>
      </c>
      <c r="HP125">
        <v>22.5877</v>
      </c>
      <c r="HQ125">
        <v>95.9349</v>
      </c>
      <c r="HR125">
        <v>100.264</v>
      </c>
    </row>
    <row r="126" spans="1:226">
      <c r="A126">
        <v>110</v>
      </c>
      <c r="B126">
        <v>1680460151.1</v>
      </c>
      <c r="C126">
        <v>2126.09999990463</v>
      </c>
      <c r="D126" t="s">
        <v>579</v>
      </c>
      <c r="E126" t="s">
        <v>580</v>
      </c>
      <c r="F126">
        <v>5</v>
      </c>
      <c r="G126" t="s">
        <v>353</v>
      </c>
      <c r="H126" t="s">
        <v>354</v>
      </c>
      <c r="I126">
        <v>1680460143.6</v>
      </c>
      <c r="J126">
        <f>(K126)/1000</f>
        <v>0</v>
      </c>
      <c r="K126">
        <f>IF(BF126, AN126, AH126)</f>
        <v>0</v>
      </c>
      <c r="L126">
        <f>IF(BF126, AI126, AG126)</f>
        <v>0</v>
      </c>
      <c r="M126">
        <f>BH126 - IF(AU126&gt;1, L126*BB126*100.0/(AW126*BV126), 0)</f>
        <v>0</v>
      </c>
      <c r="N126">
        <f>((T126-J126/2)*M126-L126)/(T126+J126/2)</f>
        <v>0</v>
      </c>
      <c r="O126">
        <f>N126*(BO126+BP126)/1000.0</f>
        <v>0</v>
      </c>
      <c r="P126">
        <f>(BH126 - IF(AU126&gt;1, L126*BB126*100.0/(AW126*BV126), 0))*(BO126+BP126)/1000.0</f>
        <v>0</v>
      </c>
      <c r="Q126">
        <f>2.0/((1/S126-1/R126)+SIGN(S126)*SQRT((1/S126-1/R126)*(1/S126-1/R126) + 4*BC126/((BC126+1)*(BC126+1))*(2*1/S126*1/R126-1/R126*1/R126)))</f>
        <v>0</v>
      </c>
      <c r="R126">
        <f>IF(LEFT(BD126,1)&lt;&gt;"0",IF(LEFT(BD126,1)="1",3.0,BE126),$D$5+$E$5*(BV126*BO126/($K$5*1000))+$F$5*(BV126*BO126/($K$5*1000))*MAX(MIN(BB126,$J$5),$I$5)*MAX(MIN(BB126,$J$5),$I$5)+$G$5*MAX(MIN(BB126,$J$5),$I$5)*(BV126*BO126/($K$5*1000))+$H$5*(BV126*BO126/($K$5*1000))*(BV126*BO126/($K$5*1000)))</f>
        <v>0</v>
      </c>
      <c r="S126">
        <f>J126*(1000-(1000*0.61365*exp(17.502*W126/(240.97+W126))/(BO126+BP126)+BJ126)/2)/(1000*0.61365*exp(17.502*W126/(240.97+W126))/(BO126+BP126)-BJ126)</f>
        <v>0</v>
      </c>
      <c r="T126">
        <f>1/((BC126+1)/(Q126/1.6)+1/(R126/1.37)) + BC126/((BC126+1)/(Q126/1.6) + BC126/(R126/1.37))</f>
        <v>0</v>
      </c>
      <c r="U126">
        <f>(AX126*BA126)</f>
        <v>0</v>
      </c>
      <c r="V126">
        <f>(BQ126+(U126+2*0.95*5.67E-8*(((BQ126+$B$7)+273)^4-(BQ126+273)^4)-44100*J126)/(1.84*29.3*R126+8*0.95*5.67E-8*(BQ126+273)^3))</f>
        <v>0</v>
      </c>
      <c r="W126">
        <f>($C$7*BR126+$D$7*BS126+$E$7*V126)</f>
        <v>0</v>
      </c>
      <c r="X126">
        <f>0.61365*exp(17.502*W126/(240.97+W126))</f>
        <v>0</v>
      </c>
      <c r="Y126">
        <f>(Z126/AA126*100)</f>
        <v>0</v>
      </c>
      <c r="Z126">
        <f>BJ126*(BO126+BP126)/1000</f>
        <v>0</v>
      </c>
      <c r="AA126">
        <f>0.61365*exp(17.502*BQ126/(240.97+BQ126))</f>
        <v>0</v>
      </c>
      <c r="AB126">
        <f>(X126-BJ126*(BO126+BP126)/1000)</f>
        <v>0</v>
      </c>
      <c r="AC126">
        <f>(-J126*44100)</f>
        <v>0</v>
      </c>
      <c r="AD126">
        <f>2*29.3*R126*0.92*(BQ126-W126)</f>
        <v>0</v>
      </c>
      <c r="AE126">
        <f>2*0.95*5.67E-8*(((BQ126+$B$7)+273)^4-(W126+273)^4)</f>
        <v>0</v>
      </c>
      <c r="AF126">
        <f>U126+AE126+AC126+AD126</f>
        <v>0</v>
      </c>
      <c r="AG126">
        <f>BN126*AU126*(BI126-BH126*(1000-AU126*BK126)/(1000-AU126*BJ126))/(100*BB126)</f>
        <v>0</v>
      </c>
      <c r="AH126">
        <f>1000*BN126*AU126*(BJ126-BK126)/(100*BB126*(1000-AU126*BJ126))</f>
        <v>0</v>
      </c>
      <c r="AI126">
        <f>(AJ126 - AK126 - BO126*1E3/(8.314*(BQ126+273.15)) * AM126/BN126 * AL126) * BN126/(100*BB126) * (1000 - BK126)/1000</f>
        <v>0</v>
      </c>
      <c r="AJ126">
        <v>238.401413439296</v>
      </c>
      <c r="AK126">
        <v>250.476139393939</v>
      </c>
      <c r="AL126">
        <v>-3.28232879229667</v>
      </c>
      <c r="AM126">
        <v>67.1760314987301</v>
      </c>
      <c r="AN126">
        <f>(AP126 - AO126 + BO126*1E3/(8.314*(BQ126+273.15)) * AR126/BN126 * AQ126) * BN126/(100*BB126) * 1000/(1000 - AP126)</f>
        <v>0</v>
      </c>
      <c r="AO126">
        <v>22.5676371584944</v>
      </c>
      <c r="AP126">
        <v>24.4210503030303</v>
      </c>
      <c r="AQ126">
        <v>-7.16038163329867e-07</v>
      </c>
      <c r="AR126">
        <v>128.514826234173</v>
      </c>
      <c r="AS126">
        <v>10</v>
      </c>
      <c r="AT126">
        <v>2</v>
      </c>
      <c r="AU126">
        <f>IF(AS126*$H$13&gt;=AW126,1.0,(AW126/(AW126-AS126*$H$13)))</f>
        <v>0</v>
      </c>
      <c r="AV126">
        <f>(AU126-1)*100</f>
        <v>0</v>
      </c>
      <c r="AW126">
        <f>MAX(0,($B$13+$C$13*BV126)/(1+$D$13*BV126)*BO126/(BQ126+273)*$E$13)</f>
        <v>0</v>
      </c>
      <c r="AX126">
        <f>$B$11*BW126+$C$11*BX126+$F$11*CI126*(1-CL126)</f>
        <v>0</v>
      </c>
      <c r="AY126">
        <f>AX126*AZ126</f>
        <v>0</v>
      </c>
      <c r="AZ126">
        <f>($B$11*$D$9+$C$11*$D$9+$F$11*((CV126+CN126)/MAX(CV126+CN126+CW126, 0.1)*$I$9+CW126/MAX(CV126+CN126+CW126, 0.1)*$J$9))/($B$11+$C$11+$F$11)</f>
        <v>0</v>
      </c>
      <c r="BA126">
        <f>($B$11*$K$9+$C$11*$K$9+$F$11*((CV126+CN126)/MAX(CV126+CN126+CW126, 0.1)*$P$9+CW126/MAX(CV126+CN126+CW126, 0.1)*$Q$9))/($B$11+$C$11+$F$11)</f>
        <v>0</v>
      </c>
      <c r="BB126">
        <v>2.44</v>
      </c>
      <c r="BC126">
        <v>0.5</v>
      </c>
      <c r="BD126" t="s">
        <v>355</v>
      </c>
      <c r="BE126">
        <v>2</v>
      </c>
      <c r="BF126" t="b">
        <v>1</v>
      </c>
      <c r="BG126">
        <v>1680460143.6</v>
      </c>
      <c r="BH126">
        <v>266.848703703704</v>
      </c>
      <c r="BI126">
        <v>247.613037037037</v>
      </c>
      <c r="BJ126">
        <v>24.4202814814815</v>
      </c>
      <c r="BK126">
        <v>22.5695259259259</v>
      </c>
      <c r="BL126">
        <v>265.712407407407</v>
      </c>
      <c r="BM126">
        <v>23.9997148148148</v>
      </c>
      <c r="BN126">
        <v>500.208185185185</v>
      </c>
      <c r="BO126">
        <v>89.4456296296296</v>
      </c>
      <c r="BP126">
        <v>0.100036748148148</v>
      </c>
      <c r="BQ126">
        <v>27.442237037037</v>
      </c>
      <c r="BR126">
        <v>27.5146814814815</v>
      </c>
      <c r="BS126">
        <v>999.9</v>
      </c>
      <c r="BT126">
        <v>0</v>
      </c>
      <c r="BU126">
        <v>0</v>
      </c>
      <c r="BV126">
        <v>10003.8011111111</v>
      </c>
      <c r="BW126">
        <v>0</v>
      </c>
      <c r="BX126">
        <v>10.2381</v>
      </c>
      <c r="BY126">
        <v>19.2357111111111</v>
      </c>
      <c r="BZ126">
        <v>273.52837037037</v>
      </c>
      <c r="CA126">
        <v>253.330555555556</v>
      </c>
      <c r="CB126">
        <v>1.85074555555556</v>
      </c>
      <c r="CC126">
        <v>247.613037037037</v>
      </c>
      <c r="CD126">
        <v>22.5695259259259</v>
      </c>
      <c r="CE126">
        <v>2.18428777777778</v>
      </c>
      <c r="CF126">
        <v>2.01874666666667</v>
      </c>
      <c r="CG126">
        <v>18.8475259259259</v>
      </c>
      <c r="CH126">
        <v>17.5921296296296</v>
      </c>
      <c r="CI126">
        <v>1999.99481481481</v>
      </c>
      <c r="CJ126">
        <v>0.979998333333333</v>
      </c>
      <c r="CK126">
        <v>0.0200019444444444</v>
      </c>
      <c r="CL126">
        <v>0</v>
      </c>
      <c r="CM126">
        <v>2.54131111111111</v>
      </c>
      <c r="CN126">
        <v>0</v>
      </c>
      <c r="CO126">
        <v>4249.39296296296</v>
      </c>
      <c r="CP126">
        <v>16705.3444444444</v>
      </c>
      <c r="CQ126">
        <v>43.2614814814815</v>
      </c>
      <c r="CR126">
        <v>45.0459259259259</v>
      </c>
      <c r="CS126">
        <v>44.2568888888889</v>
      </c>
      <c r="CT126">
        <v>43.25</v>
      </c>
      <c r="CU126">
        <v>42.875</v>
      </c>
      <c r="CV126">
        <v>1959.99481481481</v>
      </c>
      <c r="CW126">
        <v>40</v>
      </c>
      <c r="CX126">
        <v>0</v>
      </c>
      <c r="CY126">
        <v>1680460180.8</v>
      </c>
      <c r="CZ126">
        <v>0</v>
      </c>
      <c r="DA126">
        <v>0</v>
      </c>
      <c r="DB126" t="s">
        <v>356</v>
      </c>
      <c r="DC126">
        <v>1680383055.5</v>
      </c>
      <c r="DD126">
        <v>1680383051.5</v>
      </c>
      <c r="DE126">
        <v>0</v>
      </c>
      <c r="DF126">
        <v>-0.261</v>
      </c>
      <c r="DG126">
        <v>-0.006</v>
      </c>
      <c r="DH126">
        <v>1.377</v>
      </c>
      <c r="DI126">
        <v>0.403</v>
      </c>
      <c r="DJ126">
        <v>420</v>
      </c>
      <c r="DK126">
        <v>24</v>
      </c>
      <c r="DL126">
        <v>0.61</v>
      </c>
      <c r="DM126">
        <v>0.33</v>
      </c>
      <c r="DN126">
        <v>18.808787804878</v>
      </c>
      <c r="DO126">
        <v>6.83526689895474</v>
      </c>
      <c r="DP126">
        <v>0.678177596063523</v>
      </c>
      <c r="DQ126">
        <v>0</v>
      </c>
      <c r="DR126">
        <v>1.84492536585366</v>
      </c>
      <c r="DS126">
        <v>0.0833565156794389</v>
      </c>
      <c r="DT126">
        <v>0.00865420160118518</v>
      </c>
      <c r="DU126">
        <v>1</v>
      </c>
      <c r="DV126">
        <v>1</v>
      </c>
      <c r="DW126">
        <v>2</v>
      </c>
      <c r="DX126" t="s">
        <v>357</v>
      </c>
      <c r="DY126">
        <v>2.87018</v>
      </c>
      <c r="DZ126">
        <v>2.71025</v>
      </c>
      <c r="EA126">
        <v>0.0579815</v>
      </c>
      <c r="EB126">
        <v>0.0542217</v>
      </c>
      <c r="EC126">
        <v>0.102602</v>
      </c>
      <c r="ED126">
        <v>0.0973931</v>
      </c>
      <c r="EE126">
        <v>26411.7</v>
      </c>
      <c r="EF126">
        <v>23233.2</v>
      </c>
      <c r="EG126">
        <v>25083.6</v>
      </c>
      <c r="EH126">
        <v>23918.3</v>
      </c>
      <c r="EI126">
        <v>38388.2</v>
      </c>
      <c r="EJ126">
        <v>35707.1</v>
      </c>
      <c r="EK126">
        <v>45317.9</v>
      </c>
      <c r="EL126">
        <v>42634.1</v>
      </c>
      <c r="EM126">
        <v>1.78155</v>
      </c>
      <c r="EN126">
        <v>1.87855</v>
      </c>
      <c r="EO126">
        <v>0.107169</v>
      </c>
      <c r="EP126">
        <v>0</v>
      </c>
      <c r="EQ126">
        <v>25.7683</v>
      </c>
      <c r="ER126">
        <v>999.9</v>
      </c>
      <c r="ES126">
        <v>59.791</v>
      </c>
      <c r="ET126">
        <v>28.742</v>
      </c>
      <c r="EU126">
        <v>26.4843</v>
      </c>
      <c r="EV126">
        <v>53.8206</v>
      </c>
      <c r="EW126">
        <v>45.4087</v>
      </c>
      <c r="EX126">
        <v>1</v>
      </c>
      <c r="EY126">
        <v>-0.0924975</v>
      </c>
      <c r="EZ126">
        <v>0.167789</v>
      </c>
      <c r="FA126">
        <v>20.2293</v>
      </c>
      <c r="FB126">
        <v>5.23316</v>
      </c>
      <c r="FC126">
        <v>11.986</v>
      </c>
      <c r="FD126">
        <v>4.95675</v>
      </c>
      <c r="FE126">
        <v>3.30395</v>
      </c>
      <c r="FF126">
        <v>9999</v>
      </c>
      <c r="FG126">
        <v>9999</v>
      </c>
      <c r="FH126">
        <v>999.9</v>
      </c>
      <c r="FI126">
        <v>9999</v>
      </c>
      <c r="FJ126">
        <v>1.86844</v>
      </c>
      <c r="FK126">
        <v>1.86403</v>
      </c>
      <c r="FL126">
        <v>1.87176</v>
      </c>
      <c r="FM126">
        <v>1.86248</v>
      </c>
      <c r="FN126">
        <v>1.86192</v>
      </c>
      <c r="FO126">
        <v>1.86844</v>
      </c>
      <c r="FP126">
        <v>1.85852</v>
      </c>
      <c r="FQ126">
        <v>1.86498</v>
      </c>
      <c r="FR126">
        <v>5</v>
      </c>
      <c r="FS126">
        <v>0</v>
      </c>
      <c r="FT126">
        <v>0</v>
      </c>
      <c r="FU126">
        <v>0</v>
      </c>
      <c r="FV126" t="s">
        <v>358</v>
      </c>
      <c r="FW126" t="s">
        <v>359</v>
      </c>
      <c r="FX126" t="s">
        <v>360</v>
      </c>
      <c r="FY126" t="s">
        <v>360</v>
      </c>
      <c r="FZ126" t="s">
        <v>360</v>
      </c>
      <c r="GA126" t="s">
        <v>360</v>
      </c>
      <c r="GB126">
        <v>0</v>
      </c>
      <c r="GC126">
        <v>100</v>
      </c>
      <c r="GD126">
        <v>100</v>
      </c>
      <c r="GE126">
        <v>1.105</v>
      </c>
      <c r="GF126">
        <v>0.4206</v>
      </c>
      <c r="GG126">
        <v>0.710533810232173</v>
      </c>
      <c r="GH126">
        <v>0.00197157181927259</v>
      </c>
      <c r="GI126">
        <v>-1.54613444728524e-06</v>
      </c>
      <c r="GJ126">
        <v>6.01190112903267e-10</v>
      </c>
      <c r="GK126">
        <v>-0.100309745534137</v>
      </c>
      <c r="GL126">
        <v>-0.0164619765348121</v>
      </c>
      <c r="GM126">
        <v>0.00184798508784774</v>
      </c>
      <c r="GN126">
        <v>-1.07393615702454e-05</v>
      </c>
      <c r="GO126">
        <v>1</v>
      </c>
      <c r="GP126">
        <v>1970</v>
      </c>
      <c r="GQ126">
        <v>2</v>
      </c>
      <c r="GR126">
        <v>24</v>
      </c>
      <c r="GS126">
        <v>1284.9</v>
      </c>
      <c r="GT126">
        <v>1285</v>
      </c>
      <c r="GU126">
        <v>0.616455</v>
      </c>
      <c r="GV126">
        <v>2.39868</v>
      </c>
      <c r="GW126">
        <v>1.44775</v>
      </c>
      <c r="GX126">
        <v>2.31201</v>
      </c>
      <c r="GY126">
        <v>1.44409</v>
      </c>
      <c r="GZ126">
        <v>2.36694</v>
      </c>
      <c r="HA126">
        <v>34.0998</v>
      </c>
      <c r="HB126">
        <v>24.3327</v>
      </c>
      <c r="HC126">
        <v>18</v>
      </c>
      <c r="HD126">
        <v>417.558</v>
      </c>
      <c r="HE126">
        <v>461.38</v>
      </c>
      <c r="HF126">
        <v>25.3935</v>
      </c>
      <c r="HG126">
        <v>26.2886</v>
      </c>
      <c r="HH126">
        <v>30.0001</v>
      </c>
      <c r="HI126">
        <v>26.2125</v>
      </c>
      <c r="HJ126">
        <v>26.1896</v>
      </c>
      <c r="HK126">
        <v>12.2984</v>
      </c>
      <c r="HL126">
        <v>31.1676</v>
      </c>
      <c r="HM126">
        <v>100</v>
      </c>
      <c r="HN126">
        <v>25.3844</v>
      </c>
      <c r="HO126">
        <v>197.984</v>
      </c>
      <c r="HP126">
        <v>22.5877</v>
      </c>
      <c r="HQ126">
        <v>95.9349</v>
      </c>
      <c r="HR126">
        <v>100.263</v>
      </c>
    </row>
    <row r="127" spans="1:226">
      <c r="A127">
        <v>111</v>
      </c>
      <c r="B127">
        <v>1680460156.1</v>
      </c>
      <c r="C127">
        <v>2131.09999990463</v>
      </c>
      <c r="D127" t="s">
        <v>581</v>
      </c>
      <c r="E127" t="s">
        <v>582</v>
      </c>
      <c r="F127">
        <v>5</v>
      </c>
      <c r="G127" t="s">
        <v>353</v>
      </c>
      <c r="H127" t="s">
        <v>354</v>
      </c>
      <c r="I127">
        <v>1680460148.31429</v>
      </c>
      <c r="J127">
        <f>(K127)/1000</f>
        <v>0</v>
      </c>
      <c r="K127">
        <f>IF(BF127, AN127, AH127)</f>
        <v>0</v>
      </c>
      <c r="L127">
        <f>IF(BF127, AI127, AG127)</f>
        <v>0</v>
      </c>
      <c r="M127">
        <f>BH127 - IF(AU127&gt;1, L127*BB127*100.0/(AW127*BV127), 0)</f>
        <v>0</v>
      </c>
      <c r="N127">
        <f>((T127-J127/2)*M127-L127)/(T127+J127/2)</f>
        <v>0</v>
      </c>
      <c r="O127">
        <f>N127*(BO127+BP127)/1000.0</f>
        <v>0</v>
      </c>
      <c r="P127">
        <f>(BH127 - IF(AU127&gt;1, L127*BB127*100.0/(AW127*BV127), 0))*(BO127+BP127)/1000.0</f>
        <v>0</v>
      </c>
      <c r="Q127">
        <f>2.0/((1/S127-1/R127)+SIGN(S127)*SQRT((1/S127-1/R127)*(1/S127-1/R127) + 4*BC127/((BC127+1)*(BC127+1))*(2*1/S127*1/R127-1/R127*1/R127)))</f>
        <v>0</v>
      </c>
      <c r="R127">
        <f>IF(LEFT(BD127,1)&lt;&gt;"0",IF(LEFT(BD127,1)="1",3.0,BE127),$D$5+$E$5*(BV127*BO127/($K$5*1000))+$F$5*(BV127*BO127/($K$5*1000))*MAX(MIN(BB127,$J$5),$I$5)*MAX(MIN(BB127,$J$5),$I$5)+$G$5*MAX(MIN(BB127,$J$5),$I$5)*(BV127*BO127/($K$5*1000))+$H$5*(BV127*BO127/($K$5*1000))*(BV127*BO127/($K$5*1000)))</f>
        <v>0</v>
      </c>
      <c r="S127">
        <f>J127*(1000-(1000*0.61365*exp(17.502*W127/(240.97+W127))/(BO127+BP127)+BJ127)/2)/(1000*0.61365*exp(17.502*W127/(240.97+W127))/(BO127+BP127)-BJ127)</f>
        <v>0</v>
      </c>
      <c r="T127">
        <f>1/((BC127+1)/(Q127/1.6)+1/(R127/1.37)) + BC127/((BC127+1)/(Q127/1.6) + BC127/(R127/1.37))</f>
        <v>0</v>
      </c>
      <c r="U127">
        <f>(AX127*BA127)</f>
        <v>0</v>
      </c>
      <c r="V127">
        <f>(BQ127+(U127+2*0.95*5.67E-8*(((BQ127+$B$7)+273)^4-(BQ127+273)^4)-44100*J127)/(1.84*29.3*R127+8*0.95*5.67E-8*(BQ127+273)^3))</f>
        <v>0</v>
      </c>
      <c r="W127">
        <f>($C$7*BR127+$D$7*BS127+$E$7*V127)</f>
        <v>0</v>
      </c>
      <c r="X127">
        <f>0.61365*exp(17.502*W127/(240.97+W127))</f>
        <v>0</v>
      </c>
      <c r="Y127">
        <f>(Z127/AA127*100)</f>
        <v>0</v>
      </c>
      <c r="Z127">
        <f>BJ127*(BO127+BP127)/1000</f>
        <v>0</v>
      </c>
      <c r="AA127">
        <f>0.61365*exp(17.502*BQ127/(240.97+BQ127))</f>
        <v>0</v>
      </c>
      <c r="AB127">
        <f>(X127-BJ127*(BO127+BP127)/1000)</f>
        <v>0</v>
      </c>
      <c r="AC127">
        <f>(-J127*44100)</f>
        <v>0</v>
      </c>
      <c r="AD127">
        <f>2*29.3*R127*0.92*(BQ127-W127)</f>
        <v>0</v>
      </c>
      <c r="AE127">
        <f>2*0.95*5.67E-8*(((BQ127+$B$7)+273)^4-(W127+273)^4)</f>
        <v>0</v>
      </c>
      <c r="AF127">
        <f>U127+AE127+AC127+AD127</f>
        <v>0</v>
      </c>
      <c r="AG127">
        <f>BN127*AU127*(BI127-BH127*(1000-AU127*BK127)/(1000-AU127*BJ127))/(100*BB127)</f>
        <v>0</v>
      </c>
      <c r="AH127">
        <f>1000*BN127*AU127*(BJ127-BK127)/(100*BB127*(1000-AU127*BJ127))</f>
        <v>0</v>
      </c>
      <c r="AI127">
        <f>(AJ127 - AK127 - BO127*1E3/(8.314*(BQ127+273.15)) * AM127/BN127 * AL127) * BN127/(100*BB127) * (1000 - BK127)/1000</f>
        <v>0</v>
      </c>
      <c r="AJ127">
        <v>222.323785355251</v>
      </c>
      <c r="AK127">
        <v>234.190951515151</v>
      </c>
      <c r="AL127">
        <v>-3.25351995124144</v>
      </c>
      <c r="AM127">
        <v>67.1760314987301</v>
      </c>
      <c r="AN127">
        <f>(AP127 - AO127 + BO127*1E3/(8.314*(BQ127+273.15)) * AR127/BN127 * AQ127) * BN127/(100*BB127) * 1000/(1000 - AP127)</f>
        <v>0</v>
      </c>
      <c r="AO127">
        <v>22.5618797621257</v>
      </c>
      <c r="AP127">
        <v>24.4202563636364</v>
      </c>
      <c r="AQ127">
        <v>-7.55580753590919e-07</v>
      </c>
      <c r="AR127">
        <v>128.514826234173</v>
      </c>
      <c r="AS127">
        <v>11</v>
      </c>
      <c r="AT127">
        <v>2</v>
      </c>
      <c r="AU127">
        <f>IF(AS127*$H$13&gt;=AW127,1.0,(AW127/(AW127-AS127*$H$13)))</f>
        <v>0</v>
      </c>
      <c r="AV127">
        <f>(AU127-1)*100</f>
        <v>0</v>
      </c>
      <c r="AW127">
        <f>MAX(0,($B$13+$C$13*BV127)/(1+$D$13*BV127)*BO127/(BQ127+273)*$E$13)</f>
        <v>0</v>
      </c>
      <c r="AX127">
        <f>$B$11*BW127+$C$11*BX127+$F$11*CI127*(1-CL127)</f>
        <v>0</v>
      </c>
      <c r="AY127">
        <f>AX127*AZ127</f>
        <v>0</v>
      </c>
      <c r="AZ127">
        <f>($B$11*$D$9+$C$11*$D$9+$F$11*((CV127+CN127)/MAX(CV127+CN127+CW127, 0.1)*$I$9+CW127/MAX(CV127+CN127+CW127, 0.1)*$J$9))/($B$11+$C$11+$F$11)</f>
        <v>0</v>
      </c>
      <c r="BA127">
        <f>($B$11*$K$9+$C$11*$K$9+$F$11*((CV127+CN127)/MAX(CV127+CN127+CW127, 0.1)*$P$9+CW127/MAX(CV127+CN127+CW127, 0.1)*$Q$9))/($B$11+$C$11+$F$11)</f>
        <v>0</v>
      </c>
      <c r="BB127">
        <v>2.44</v>
      </c>
      <c r="BC127">
        <v>0.5</v>
      </c>
      <c r="BD127" t="s">
        <v>355</v>
      </c>
      <c r="BE127">
        <v>2</v>
      </c>
      <c r="BF127" t="b">
        <v>1</v>
      </c>
      <c r="BG127">
        <v>1680460148.31429</v>
      </c>
      <c r="BH127">
        <v>251.745928571429</v>
      </c>
      <c r="BI127">
        <v>232.130928571429</v>
      </c>
      <c r="BJ127">
        <v>24.4208785714286</v>
      </c>
      <c r="BK127">
        <v>22.567</v>
      </c>
      <c r="BL127">
        <v>250.629178571429</v>
      </c>
      <c r="BM127">
        <v>24.000275</v>
      </c>
      <c r="BN127">
        <v>500.203535714286</v>
      </c>
      <c r="BO127">
        <v>89.4460321428571</v>
      </c>
      <c r="BP127">
        <v>0.0999415964285714</v>
      </c>
      <c r="BQ127">
        <v>27.4403178571429</v>
      </c>
      <c r="BR127">
        <v>27.5178821428571</v>
      </c>
      <c r="BS127">
        <v>999.9</v>
      </c>
      <c r="BT127">
        <v>0</v>
      </c>
      <c r="BU127">
        <v>0</v>
      </c>
      <c r="BV127">
        <v>10013.7475</v>
      </c>
      <c r="BW127">
        <v>0</v>
      </c>
      <c r="BX127">
        <v>10.2381</v>
      </c>
      <c r="BY127">
        <v>19.6150214285714</v>
      </c>
      <c r="BZ127">
        <v>258.047642857143</v>
      </c>
      <c r="CA127">
        <v>237.490321428571</v>
      </c>
      <c r="CB127">
        <v>1.85387392857143</v>
      </c>
      <c r="CC127">
        <v>232.130928571429</v>
      </c>
      <c r="CD127">
        <v>22.567</v>
      </c>
      <c r="CE127">
        <v>2.18435107142857</v>
      </c>
      <c r="CF127">
        <v>2.01852892857143</v>
      </c>
      <c r="CG127">
        <v>18.8479821428571</v>
      </c>
      <c r="CH127">
        <v>17.5904321428571</v>
      </c>
      <c r="CI127">
        <v>1999.98107142857</v>
      </c>
      <c r="CJ127">
        <v>0.979998214285714</v>
      </c>
      <c r="CK127">
        <v>0.0200020714285714</v>
      </c>
      <c r="CL127">
        <v>0</v>
      </c>
      <c r="CM127">
        <v>2.55568214285714</v>
      </c>
      <c r="CN127">
        <v>0</v>
      </c>
      <c r="CO127">
        <v>4252.2425</v>
      </c>
      <c r="CP127">
        <v>16705.2428571429</v>
      </c>
      <c r="CQ127">
        <v>43.2721428571429</v>
      </c>
      <c r="CR127">
        <v>45.0487142857143</v>
      </c>
      <c r="CS127">
        <v>44.2566428571429</v>
      </c>
      <c r="CT127">
        <v>43.25</v>
      </c>
      <c r="CU127">
        <v>42.875</v>
      </c>
      <c r="CV127">
        <v>1959.98107142857</v>
      </c>
      <c r="CW127">
        <v>40</v>
      </c>
      <c r="CX127">
        <v>0</v>
      </c>
      <c r="CY127">
        <v>1680460186.2</v>
      </c>
      <c r="CZ127">
        <v>0</v>
      </c>
      <c r="DA127">
        <v>0</v>
      </c>
      <c r="DB127" t="s">
        <v>356</v>
      </c>
      <c r="DC127">
        <v>1680383055.5</v>
      </c>
      <c r="DD127">
        <v>1680383051.5</v>
      </c>
      <c r="DE127">
        <v>0</v>
      </c>
      <c r="DF127">
        <v>-0.261</v>
      </c>
      <c r="DG127">
        <v>-0.006</v>
      </c>
      <c r="DH127">
        <v>1.377</v>
      </c>
      <c r="DI127">
        <v>0.403</v>
      </c>
      <c r="DJ127">
        <v>420</v>
      </c>
      <c r="DK127">
        <v>24</v>
      </c>
      <c r="DL127">
        <v>0.61</v>
      </c>
      <c r="DM127">
        <v>0.33</v>
      </c>
      <c r="DN127">
        <v>19.2295609756098</v>
      </c>
      <c r="DO127">
        <v>4.90405923344949</v>
      </c>
      <c r="DP127">
        <v>0.532495101948411</v>
      </c>
      <c r="DQ127">
        <v>0</v>
      </c>
      <c r="DR127">
        <v>1.85065487804878</v>
      </c>
      <c r="DS127">
        <v>0.0454986062717779</v>
      </c>
      <c r="DT127">
        <v>0.00485948914405883</v>
      </c>
      <c r="DU127">
        <v>1</v>
      </c>
      <c r="DV127">
        <v>1</v>
      </c>
      <c r="DW127">
        <v>2</v>
      </c>
      <c r="DX127" t="s">
        <v>357</v>
      </c>
      <c r="DY127">
        <v>2.87037</v>
      </c>
      <c r="DZ127">
        <v>2.71038</v>
      </c>
      <c r="EA127">
        <v>0.0546801</v>
      </c>
      <c r="EB127">
        <v>0.0505357</v>
      </c>
      <c r="EC127">
        <v>0.102603</v>
      </c>
      <c r="ED127">
        <v>0.0973728</v>
      </c>
      <c r="EE127">
        <v>26503.8</v>
      </c>
      <c r="EF127">
        <v>23324.1</v>
      </c>
      <c r="EG127">
        <v>25083.2</v>
      </c>
      <c r="EH127">
        <v>23918.7</v>
      </c>
      <c r="EI127">
        <v>38388.1</v>
      </c>
      <c r="EJ127">
        <v>35708.1</v>
      </c>
      <c r="EK127">
        <v>45317.9</v>
      </c>
      <c r="EL127">
        <v>42634.5</v>
      </c>
      <c r="EM127">
        <v>1.78163</v>
      </c>
      <c r="EN127">
        <v>1.87855</v>
      </c>
      <c r="EO127">
        <v>0.106707</v>
      </c>
      <c r="EP127">
        <v>0</v>
      </c>
      <c r="EQ127">
        <v>25.7683</v>
      </c>
      <c r="ER127">
        <v>999.9</v>
      </c>
      <c r="ES127">
        <v>59.791</v>
      </c>
      <c r="ET127">
        <v>28.742</v>
      </c>
      <c r="EU127">
        <v>26.4861</v>
      </c>
      <c r="EV127">
        <v>53.8606</v>
      </c>
      <c r="EW127">
        <v>44.4671</v>
      </c>
      <c r="EX127">
        <v>1</v>
      </c>
      <c r="EY127">
        <v>-0.0924695</v>
      </c>
      <c r="EZ127">
        <v>0.200964</v>
      </c>
      <c r="FA127">
        <v>20.2293</v>
      </c>
      <c r="FB127">
        <v>5.23301</v>
      </c>
      <c r="FC127">
        <v>11.986</v>
      </c>
      <c r="FD127">
        <v>4.957</v>
      </c>
      <c r="FE127">
        <v>3.30398</v>
      </c>
      <c r="FF127">
        <v>9999</v>
      </c>
      <c r="FG127">
        <v>9999</v>
      </c>
      <c r="FH127">
        <v>999.9</v>
      </c>
      <c r="FI127">
        <v>9999</v>
      </c>
      <c r="FJ127">
        <v>1.86844</v>
      </c>
      <c r="FK127">
        <v>1.86404</v>
      </c>
      <c r="FL127">
        <v>1.87178</v>
      </c>
      <c r="FM127">
        <v>1.86249</v>
      </c>
      <c r="FN127">
        <v>1.86189</v>
      </c>
      <c r="FO127">
        <v>1.86844</v>
      </c>
      <c r="FP127">
        <v>1.85852</v>
      </c>
      <c r="FQ127">
        <v>1.865</v>
      </c>
      <c r="FR127">
        <v>5</v>
      </c>
      <c r="FS127">
        <v>0</v>
      </c>
      <c r="FT127">
        <v>0</v>
      </c>
      <c r="FU127">
        <v>0</v>
      </c>
      <c r="FV127" t="s">
        <v>358</v>
      </c>
      <c r="FW127" t="s">
        <v>359</v>
      </c>
      <c r="FX127" t="s">
        <v>360</v>
      </c>
      <c r="FY127" t="s">
        <v>360</v>
      </c>
      <c r="FZ127" t="s">
        <v>360</v>
      </c>
      <c r="GA127" t="s">
        <v>360</v>
      </c>
      <c r="GB127">
        <v>0</v>
      </c>
      <c r="GC127">
        <v>100</v>
      </c>
      <c r="GD127">
        <v>100</v>
      </c>
      <c r="GE127">
        <v>1.084</v>
      </c>
      <c r="GF127">
        <v>0.4205</v>
      </c>
      <c r="GG127">
        <v>0.710533810232173</v>
      </c>
      <c r="GH127">
        <v>0.00197157181927259</v>
      </c>
      <c r="GI127">
        <v>-1.54613444728524e-06</v>
      </c>
      <c r="GJ127">
        <v>6.01190112903267e-10</v>
      </c>
      <c r="GK127">
        <v>-0.100309745534137</v>
      </c>
      <c r="GL127">
        <v>-0.0164619765348121</v>
      </c>
      <c r="GM127">
        <v>0.00184798508784774</v>
      </c>
      <c r="GN127">
        <v>-1.07393615702454e-05</v>
      </c>
      <c r="GO127">
        <v>1</v>
      </c>
      <c r="GP127">
        <v>1970</v>
      </c>
      <c r="GQ127">
        <v>2</v>
      </c>
      <c r="GR127">
        <v>24</v>
      </c>
      <c r="GS127">
        <v>1285</v>
      </c>
      <c r="GT127">
        <v>1285.1</v>
      </c>
      <c r="GU127">
        <v>0.579834</v>
      </c>
      <c r="GV127">
        <v>2.40723</v>
      </c>
      <c r="GW127">
        <v>1.44897</v>
      </c>
      <c r="GX127">
        <v>2.31201</v>
      </c>
      <c r="GY127">
        <v>1.44409</v>
      </c>
      <c r="GZ127">
        <v>2.25586</v>
      </c>
      <c r="HA127">
        <v>34.1225</v>
      </c>
      <c r="HB127">
        <v>24.3239</v>
      </c>
      <c r="HC127">
        <v>18</v>
      </c>
      <c r="HD127">
        <v>417.587</v>
      </c>
      <c r="HE127">
        <v>461.375</v>
      </c>
      <c r="HF127">
        <v>25.3759</v>
      </c>
      <c r="HG127">
        <v>26.2886</v>
      </c>
      <c r="HH127">
        <v>30.0001</v>
      </c>
      <c r="HI127">
        <v>26.2107</v>
      </c>
      <c r="HJ127">
        <v>26.1889</v>
      </c>
      <c r="HK127">
        <v>11.6016</v>
      </c>
      <c r="HL127">
        <v>31.1676</v>
      </c>
      <c r="HM127">
        <v>100</v>
      </c>
      <c r="HN127">
        <v>25.3633</v>
      </c>
      <c r="HO127">
        <v>184.548</v>
      </c>
      <c r="HP127">
        <v>22.5877</v>
      </c>
      <c r="HQ127">
        <v>95.9344</v>
      </c>
      <c r="HR127">
        <v>100.264</v>
      </c>
    </row>
    <row r="128" spans="1:226">
      <c r="A128">
        <v>112</v>
      </c>
      <c r="B128">
        <v>1680460161.1</v>
      </c>
      <c r="C128">
        <v>2136.09999990463</v>
      </c>
      <c r="D128" t="s">
        <v>583</v>
      </c>
      <c r="E128" t="s">
        <v>584</v>
      </c>
      <c r="F128">
        <v>5</v>
      </c>
      <c r="G128" t="s">
        <v>353</v>
      </c>
      <c r="H128" t="s">
        <v>354</v>
      </c>
      <c r="I128">
        <v>1680460153.6</v>
      </c>
      <c r="J128">
        <f>(K128)/1000</f>
        <v>0</v>
      </c>
      <c r="K128">
        <f>IF(BF128, AN128, AH128)</f>
        <v>0</v>
      </c>
      <c r="L128">
        <f>IF(BF128, AI128, AG128)</f>
        <v>0</v>
      </c>
      <c r="M128">
        <f>BH128 - IF(AU128&gt;1, L128*BB128*100.0/(AW128*BV128), 0)</f>
        <v>0</v>
      </c>
      <c r="N128">
        <f>((T128-J128/2)*M128-L128)/(T128+J128/2)</f>
        <v>0</v>
      </c>
      <c r="O128">
        <f>N128*(BO128+BP128)/1000.0</f>
        <v>0</v>
      </c>
      <c r="P128">
        <f>(BH128 - IF(AU128&gt;1, L128*BB128*100.0/(AW128*BV128), 0))*(BO128+BP128)/1000.0</f>
        <v>0</v>
      </c>
      <c r="Q128">
        <f>2.0/((1/S128-1/R128)+SIGN(S128)*SQRT((1/S128-1/R128)*(1/S128-1/R128) + 4*BC128/((BC128+1)*(BC128+1))*(2*1/S128*1/R128-1/R128*1/R128)))</f>
        <v>0</v>
      </c>
      <c r="R128">
        <f>IF(LEFT(BD128,1)&lt;&gt;"0",IF(LEFT(BD128,1)="1",3.0,BE128),$D$5+$E$5*(BV128*BO128/($K$5*1000))+$F$5*(BV128*BO128/($K$5*1000))*MAX(MIN(BB128,$J$5),$I$5)*MAX(MIN(BB128,$J$5),$I$5)+$G$5*MAX(MIN(BB128,$J$5),$I$5)*(BV128*BO128/($K$5*1000))+$H$5*(BV128*BO128/($K$5*1000))*(BV128*BO128/($K$5*1000)))</f>
        <v>0</v>
      </c>
      <c r="S128">
        <f>J128*(1000-(1000*0.61365*exp(17.502*W128/(240.97+W128))/(BO128+BP128)+BJ128)/2)/(1000*0.61365*exp(17.502*W128/(240.97+W128))/(BO128+BP128)-BJ128)</f>
        <v>0</v>
      </c>
      <c r="T128">
        <f>1/((BC128+1)/(Q128/1.6)+1/(R128/1.37)) + BC128/((BC128+1)/(Q128/1.6) + BC128/(R128/1.37))</f>
        <v>0</v>
      </c>
      <c r="U128">
        <f>(AX128*BA128)</f>
        <v>0</v>
      </c>
      <c r="V128">
        <f>(BQ128+(U128+2*0.95*5.67E-8*(((BQ128+$B$7)+273)^4-(BQ128+273)^4)-44100*J128)/(1.84*29.3*R128+8*0.95*5.67E-8*(BQ128+273)^3))</f>
        <v>0</v>
      </c>
      <c r="W128">
        <f>($C$7*BR128+$D$7*BS128+$E$7*V128)</f>
        <v>0</v>
      </c>
      <c r="X128">
        <f>0.61365*exp(17.502*W128/(240.97+W128))</f>
        <v>0</v>
      </c>
      <c r="Y128">
        <f>(Z128/AA128*100)</f>
        <v>0</v>
      </c>
      <c r="Z128">
        <f>BJ128*(BO128+BP128)/1000</f>
        <v>0</v>
      </c>
      <c r="AA128">
        <f>0.61365*exp(17.502*BQ128/(240.97+BQ128))</f>
        <v>0</v>
      </c>
      <c r="AB128">
        <f>(X128-BJ128*(BO128+BP128)/1000)</f>
        <v>0</v>
      </c>
      <c r="AC128">
        <f>(-J128*44100)</f>
        <v>0</v>
      </c>
      <c r="AD128">
        <f>2*29.3*R128*0.92*(BQ128-W128)</f>
        <v>0</v>
      </c>
      <c r="AE128">
        <f>2*0.95*5.67E-8*(((BQ128+$B$7)+273)^4-(W128+273)^4)</f>
        <v>0</v>
      </c>
      <c r="AF128">
        <f>U128+AE128+AC128+AD128</f>
        <v>0</v>
      </c>
      <c r="AG128">
        <f>BN128*AU128*(BI128-BH128*(1000-AU128*BK128)/(1000-AU128*BJ128))/(100*BB128)</f>
        <v>0</v>
      </c>
      <c r="AH128">
        <f>1000*BN128*AU128*(BJ128-BK128)/(100*BB128*(1000-AU128*BJ128))</f>
        <v>0</v>
      </c>
      <c r="AI128">
        <f>(AJ128 - AK128 - BO128*1E3/(8.314*(BQ128+273.15)) * AM128/BN128 * AL128) * BN128/(100*BB128) * (1000 - BK128)/1000</f>
        <v>0</v>
      </c>
      <c r="AJ128">
        <v>204.325014549007</v>
      </c>
      <c r="AK128">
        <v>217.423951515152</v>
      </c>
      <c r="AL128">
        <v>-3.35703848264157</v>
      </c>
      <c r="AM128">
        <v>67.1760314987301</v>
      </c>
      <c r="AN128">
        <f>(AP128 - AO128 + BO128*1E3/(8.314*(BQ128+273.15)) * AR128/BN128 * AQ128) * BN128/(100*BB128) * 1000/(1000 - AP128)</f>
        <v>0</v>
      </c>
      <c r="AO128">
        <v>22.5591415714476</v>
      </c>
      <c r="AP128">
        <v>24.4182090909091</v>
      </c>
      <c r="AQ128">
        <v>-3.79733446742394e-07</v>
      </c>
      <c r="AR128">
        <v>128.514826234173</v>
      </c>
      <c r="AS128">
        <v>11</v>
      </c>
      <c r="AT128">
        <v>2</v>
      </c>
      <c r="AU128">
        <f>IF(AS128*$H$13&gt;=AW128,1.0,(AW128/(AW128-AS128*$H$13)))</f>
        <v>0</v>
      </c>
      <c r="AV128">
        <f>(AU128-1)*100</f>
        <v>0</v>
      </c>
      <c r="AW128">
        <f>MAX(0,($B$13+$C$13*BV128)/(1+$D$13*BV128)*BO128/(BQ128+273)*$E$13)</f>
        <v>0</v>
      </c>
      <c r="AX128">
        <f>$B$11*BW128+$C$11*BX128+$F$11*CI128*(1-CL128)</f>
        <v>0</v>
      </c>
      <c r="AY128">
        <f>AX128*AZ128</f>
        <v>0</v>
      </c>
      <c r="AZ128">
        <f>($B$11*$D$9+$C$11*$D$9+$F$11*((CV128+CN128)/MAX(CV128+CN128+CW128, 0.1)*$I$9+CW128/MAX(CV128+CN128+CW128, 0.1)*$J$9))/($B$11+$C$11+$F$11)</f>
        <v>0</v>
      </c>
      <c r="BA128">
        <f>($B$11*$K$9+$C$11*$K$9+$F$11*((CV128+CN128)/MAX(CV128+CN128+CW128, 0.1)*$P$9+CW128/MAX(CV128+CN128+CW128, 0.1)*$Q$9))/($B$11+$C$11+$F$11)</f>
        <v>0</v>
      </c>
      <c r="BB128">
        <v>2.44</v>
      </c>
      <c r="BC128">
        <v>0.5</v>
      </c>
      <c r="BD128" t="s">
        <v>355</v>
      </c>
      <c r="BE128">
        <v>2</v>
      </c>
      <c r="BF128" t="b">
        <v>1</v>
      </c>
      <c r="BG128">
        <v>1680460153.6</v>
      </c>
      <c r="BH128">
        <v>234.758037037037</v>
      </c>
      <c r="BI128">
        <v>214.597592592593</v>
      </c>
      <c r="BJ128">
        <v>24.4200703703704</v>
      </c>
      <c r="BK128">
        <v>22.5637037037037</v>
      </c>
      <c r="BL128">
        <v>233.663814814815</v>
      </c>
      <c r="BM128">
        <v>23.9995148148148</v>
      </c>
      <c r="BN128">
        <v>500.202851851852</v>
      </c>
      <c r="BO128">
        <v>89.4461185185185</v>
      </c>
      <c r="BP128">
        <v>0.100028481481481</v>
      </c>
      <c r="BQ128">
        <v>27.4409777777778</v>
      </c>
      <c r="BR128">
        <v>27.5194</v>
      </c>
      <c r="BS128">
        <v>999.9</v>
      </c>
      <c r="BT128">
        <v>0</v>
      </c>
      <c r="BU128">
        <v>0</v>
      </c>
      <c r="BV128">
        <v>9995.2262962963</v>
      </c>
      <c r="BW128">
        <v>0</v>
      </c>
      <c r="BX128">
        <v>10.2381</v>
      </c>
      <c r="BY128">
        <v>20.1603740740741</v>
      </c>
      <c r="BZ128">
        <v>240.634296296296</v>
      </c>
      <c r="CA128">
        <v>219.551481481481</v>
      </c>
      <c r="CB128">
        <v>1.85637259259259</v>
      </c>
      <c r="CC128">
        <v>214.597592592593</v>
      </c>
      <c r="CD128">
        <v>22.5637037037037</v>
      </c>
      <c r="CE128">
        <v>2.18428111111111</v>
      </c>
      <c r="CF128">
        <v>2.01823555555556</v>
      </c>
      <c r="CG128">
        <v>18.8474777777778</v>
      </c>
      <c r="CH128">
        <v>17.5881296296296</v>
      </c>
      <c r="CI128">
        <v>1999.99518518519</v>
      </c>
      <c r="CJ128">
        <v>0.979998333333333</v>
      </c>
      <c r="CK128">
        <v>0.0200019444444444</v>
      </c>
      <c r="CL128">
        <v>0</v>
      </c>
      <c r="CM128">
        <v>2.57264444444444</v>
      </c>
      <c r="CN128">
        <v>0</v>
      </c>
      <c r="CO128">
        <v>4256.89481481481</v>
      </c>
      <c r="CP128">
        <v>16705.362962963</v>
      </c>
      <c r="CQ128">
        <v>43.2683703703704</v>
      </c>
      <c r="CR128">
        <v>45.0459259259259</v>
      </c>
      <c r="CS128">
        <v>44.2683703703704</v>
      </c>
      <c r="CT128">
        <v>43.25</v>
      </c>
      <c r="CU128">
        <v>42.875</v>
      </c>
      <c r="CV128">
        <v>1959.99518518519</v>
      </c>
      <c r="CW128">
        <v>40</v>
      </c>
      <c r="CX128">
        <v>0</v>
      </c>
      <c r="CY128">
        <v>1680460191</v>
      </c>
      <c r="CZ128">
        <v>0</v>
      </c>
      <c r="DA128">
        <v>0</v>
      </c>
      <c r="DB128" t="s">
        <v>356</v>
      </c>
      <c r="DC128">
        <v>1680383055.5</v>
      </c>
      <c r="DD128">
        <v>1680383051.5</v>
      </c>
      <c r="DE128">
        <v>0</v>
      </c>
      <c r="DF128">
        <v>-0.261</v>
      </c>
      <c r="DG128">
        <v>-0.006</v>
      </c>
      <c r="DH128">
        <v>1.377</v>
      </c>
      <c r="DI128">
        <v>0.403</v>
      </c>
      <c r="DJ128">
        <v>420</v>
      </c>
      <c r="DK128">
        <v>24</v>
      </c>
      <c r="DL128">
        <v>0.61</v>
      </c>
      <c r="DM128">
        <v>0.33</v>
      </c>
      <c r="DN128">
        <v>19.901256097561</v>
      </c>
      <c r="DO128">
        <v>5.85537073170733</v>
      </c>
      <c r="DP128">
        <v>0.654815261621981</v>
      </c>
      <c r="DQ128">
        <v>0</v>
      </c>
      <c r="DR128">
        <v>1.8549356097561</v>
      </c>
      <c r="DS128">
        <v>0.0309926132404176</v>
      </c>
      <c r="DT128">
        <v>0.0032504529131173</v>
      </c>
      <c r="DU128">
        <v>1</v>
      </c>
      <c r="DV128">
        <v>1</v>
      </c>
      <c r="DW128">
        <v>2</v>
      </c>
      <c r="DX128" t="s">
        <v>357</v>
      </c>
      <c r="DY128">
        <v>2.87006</v>
      </c>
      <c r="DZ128">
        <v>2.71033</v>
      </c>
      <c r="EA128">
        <v>0.0512085</v>
      </c>
      <c r="EB128">
        <v>0.0470951</v>
      </c>
      <c r="EC128">
        <v>0.10259</v>
      </c>
      <c r="ED128">
        <v>0.0973576</v>
      </c>
      <c r="EE128">
        <v>26601.4</v>
      </c>
      <c r="EF128">
        <v>23408.6</v>
      </c>
      <c r="EG128">
        <v>25083.4</v>
      </c>
      <c r="EH128">
        <v>23918.7</v>
      </c>
      <c r="EI128">
        <v>38388.5</v>
      </c>
      <c r="EJ128">
        <v>35708.5</v>
      </c>
      <c r="EK128">
        <v>45317.9</v>
      </c>
      <c r="EL128">
        <v>42634.3</v>
      </c>
      <c r="EM128">
        <v>1.78135</v>
      </c>
      <c r="EN128">
        <v>1.87878</v>
      </c>
      <c r="EO128">
        <v>0.107545</v>
      </c>
      <c r="EP128">
        <v>0</v>
      </c>
      <c r="EQ128">
        <v>25.7683</v>
      </c>
      <c r="ER128">
        <v>999.9</v>
      </c>
      <c r="ES128">
        <v>59.791</v>
      </c>
      <c r="ET128">
        <v>28.762</v>
      </c>
      <c r="EU128">
        <v>26.518</v>
      </c>
      <c r="EV128">
        <v>53.4506</v>
      </c>
      <c r="EW128">
        <v>45.0641</v>
      </c>
      <c r="EX128">
        <v>1</v>
      </c>
      <c r="EY128">
        <v>-0.0924543</v>
      </c>
      <c r="EZ128">
        <v>0.209867</v>
      </c>
      <c r="FA128">
        <v>20.2289</v>
      </c>
      <c r="FB128">
        <v>5.23107</v>
      </c>
      <c r="FC128">
        <v>11.986</v>
      </c>
      <c r="FD128">
        <v>4.95615</v>
      </c>
      <c r="FE128">
        <v>3.30365</v>
      </c>
      <c r="FF128">
        <v>9999</v>
      </c>
      <c r="FG128">
        <v>9999</v>
      </c>
      <c r="FH128">
        <v>999.9</v>
      </c>
      <c r="FI128">
        <v>9999</v>
      </c>
      <c r="FJ128">
        <v>1.86844</v>
      </c>
      <c r="FK128">
        <v>1.86404</v>
      </c>
      <c r="FL128">
        <v>1.87177</v>
      </c>
      <c r="FM128">
        <v>1.86249</v>
      </c>
      <c r="FN128">
        <v>1.86191</v>
      </c>
      <c r="FO128">
        <v>1.86844</v>
      </c>
      <c r="FP128">
        <v>1.85852</v>
      </c>
      <c r="FQ128">
        <v>1.865</v>
      </c>
      <c r="FR128">
        <v>5</v>
      </c>
      <c r="FS128">
        <v>0</v>
      </c>
      <c r="FT128">
        <v>0</v>
      </c>
      <c r="FU128">
        <v>0</v>
      </c>
      <c r="FV128" t="s">
        <v>358</v>
      </c>
      <c r="FW128" t="s">
        <v>359</v>
      </c>
      <c r="FX128" t="s">
        <v>360</v>
      </c>
      <c r="FY128" t="s">
        <v>360</v>
      </c>
      <c r="FZ128" t="s">
        <v>360</v>
      </c>
      <c r="GA128" t="s">
        <v>360</v>
      </c>
      <c r="GB128">
        <v>0</v>
      </c>
      <c r="GC128">
        <v>100</v>
      </c>
      <c r="GD128">
        <v>100</v>
      </c>
      <c r="GE128">
        <v>1.061</v>
      </c>
      <c r="GF128">
        <v>0.4204</v>
      </c>
      <c r="GG128">
        <v>0.710533810232173</v>
      </c>
      <c r="GH128">
        <v>0.00197157181927259</v>
      </c>
      <c r="GI128">
        <v>-1.54613444728524e-06</v>
      </c>
      <c r="GJ128">
        <v>6.01190112903267e-10</v>
      </c>
      <c r="GK128">
        <v>-0.100309745534137</v>
      </c>
      <c r="GL128">
        <v>-0.0164619765348121</v>
      </c>
      <c r="GM128">
        <v>0.00184798508784774</v>
      </c>
      <c r="GN128">
        <v>-1.07393615702454e-05</v>
      </c>
      <c r="GO128">
        <v>1</v>
      </c>
      <c r="GP128">
        <v>1970</v>
      </c>
      <c r="GQ128">
        <v>2</v>
      </c>
      <c r="GR128">
        <v>24</v>
      </c>
      <c r="GS128">
        <v>1285.1</v>
      </c>
      <c r="GT128">
        <v>1285.2</v>
      </c>
      <c r="GU128">
        <v>0.543213</v>
      </c>
      <c r="GV128">
        <v>2.38403</v>
      </c>
      <c r="GW128">
        <v>1.44775</v>
      </c>
      <c r="GX128">
        <v>2.31201</v>
      </c>
      <c r="GY128">
        <v>1.44409</v>
      </c>
      <c r="GZ128">
        <v>2.47192</v>
      </c>
      <c r="HA128">
        <v>34.1225</v>
      </c>
      <c r="HB128">
        <v>24.3327</v>
      </c>
      <c r="HC128">
        <v>18</v>
      </c>
      <c r="HD128">
        <v>417.432</v>
      </c>
      <c r="HE128">
        <v>461.501</v>
      </c>
      <c r="HF128">
        <v>25.3543</v>
      </c>
      <c r="HG128">
        <v>26.2869</v>
      </c>
      <c r="HH128">
        <v>30.0001</v>
      </c>
      <c r="HI128">
        <v>26.2103</v>
      </c>
      <c r="HJ128">
        <v>26.1873</v>
      </c>
      <c r="HK128">
        <v>10.8276</v>
      </c>
      <c r="HL128">
        <v>31.1676</v>
      </c>
      <c r="HM128">
        <v>100</v>
      </c>
      <c r="HN128">
        <v>25.3451</v>
      </c>
      <c r="HO128">
        <v>164.382</v>
      </c>
      <c r="HP128">
        <v>22.5877</v>
      </c>
      <c r="HQ128">
        <v>95.9347</v>
      </c>
      <c r="HR128">
        <v>100.264</v>
      </c>
    </row>
    <row r="129" spans="1:226">
      <c r="A129">
        <v>113</v>
      </c>
      <c r="B129">
        <v>1680460166.1</v>
      </c>
      <c r="C129">
        <v>2141.09999990463</v>
      </c>
      <c r="D129" t="s">
        <v>585</v>
      </c>
      <c r="E129" t="s">
        <v>586</v>
      </c>
      <c r="F129">
        <v>5</v>
      </c>
      <c r="G129" t="s">
        <v>353</v>
      </c>
      <c r="H129" t="s">
        <v>354</v>
      </c>
      <c r="I129">
        <v>1680460158.31429</v>
      </c>
      <c r="J129">
        <f>(K129)/1000</f>
        <v>0</v>
      </c>
      <c r="K129">
        <f>IF(BF129, AN129, AH129)</f>
        <v>0</v>
      </c>
      <c r="L129">
        <f>IF(BF129, AI129, AG129)</f>
        <v>0</v>
      </c>
      <c r="M129">
        <f>BH129 - IF(AU129&gt;1, L129*BB129*100.0/(AW129*BV129), 0)</f>
        <v>0</v>
      </c>
      <c r="N129">
        <f>((T129-J129/2)*M129-L129)/(T129+J129/2)</f>
        <v>0</v>
      </c>
      <c r="O129">
        <f>N129*(BO129+BP129)/1000.0</f>
        <v>0</v>
      </c>
      <c r="P129">
        <f>(BH129 - IF(AU129&gt;1, L129*BB129*100.0/(AW129*BV129), 0))*(BO129+BP129)/1000.0</f>
        <v>0</v>
      </c>
      <c r="Q129">
        <f>2.0/((1/S129-1/R129)+SIGN(S129)*SQRT((1/S129-1/R129)*(1/S129-1/R129) + 4*BC129/((BC129+1)*(BC129+1))*(2*1/S129*1/R129-1/R129*1/R129)))</f>
        <v>0</v>
      </c>
      <c r="R129">
        <f>IF(LEFT(BD129,1)&lt;&gt;"0",IF(LEFT(BD129,1)="1",3.0,BE129),$D$5+$E$5*(BV129*BO129/($K$5*1000))+$F$5*(BV129*BO129/($K$5*1000))*MAX(MIN(BB129,$J$5),$I$5)*MAX(MIN(BB129,$J$5),$I$5)+$G$5*MAX(MIN(BB129,$J$5),$I$5)*(BV129*BO129/($K$5*1000))+$H$5*(BV129*BO129/($K$5*1000))*(BV129*BO129/($K$5*1000)))</f>
        <v>0</v>
      </c>
      <c r="S129">
        <f>J129*(1000-(1000*0.61365*exp(17.502*W129/(240.97+W129))/(BO129+BP129)+BJ129)/2)/(1000*0.61365*exp(17.502*W129/(240.97+W129))/(BO129+BP129)-BJ129)</f>
        <v>0</v>
      </c>
      <c r="T129">
        <f>1/((BC129+1)/(Q129/1.6)+1/(R129/1.37)) + BC129/((BC129+1)/(Q129/1.6) + BC129/(R129/1.37))</f>
        <v>0</v>
      </c>
      <c r="U129">
        <f>(AX129*BA129)</f>
        <v>0</v>
      </c>
      <c r="V129">
        <f>(BQ129+(U129+2*0.95*5.67E-8*(((BQ129+$B$7)+273)^4-(BQ129+273)^4)-44100*J129)/(1.84*29.3*R129+8*0.95*5.67E-8*(BQ129+273)^3))</f>
        <v>0</v>
      </c>
      <c r="W129">
        <f>($C$7*BR129+$D$7*BS129+$E$7*V129)</f>
        <v>0</v>
      </c>
      <c r="X129">
        <f>0.61365*exp(17.502*W129/(240.97+W129))</f>
        <v>0</v>
      </c>
      <c r="Y129">
        <f>(Z129/AA129*100)</f>
        <v>0</v>
      </c>
      <c r="Z129">
        <f>BJ129*(BO129+BP129)/1000</f>
        <v>0</v>
      </c>
      <c r="AA129">
        <f>0.61365*exp(17.502*BQ129/(240.97+BQ129))</f>
        <v>0</v>
      </c>
      <c r="AB129">
        <f>(X129-BJ129*(BO129+BP129)/1000)</f>
        <v>0</v>
      </c>
      <c r="AC129">
        <f>(-J129*44100)</f>
        <v>0</v>
      </c>
      <c r="AD129">
        <f>2*29.3*R129*0.92*(BQ129-W129)</f>
        <v>0</v>
      </c>
      <c r="AE129">
        <f>2*0.95*5.67E-8*(((BQ129+$B$7)+273)^4-(W129+273)^4)</f>
        <v>0</v>
      </c>
      <c r="AF129">
        <f>U129+AE129+AC129+AD129</f>
        <v>0</v>
      </c>
      <c r="AG129">
        <f>BN129*AU129*(BI129-BH129*(1000-AU129*BK129)/(1000-AU129*BJ129))/(100*BB129)</f>
        <v>0</v>
      </c>
      <c r="AH129">
        <f>1000*BN129*AU129*(BJ129-BK129)/(100*BB129*(1000-AU129*BJ129))</f>
        <v>0</v>
      </c>
      <c r="AI129">
        <f>(AJ129 - AK129 - BO129*1E3/(8.314*(BQ129+273.15)) * AM129/BN129 * AL129) * BN129/(100*BB129) * (1000 - BK129)/1000</f>
        <v>0</v>
      </c>
      <c r="AJ129">
        <v>188.715813831913</v>
      </c>
      <c r="AK129">
        <v>201.158575757576</v>
      </c>
      <c r="AL129">
        <v>-3.23539539509317</v>
      </c>
      <c r="AM129">
        <v>67.1760314987301</v>
      </c>
      <c r="AN129">
        <f>(AP129 - AO129 + BO129*1E3/(8.314*(BQ129+273.15)) * AR129/BN129 * AQ129) * BN129/(100*BB129) * 1000/(1000 - AP129)</f>
        <v>0</v>
      </c>
      <c r="AO129">
        <v>22.55266514865</v>
      </c>
      <c r="AP129">
        <v>24.4129345454545</v>
      </c>
      <c r="AQ129">
        <v>-1.67819912901541e-06</v>
      </c>
      <c r="AR129">
        <v>128.514826234173</v>
      </c>
      <c r="AS129">
        <v>10</v>
      </c>
      <c r="AT129">
        <v>2</v>
      </c>
      <c r="AU129">
        <f>IF(AS129*$H$13&gt;=AW129,1.0,(AW129/(AW129-AS129*$H$13)))</f>
        <v>0</v>
      </c>
      <c r="AV129">
        <f>(AU129-1)*100</f>
        <v>0</v>
      </c>
      <c r="AW129">
        <f>MAX(0,($B$13+$C$13*BV129)/(1+$D$13*BV129)*BO129/(BQ129+273)*$E$13)</f>
        <v>0</v>
      </c>
      <c r="AX129">
        <f>$B$11*BW129+$C$11*BX129+$F$11*CI129*(1-CL129)</f>
        <v>0</v>
      </c>
      <c r="AY129">
        <f>AX129*AZ129</f>
        <v>0</v>
      </c>
      <c r="AZ129">
        <f>($B$11*$D$9+$C$11*$D$9+$F$11*((CV129+CN129)/MAX(CV129+CN129+CW129, 0.1)*$I$9+CW129/MAX(CV129+CN129+CW129, 0.1)*$J$9))/($B$11+$C$11+$F$11)</f>
        <v>0</v>
      </c>
      <c r="BA129">
        <f>($B$11*$K$9+$C$11*$K$9+$F$11*((CV129+CN129)/MAX(CV129+CN129+CW129, 0.1)*$P$9+CW129/MAX(CV129+CN129+CW129, 0.1)*$Q$9))/($B$11+$C$11+$F$11)</f>
        <v>0</v>
      </c>
      <c r="BB129">
        <v>2.44</v>
      </c>
      <c r="BC129">
        <v>0.5</v>
      </c>
      <c r="BD129" t="s">
        <v>355</v>
      </c>
      <c r="BE129">
        <v>2</v>
      </c>
      <c r="BF129" t="b">
        <v>1</v>
      </c>
      <c r="BG129">
        <v>1680460158.31429</v>
      </c>
      <c r="BH129">
        <v>219.610964285714</v>
      </c>
      <c r="BI129">
        <v>199.188142857143</v>
      </c>
      <c r="BJ129">
        <v>24.4181071428571</v>
      </c>
      <c r="BK129">
        <v>22.5594678571429</v>
      </c>
      <c r="BL129">
        <v>218.537392857143</v>
      </c>
      <c r="BM129">
        <v>23.99765</v>
      </c>
      <c r="BN129">
        <v>500.198357142857</v>
      </c>
      <c r="BO129">
        <v>89.4457178571428</v>
      </c>
      <c r="BP129">
        <v>0.100047264285714</v>
      </c>
      <c r="BQ129">
        <v>27.4382678571429</v>
      </c>
      <c r="BR129">
        <v>27.5217964285714</v>
      </c>
      <c r="BS129">
        <v>999.9</v>
      </c>
      <c r="BT129">
        <v>0</v>
      </c>
      <c r="BU129">
        <v>0</v>
      </c>
      <c r="BV129">
        <v>10004.2582142857</v>
      </c>
      <c r="BW129">
        <v>0</v>
      </c>
      <c r="BX129">
        <v>10.2381</v>
      </c>
      <c r="BY129">
        <v>20.4227928571429</v>
      </c>
      <c r="BZ129">
        <v>225.10775</v>
      </c>
      <c r="CA129">
        <v>203.785464285714</v>
      </c>
      <c r="CB129">
        <v>1.85864107142857</v>
      </c>
      <c r="CC129">
        <v>199.188142857143</v>
      </c>
      <c r="CD129">
        <v>22.5594678571429</v>
      </c>
      <c r="CE129">
        <v>2.18409571428571</v>
      </c>
      <c r="CF129">
        <v>2.01784785714286</v>
      </c>
      <c r="CG129">
        <v>18.846125</v>
      </c>
      <c r="CH129">
        <v>17.5850857142857</v>
      </c>
      <c r="CI129">
        <v>2000.01357142857</v>
      </c>
      <c r="CJ129">
        <v>0.979998535714286</v>
      </c>
      <c r="CK129">
        <v>0.0200017285714286</v>
      </c>
      <c r="CL129">
        <v>0</v>
      </c>
      <c r="CM129">
        <v>2.56066071428571</v>
      </c>
      <c r="CN129">
        <v>0</v>
      </c>
      <c r="CO129">
        <v>4262.16285714286</v>
      </c>
      <c r="CP129">
        <v>16705.5178571429</v>
      </c>
      <c r="CQ129">
        <v>43.2632857142857</v>
      </c>
      <c r="CR129">
        <v>45.0465</v>
      </c>
      <c r="CS129">
        <v>44.2699285714286</v>
      </c>
      <c r="CT129">
        <v>43.25</v>
      </c>
      <c r="CU129">
        <v>42.875</v>
      </c>
      <c r="CV129">
        <v>1960.01357142857</v>
      </c>
      <c r="CW129">
        <v>40</v>
      </c>
      <c r="CX129">
        <v>0</v>
      </c>
      <c r="CY129">
        <v>1680460195.8</v>
      </c>
      <c r="CZ129">
        <v>0</v>
      </c>
      <c r="DA129">
        <v>0</v>
      </c>
      <c r="DB129" t="s">
        <v>356</v>
      </c>
      <c r="DC129">
        <v>1680383055.5</v>
      </c>
      <c r="DD129">
        <v>1680383051.5</v>
      </c>
      <c r="DE129">
        <v>0</v>
      </c>
      <c r="DF129">
        <v>-0.261</v>
      </c>
      <c r="DG129">
        <v>-0.006</v>
      </c>
      <c r="DH129">
        <v>1.377</v>
      </c>
      <c r="DI129">
        <v>0.403</v>
      </c>
      <c r="DJ129">
        <v>420</v>
      </c>
      <c r="DK129">
        <v>24</v>
      </c>
      <c r="DL129">
        <v>0.61</v>
      </c>
      <c r="DM129">
        <v>0.33</v>
      </c>
      <c r="DN129">
        <v>20.1211292682927</v>
      </c>
      <c r="DO129">
        <v>4.07498675958189</v>
      </c>
      <c r="DP129">
        <v>0.576026839755733</v>
      </c>
      <c r="DQ129">
        <v>0</v>
      </c>
      <c r="DR129">
        <v>1.85689682926829</v>
      </c>
      <c r="DS129">
        <v>0.0312997212543608</v>
      </c>
      <c r="DT129">
        <v>0.00326753538732729</v>
      </c>
      <c r="DU129">
        <v>1</v>
      </c>
      <c r="DV129">
        <v>1</v>
      </c>
      <c r="DW129">
        <v>2</v>
      </c>
      <c r="DX129" t="s">
        <v>357</v>
      </c>
      <c r="DY129">
        <v>2.87031</v>
      </c>
      <c r="DZ129">
        <v>2.71023</v>
      </c>
      <c r="EA129">
        <v>0.0477579</v>
      </c>
      <c r="EB129">
        <v>0.0431716</v>
      </c>
      <c r="EC129">
        <v>0.102578</v>
      </c>
      <c r="ED129">
        <v>0.0973473</v>
      </c>
      <c r="EE129">
        <v>26697.6</v>
      </c>
      <c r="EF129">
        <v>23504.8</v>
      </c>
      <c r="EG129">
        <v>25083</v>
      </c>
      <c r="EH129">
        <v>23918.6</v>
      </c>
      <c r="EI129">
        <v>38389</v>
      </c>
      <c r="EJ129">
        <v>35708.6</v>
      </c>
      <c r="EK129">
        <v>45317.8</v>
      </c>
      <c r="EL129">
        <v>42634.1</v>
      </c>
      <c r="EM129">
        <v>1.78167</v>
      </c>
      <c r="EN129">
        <v>1.87832</v>
      </c>
      <c r="EO129">
        <v>0.10667</v>
      </c>
      <c r="EP129">
        <v>0</v>
      </c>
      <c r="EQ129">
        <v>25.7683</v>
      </c>
      <c r="ER129">
        <v>999.9</v>
      </c>
      <c r="ES129">
        <v>59.791</v>
      </c>
      <c r="ET129">
        <v>28.742</v>
      </c>
      <c r="EU129">
        <v>26.4871</v>
      </c>
      <c r="EV129">
        <v>54.4206</v>
      </c>
      <c r="EW129">
        <v>45.3846</v>
      </c>
      <c r="EX129">
        <v>1</v>
      </c>
      <c r="EY129">
        <v>-0.0923933</v>
      </c>
      <c r="EZ129">
        <v>0.238464</v>
      </c>
      <c r="FA129">
        <v>20.2292</v>
      </c>
      <c r="FB129">
        <v>5.23301</v>
      </c>
      <c r="FC129">
        <v>11.9864</v>
      </c>
      <c r="FD129">
        <v>4.9568</v>
      </c>
      <c r="FE129">
        <v>3.3039</v>
      </c>
      <c r="FF129">
        <v>9999</v>
      </c>
      <c r="FG129">
        <v>9999</v>
      </c>
      <c r="FH129">
        <v>999.9</v>
      </c>
      <c r="FI129">
        <v>9999</v>
      </c>
      <c r="FJ129">
        <v>1.86844</v>
      </c>
      <c r="FK129">
        <v>1.86403</v>
      </c>
      <c r="FL129">
        <v>1.87175</v>
      </c>
      <c r="FM129">
        <v>1.86249</v>
      </c>
      <c r="FN129">
        <v>1.86191</v>
      </c>
      <c r="FO129">
        <v>1.86844</v>
      </c>
      <c r="FP129">
        <v>1.85851</v>
      </c>
      <c r="FQ129">
        <v>1.86502</v>
      </c>
      <c r="FR129">
        <v>5</v>
      </c>
      <c r="FS129">
        <v>0</v>
      </c>
      <c r="FT129">
        <v>0</v>
      </c>
      <c r="FU129">
        <v>0</v>
      </c>
      <c r="FV129" t="s">
        <v>358</v>
      </c>
      <c r="FW129" t="s">
        <v>359</v>
      </c>
      <c r="FX129" t="s">
        <v>360</v>
      </c>
      <c r="FY129" t="s">
        <v>360</v>
      </c>
      <c r="FZ129" t="s">
        <v>360</v>
      </c>
      <c r="GA129" t="s">
        <v>360</v>
      </c>
      <c r="GB129">
        <v>0</v>
      </c>
      <c r="GC129">
        <v>100</v>
      </c>
      <c r="GD129">
        <v>100</v>
      </c>
      <c r="GE129">
        <v>1.038</v>
      </c>
      <c r="GF129">
        <v>0.4201</v>
      </c>
      <c r="GG129">
        <v>0.710533810232173</v>
      </c>
      <c r="GH129">
        <v>0.00197157181927259</v>
      </c>
      <c r="GI129">
        <v>-1.54613444728524e-06</v>
      </c>
      <c r="GJ129">
        <v>6.01190112903267e-10</v>
      </c>
      <c r="GK129">
        <v>-0.100309745534137</v>
      </c>
      <c r="GL129">
        <v>-0.0164619765348121</v>
      </c>
      <c r="GM129">
        <v>0.00184798508784774</v>
      </c>
      <c r="GN129">
        <v>-1.07393615702454e-05</v>
      </c>
      <c r="GO129">
        <v>1</v>
      </c>
      <c r="GP129">
        <v>1970</v>
      </c>
      <c r="GQ129">
        <v>2</v>
      </c>
      <c r="GR129">
        <v>24</v>
      </c>
      <c r="GS129">
        <v>1285.2</v>
      </c>
      <c r="GT129">
        <v>1285.2</v>
      </c>
      <c r="GU129">
        <v>0.506592</v>
      </c>
      <c r="GV129">
        <v>2.40967</v>
      </c>
      <c r="GW129">
        <v>1.44897</v>
      </c>
      <c r="GX129">
        <v>2.31201</v>
      </c>
      <c r="GY129">
        <v>1.44409</v>
      </c>
      <c r="GZ129">
        <v>2.34375</v>
      </c>
      <c r="HA129">
        <v>34.0998</v>
      </c>
      <c r="HB129">
        <v>24.3327</v>
      </c>
      <c r="HC129">
        <v>18</v>
      </c>
      <c r="HD129">
        <v>417.596</v>
      </c>
      <c r="HE129">
        <v>461.212</v>
      </c>
      <c r="HF129">
        <v>25.3338</v>
      </c>
      <c r="HG129">
        <v>26.2864</v>
      </c>
      <c r="HH129">
        <v>30.0001</v>
      </c>
      <c r="HI129">
        <v>26.2081</v>
      </c>
      <c r="HJ129">
        <v>26.1863</v>
      </c>
      <c r="HK129">
        <v>10.1257</v>
      </c>
      <c r="HL129">
        <v>31.1676</v>
      </c>
      <c r="HM129">
        <v>100</v>
      </c>
      <c r="HN129">
        <v>25.3211</v>
      </c>
      <c r="HO129">
        <v>150.954</v>
      </c>
      <c r="HP129">
        <v>22.5877</v>
      </c>
      <c r="HQ129">
        <v>95.934</v>
      </c>
      <c r="HR129">
        <v>100.263</v>
      </c>
    </row>
    <row r="130" spans="1:226">
      <c r="A130">
        <v>114</v>
      </c>
      <c r="B130">
        <v>1680460171.1</v>
      </c>
      <c r="C130">
        <v>2146.09999990463</v>
      </c>
      <c r="D130" t="s">
        <v>587</v>
      </c>
      <c r="E130" t="s">
        <v>588</v>
      </c>
      <c r="F130">
        <v>5</v>
      </c>
      <c r="G130" t="s">
        <v>353</v>
      </c>
      <c r="H130" t="s">
        <v>354</v>
      </c>
      <c r="I130">
        <v>1680460163.6</v>
      </c>
      <c r="J130">
        <f>(K130)/1000</f>
        <v>0</v>
      </c>
      <c r="K130">
        <f>IF(BF130, AN130, AH130)</f>
        <v>0</v>
      </c>
      <c r="L130">
        <f>IF(BF130, AI130, AG130)</f>
        <v>0</v>
      </c>
      <c r="M130">
        <f>BH130 - IF(AU130&gt;1, L130*BB130*100.0/(AW130*BV130), 0)</f>
        <v>0</v>
      </c>
      <c r="N130">
        <f>((T130-J130/2)*M130-L130)/(T130+J130/2)</f>
        <v>0</v>
      </c>
      <c r="O130">
        <f>N130*(BO130+BP130)/1000.0</f>
        <v>0</v>
      </c>
      <c r="P130">
        <f>(BH130 - IF(AU130&gt;1, L130*BB130*100.0/(AW130*BV130), 0))*(BO130+BP130)/1000.0</f>
        <v>0</v>
      </c>
      <c r="Q130">
        <f>2.0/((1/S130-1/R130)+SIGN(S130)*SQRT((1/S130-1/R130)*(1/S130-1/R130) + 4*BC130/((BC130+1)*(BC130+1))*(2*1/S130*1/R130-1/R130*1/R130)))</f>
        <v>0</v>
      </c>
      <c r="R130">
        <f>IF(LEFT(BD130,1)&lt;&gt;"0",IF(LEFT(BD130,1)="1",3.0,BE130),$D$5+$E$5*(BV130*BO130/($K$5*1000))+$F$5*(BV130*BO130/($K$5*1000))*MAX(MIN(BB130,$J$5),$I$5)*MAX(MIN(BB130,$J$5),$I$5)+$G$5*MAX(MIN(BB130,$J$5),$I$5)*(BV130*BO130/($K$5*1000))+$H$5*(BV130*BO130/($K$5*1000))*(BV130*BO130/($K$5*1000)))</f>
        <v>0</v>
      </c>
      <c r="S130">
        <f>J130*(1000-(1000*0.61365*exp(17.502*W130/(240.97+W130))/(BO130+BP130)+BJ130)/2)/(1000*0.61365*exp(17.502*W130/(240.97+W130))/(BO130+BP130)-BJ130)</f>
        <v>0</v>
      </c>
      <c r="T130">
        <f>1/((BC130+1)/(Q130/1.6)+1/(R130/1.37)) + BC130/((BC130+1)/(Q130/1.6) + BC130/(R130/1.37))</f>
        <v>0</v>
      </c>
      <c r="U130">
        <f>(AX130*BA130)</f>
        <v>0</v>
      </c>
      <c r="V130">
        <f>(BQ130+(U130+2*0.95*5.67E-8*(((BQ130+$B$7)+273)^4-(BQ130+273)^4)-44100*J130)/(1.84*29.3*R130+8*0.95*5.67E-8*(BQ130+273)^3))</f>
        <v>0</v>
      </c>
      <c r="W130">
        <f>($C$7*BR130+$D$7*BS130+$E$7*V130)</f>
        <v>0</v>
      </c>
      <c r="X130">
        <f>0.61365*exp(17.502*W130/(240.97+W130))</f>
        <v>0</v>
      </c>
      <c r="Y130">
        <f>(Z130/AA130*100)</f>
        <v>0</v>
      </c>
      <c r="Z130">
        <f>BJ130*(BO130+BP130)/1000</f>
        <v>0</v>
      </c>
      <c r="AA130">
        <f>0.61365*exp(17.502*BQ130/(240.97+BQ130))</f>
        <v>0</v>
      </c>
      <c r="AB130">
        <f>(X130-BJ130*(BO130+BP130)/1000)</f>
        <v>0</v>
      </c>
      <c r="AC130">
        <f>(-J130*44100)</f>
        <v>0</v>
      </c>
      <c r="AD130">
        <f>2*29.3*R130*0.92*(BQ130-W130)</f>
        <v>0</v>
      </c>
      <c r="AE130">
        <f>2*0.95*5.67E-8*(((BQ130+$B$7)+273)^4-(W130+273)^4)</f>
        <v>0</v>
      </c>
      <c r="AF130">
        <f>U130+AE130+AC130+AD130</f>
        <v>0</v>
      </c>
      <c r="AG130">
        <f>BN130*AU130*(BI130-BH130*(1000-AU130*BK130)/(1000-AU130*BJ130))/(100*BB130)</f>
        <v>0</v>
      </c>
      <c r="AH130">
        <f>1000*BN130*AU130*(BJ130-BK130)/(100*BB130*(1000-AU130*BJ130))</f>
        <v>0</v>
      </c>
      <c r="AI130">
        <f>(AJ130 - AK130 - BO130*1E3/(8.314*(BQ130+273.15)) * AM130/BN130 * AL130) * BN130/(100*BB130) * (1000 - BK130)/1000</f>
        <v>0</v>
      </c>
      <c r="AJ130">
        <v>170.099950136784</v>
      </c>
      <c r="AK130">
        <v>184.120012121212</v>
      </c>
      <c r="AL130">
        <v>-3.41664000985806</v>
      </c>
      <c r="AM130">
        <v>67.1760314987301</v>
      </c>
      <c r="AN130">
        <f>(AP130 - AO130 + BO130*1E3/(8.314*(BQ130+273.15)) * AR130/BN130 * AQ130) * BN130/(100*BB130) * 1000/(1000 - AP130)</f>
        <v>0</v>
      </c>
      <c r="AO130">
        <v>22.5500204546849</v>
      </c>
      <c r="AP130">
        <v>24.4079484848485</v>
      </c>
      <c r="AQ130">
        <v>-1.99928085601419e-06</v>
      </c>
      <c r="AR130">
        <v>128.514826234173</v>
      </c>
      <c r="AS130">
        <v>10</v>
      </c>
      <c r="AT130">
        <v>2</v>
      </c>
      <c r="AU130">
        <f>IF(AS130*$H$13&gt;=AW130,1.0,(AW130/(AW130-AS130*$H$13)))</f>
        <v>0</v>
      </c>
      <c r="AV130">
        <f>(AU130-1)*100</f>
        <v>0</v>
      </c>
      <c r="AW130">
        <f>MAX(0,($B$13+$C$13*BV130)/(1+$D$13*BV130)*BO130/(BQ130+273)*$E$13)</f>
        <v>0</v>
      </c>
      <c r="AX130">
        <f>$B$11*BW130+$C$11*BX130+$F$11*CI130*(1-CL130)</f>
        <v>0</v>
      </c>
      <c r="AY130">
        <f>AX130*AZ130</f>
        <v>0</v>
      </c>
      <c r="AZ130">
        <f>($B$11*$D$9+$C$11*$D$9+$F$11*((CV130+CN130)/MAX(CV130+CN130+CW130, 0.1)*$I$9+CW130/MAX(CV130+CN130+CW130, 0.1)*$J$9))/($B$11+$C$11+$F$11)</f>
        <v>0</v>
      </c>
      <c r="BA130">
        <f>($B$11*$K$9+$C$11*$K$9+$F$11*((CV130+CN130)/MAX(CV130+CN130+CW130, 0.1)*$P$9+CW130/MAX(CV130+CN130+CW130, 0.1)*$Q$9))/($B$11+$C$11+$F$11)</f>
        <v>0</v>
      </c>
      <c r="BB130">
        <v>2.44</v>
      </c>
      <c r="BC130">
        <v>0.5</v>
      </c>
      <c r="BD130" t="s">
        <v>355</v>
      </c>
      <c r="BE130">
        <v>2</v>
      </c>
      <c r="BF130" t="b">
        <v>1</v>
      </c>
      <c r="BG130">
        <v>1680460163.6</v>
      </c>
      <c r="BH130">
        <v>202.496925925926</v>
      </c>
      <c r="BI130">
        <v>181.350740740741</v>
      </c>
      <c r="BJ130">
        <v>24.4144074074074</v>
      </c>
      <c r="BK130">
        <v>22.5547703703704</v>
      </c>
      <c r="BL130">
        <v>201.447259259259</v>
      </c>
      <c r="BM130">
        <v>23.994137037037</v>
      </c>
      <c r="BN130">
        <v>500.203259259259</v>
      </c>
      <c r="BO130">
        <v>89.4447666666667</v>
      </c>
      <c r="BP130">
        <v>0.1000628</v>
      </c>
      <c r="BQ130">
        <v>27.4342222222222</v>
      </c>
      <c r="BR130">
        <v>27.5178111111111</v>
      </c>
      <c r="BS130">
        <v>999.9</v>
      </c>
      <c r="BT130">
        <v>0</v>
      </c>
      <c r="BU130">
        <v>0</v>
      </c>
      <c r="BV130">
        <v>10004.4677777778</v>
      </c>
      <c r="BW130">
        <v>0</v>
      </c>
      <c r="BX130">
        <v>10.2381</v>
      </c>
      <c r="BY130">
        <v>21.1461666666667</v>
      </c>
      <c r="BZ130">
        <v>207.564703703704</v>
      </c>
      <c r="CA130">
        <v>185.535518518518</v>
      </c>
      <c r="CB130">
        <v>1.85963111111111</v>
      </c>
      <c r="CC130">
        <v>181.350740740741</v>
      </c>
      <c r="CD130">
        <v>22.5547703703704</v>
      </c>
      <c r="CE130">
        <v>2.18374111111111</v>
      </c>
      <c r="CF130">
        <v>2.01740666666667</v>
      </c>
      <c r="CG130">
        <v>18.8435259259259</v>
      </c>
      <c r="CH130">
        <v>17.5816222222222</v>
      </c>
      <c r="CI130">
        <v>2000.03888888889</v>
      </c>
      <c r="CJ130">
        <v>0.979998666666666</v>
      </c>
      <c r="CK130">
        <v>0.0200015888888889</v>
      </c>
      <c r="CL130">
        <v>0</v>
      </c>
      <c r="CM130">
        <v>2.56134074074074</v>
      </c>
      <c r="CN130">
        <v>0</v>
      </c>
      <c r="CO130">
        <v>4269.42851851852</v>
      </c>
      <c r="CP130">
        <v>16705.7185185185</v>
      </c>
      <c r="CQ130">
        <v>43.2614814814815</v>
      </c>
      <c r="CR130">
        <v>45.0528148148148</v>
      </c>
      <c r="CS130">
        <v>44.2821481481481</v>
      </c>
      <c r="CT130">
        <v>43.25</v>
      </c>
      <c r="CU130">
        <v>42.875</v>
      </c>
      <c r="CV130">
        <v>1960.03851851852</v>
      </c>
      <c r="CW130">
        <v>40.0003703703704</v>
      </c>
      <c r="CX130">
        <v>0</v>
      </c>
      <c r="CY130">
        <v>1680460201.2</v>
      </c>
      <c r="CZ130">
        <v>0</v>
      </c>
      <c r="DA130">
        <v>0</v>
      </c>
      <c r="DB130" t="s">
        <v>356</v>
      </c>
      <c r="DC130">
        <v>1680383055.5</v>
      </c>
      <c r="DD130">
        <v>1680383051.5</v>
      </c>
      <c r="DE130">
        <v>0</v>
      </c>
      <c r="DF130">
        <v>-0.261</v>
      </c>
      <c r="DG130">
        <v>-0.006</v>
      </c>
      <c r="DH130">
        <v>1.377</v>
      </c>
      <c r="DI130">
        <v>0.403</v>
      </c>
      <c r="DJ130">
        <v>420</v>
      </c>
      <c r="DK130">
        <v>24</v>
      </c>
      <c r="DL130">
        <v>0.61</v>
      </c>
      <c r="DM130">
        <v>0.33</v>
      </c>
      <c r="DN130">
        <v>20.7799243902439</v>
      </c>
      <c r="DO130">
        <v>7.30375609756098</v>
      </c>
      <c r="DP130">
        <v>0.872961580966849</v>
      </c>
      <c r="DQ130">
        <v>0</v>
      </c>
      <c r="DR130">
        <v>1.8587187804878</v>
      </c>
      <c r="DS130">
        <v>0.014568083623692</v>
      </c>
      <c r="DT130">
        <v>0.00224925157755452</v>
      </c>
      <c r="DU130">
        <v>1</v>
      </c>
      <c r="DV130">
        <v>1</v>
      </c>
      <c r="DW130">
        <v>2</v>
      </c>
      <c r="DX130" t="s">
        <v>357</v>
      </c>
      <c r="DY130">
        <v>2.87024</v>
      </c>
      <c r="DZ130">
        <v>2.71023</v>
      </c>
      <c r="EA130">
        <v>0.0440638</v>
      </c>
      <c r="EB130">
        <v>0.0394657</v>
      </c>
      <c r="EC130">
        <v>0.102563</v>
      </c>
      <c r="ED130">
        <v>0.0973357</v>
      </c>
      <c r="EE130">
        <v>26801.7</v>
      </c>
      <c r="EF130">
        <v>23595.7</v>
      </c>
      <c r="EG130">
        <v>25083.4</v>
      </c>
      <c r="EH130">
        <v>23918.4</v>
      </c>
      <c r="EI130">
        <v>38389.8</v>
      </c>
      <c r="EJ130">
        <v>35708.9</v>
      </c>
      <c r="EK130">
        <v>45318.1</v>
      </c>
      <c r="EL130">
        <v>42633.9</v>
      </c>
      <c r="EM130">
        <v>1.78183</v>
      </c>
      <c r="EN130">
        <v>1.8785</v>
      </c>
      <c r="EO130">
        <v>0.10667</v>
      </c>
      <c r="EP130">
        <v>0</v>
      </c>
      <c r="EQ130">
        <v>25.7683</v>
      </c>
      <c r="ER130">
        <v>999.9</v>
      </c>
      <c r="ES130">
        <v>59.791</v>
      </c>
      <c r="ET130">
        <v>28.742</v>
      </c>
      <c r="EU130">
        <v>26.4838</v>
      </c>
      <c r="EV130">
        <v>54.6406</v>
      </c>
      <c r="EW130">
        <v>44.5152</v>
      </c>
      <c r="EX130">
        <v>1</v>
      </c>
      <c r="EY130">
        <v>-0.0924162</v>
      </c>
      <c r="EZ130">
        <v>0.235596</v>
      </c>
      <c r="FA130">
        <v>20.2291</v>
      </c>
      <c r="FB130">
        <v>5.23256</v>
      </c>
      <c r="FC130">
        <v>11.9861</v>
      </c>
      <c r="FD130">
        <v>4.9567</v>
      </c>
      <c r="FE130">
        <v>3.3039</v>
      </c>
      <c r="FF130">
        <v>9999</v>
      </c>
      <c r="FG130">
        <v>9999</v>
      </c>
      <c r="FH130">
        <v>999.9</v>
      </c>
      <c r="FI130">
        <v>9999</v>
      </c>
      <c r="FJ130">
        <v>1.86844</v>
      </c>
      <c r="FK130">
        <v>1.86404</v>
      </c>
      <c r="FL130">
        <v>1.87178</v>
      </c>
      <c r="FM130">
        <v>1.86249</v>
      </c>
      <c r="FN130">
        <v>1.86189</v>
      </c>
      <c r="FO130">
        <v>1.86844</v>
      </c>
      <c r="FP130">
        <v>1.85852</v>
      </c>
      <c r="FQ130">
        <v>1.86505</v>
      </c>
      <c r="FR130">
        <v>5</v>
      </c>
      <c r="FS130">
        <v>0</v>
      </c>
      <c r="FT130">
        <v>0</v>
      </c>
      <c r="FU130">
        <v>0</v>
      </c>
      <c r="FV130" t="s">
        <v>358</v>
      </c>
      <c r="FW130" t="s">
        <v>359</v>
      </c>
      <c r="FX130" t="s">
        <v>360</v>
      </c>
      <c r="FY130" t="s">
        <v>360</v>
      </c>
      <c r="FZ130" t="s">
        <v>360</v>
      </c>
      <c r="GA130" t="s">
        <v>360</v>
      </c>
      <c r="GB130">
        <v>0</v>
      </c>
      <c r="GC130">
        <v>100</v>
      </c>
      <c r="GD130">
        <v>100</v>
      </c>
      <c r="GE130">
        <v>1.014</v>
      </c>
      <c r="GF130">
        <v>0.42</v>
      </c>
      <c r="GG130">
        <v>0.710533810232173</v>
      </c>
      <c r="GH130">
        <v>0.00197157181927259</v>
      </c>
      <c r="GI130">
        <v>-1.54613444728524e-06</v>
      </c>
      <c r="GJ130">
        <v>6.01190112903267e-10</v>
      </c>
      <c r="GK130">
        <v>-0.100309745534137</v>
      </c>
      <c r="GL130">
        <v>-0.0164619765348121</v>
      </c>
      <c r="GM130">
        <v>0.00184798508784774</v>
      </c>
      <c r="GN130">
        <v>-1.07393615702454e-05</v>
      </c>
      <c r="GO130">
        <v>1</v>
      </c>
      <c r="GP130">
        <v>1970</v>
      </c>
      <c r="GQ130">
        <v>2</v>
      </c>
      <c r="GR130">
        <v>24</v>
      </c>
      <c r="GS130">
        <v>1285.3</v>
      </c>
      <c r="GT130">
        <v>1285.3</v>
      </c>
      <c r="GU130">
        <v>0.469971</v>
      </c>
      <c r="GV130">
        <v>2.42188</v>
      </c>
      <c r="GW130">
        <v>1.44897</v>
      </c>
      <c r="GX130">
        <v>2.31201</v>
      </c>
      <c r="GY130">
        <v>1.44409</v>
      </c>
      <c r="GZ130">
        <v>2.26807</v>
      </c>
      <c r="HA130">
        <v>34.1225</v>
      </c>
      <c r="HB130">
        <v>24.3239</v>
      </c>
      <c r="HC130">
        <v>18</v>
      </c>
      <c r="HD130">
        <v>417.679</v>
      </c>
      <c r="HE130">
        <v>461.311</v>
      </c>
      <c r="HF130">
        <v>25.3111</v>
      </c>
      <c r="HG130">
        <v>26.2858</v>
      </c>
      <c r="HH130">
        <v>30.0001</v>
      </c>
      <c r="HI130">
        <v>26.2081</v>
      </c>
      <c r="HJ130">
        <v>26.1851</v>
      </c>
      <c r="HK130">
        <v>9.36259</v>
      </c>
      <c r="HL130">
        <v>31.1676</v>
      </c>
      <c r="HM130">
        <v>100</v>
      </c>
      <c r="HN130">
        <v>25.3043</v>
      </c>
      <c r="HO130">
        <v>130.829</v>
      </c>
      <c r="HP130">
        <v>22.5877</v>
      </c>
      <c r="HQ130">
        <v>95.935</v>
      </c>
      <c r="HR130">
        <v>100.263</v>
      </c>
    </row>
    <row r="131" spans="1:226">
      <c r="A131">
        <v>115</v>
      </c>
      <c r="B131">
        <v>1680460176.1</v>
      </c>
      <c r="C131">
        <v>2151.09999990463</v>
      </c>
      <c r="D131" t="s">
        <v>589</v>
      </c>
      <c r="E131" t="s">
        <v>590</v>
      </c>
      <c r="F131">
        <v>5</v>
      </c>
      <c r="G131" t="s">
        <v>353</v>
      </c>
      <c r="H131" t="s">
        <v>354</v>
      </c>
      <c r="I131">
        <v>1680460168.31429</v>
      </c>
      <c r="J131">
        <f>(K131)/1000</f>
        <v>0</v>
      </c>
      <c r="K131">
        <f>IF(BF131, AN131, AH131)</f>
        <v>0</v>
      </c>
      <c r="L131">
        <f>IF(BF131, AI131, AG131)</f>
        <v>0</v>
      </c>
      <c r="M131">
        <f>BH131 - IF(AU131&gt;1, L131*BB131*100.0/(AW131*BV131), 0)</f>
        <v>0</v>
      </c>
      <c r="N131">
        <f>((T131-J131/2)*M131-L131)/(T131+J131/2)</f>
        <v>0</v>
      </c>
      <c r="O131">
        <f>N131*(BO131+BP131)/1000.0</f>
        <v>0</v>
      </c>
      <c r="P131">
        <f>(BH131 - IF(AU131&gt;1, L131*BB131*100.0/(AW131*BV131), 0))*(BO131+BP131)/1000.0</f>
        <v>0</v>
      </c>
      <c r="Q131">
        <f>2.0/((1/S131-1/R131)+SIGN(S131)*SQRT((1/S131-1/R131)*(1/S131-1/R131) + 4*BC131/((BC131+1)*(BC131+1))*(2*1/S131*1/R131-1/R131*1/R131)))</f>
        <v>0</v>
      </c>
      <c r="R131">
        <f>IF(LEFT(BD131,1)&lt;&gt;"0",IF(LEFT(BD131,1)="1",3.0,BE131),$D$5+$E$5*(BV131*BO131/($K$5*1000))+$F$5*(BV131*BO131/($K$5*1000))*MAX(MIN(BB131,$J$5),$I$5)*MAX(MIN(BB131,$J$5),$I$5)+$G$5*MAX(MIN(BB131,$J$5),$I$5)*(BV131*BO131/($K$5*1000))+$H$5*(BV131*BO131/($K$5*1000))*(BV131*BO131/($K$5*1000)))</f>
        <v>0</v>
      </c>
      <c r="S131">
        <f>J131*(1000-(1000*0.61365*exp(17.502*W131/(240.97+W131))/(BO131+BP131)+BJ131)/2)/(1000*0.61365*exp(17.502*W131/(240.97+W131))/(BO131+BP131)-BJ131)</f>
        <v>0</v>
      </c>
      <c r="T131">
        <f>1/((BC131+1)/(Q131/1.6)+1/(R131/1.37)) + BC131/((BC131+1)/(Q131/1.6) + BC131/(R131/1.37))</f>
        <v>0</v>
      </c>
      <c r="U131">
        <f>(AX131*BA131)</f>
        <v>0</v>
      </c>
      <c r="V131">
        <f>(BQ131+(U131+2*0.95*5.67E-8*(((BQ131+$B$7)+273)^4-(BQ131+273)^4)-44100*J131)/(1.84*29.3*R131+8*0.95*5.67E-8*(BQ131+273)^3))</f>
        <v>0</v>
      </c>
      <c r="W131">
        <f>($C$7*BR131+$D$7*BS131+$E$7*V131)</f>
        <v>0</v>
      </c>
      <c r="X131">
        <f>0.61365*exp(17.502*W131/(240.97+W131))</f>
        <v>0</v>
      </c>
      <c r="Y131">
        <f>(Z131/AA131*100)</f>
        <v>0</v>
      </c>
      <c r="Z131">
        <f>BJ131*(BO131+BP131)/1000</f>
        <v>0</v>
      </c>
      <c r="AA131">
        <f>0.61365*exp(17.502*BQ131/(240.97+BQ131))</f>
        <v>0</v>
      </c>
      <c r="AB131">
        <f>(X131-BJ131*(BO131+BP131)/1000)</f>
        <v>0</v>
      </c>
      <c r="AC131">
        <f>(-J131*44100)</f>
        <v>0</v>
      </c>
      <c r="AD131">
        <f>2*29.3*R131*0.92*(BQ131-W131)</f>
        <v>0</v>
      </c>
      <c r="AE131">
        <f>2*0.95*5.67E-8*(((BQ131+$B$7)+273)^4-(W131+273)^4)</f>
        <v>0</v>
      </c>
      <c r="AF131">
        <f>U131+AE131+AC131+AD131</f>
        <v>0</v>
      </c>
      <c r="AG131">
        <f>BN131*AU131*(BI131-BH131*(1000-AU131*BK131)/(1000-AU131*BJ131))/(100*BB131)</f>
        <v>0</v>
      </c>
      <c r="AH131">
        <f>1000*BN131*AU131*(BJ131-BK131)/(100*BB131*(1000-AU131*BJ131))</f>
        <v>0</v>
      </c>
      <c r="AI131">
        <f>(AJ131 - AK131 - BO131*1E3/(8.314*(BQ131+273.15)) * AM131/BN131 * AL131) * BN131/(100*BB131) * (1000 - BK131)/1000</f>
        <v>0</v>
      </c>
      <c r="AJ131">
        <v>154.018431985208</v>
      </c>
      <c r="AK131">
        <v>167.576539393939</v>
      </c>
      <c r="AL131">
        <v>-3.29937349708178</v>
      </c>
      <c r="AM131">
        <v>67.1760314987301</v>
      </c>
      <c r="AN131">
        <f>(AP131 - AO131 + BO131*1E3/(8.314*(BQ131+273.15)) * AR131/BN131 * AQ131) * BN131/(100*BB131) * 1000/(1000 - AP131)</f>
        <v>0</v>
      </c>
      <c r="AO131">
        <v>22.5456873430932</v>
      </c>
      <c r="AP131">
        <v>24.4031672727273</v>
      </c>
      <c r="AQ131">
        <v>-1.71639032895754e-06</v>
      </c>
      <c r="AR131">
        <v>128.514826234173</v>
      </c>
      <c r="AS131">
        <v>10</v>
      </c>
      <c r="AT131">
        <v>2</v>
      </c>
      <c r="AU131">
        <f>IF(AS131*$H$13&gt;=AW131,1.0,(AW131/(AW131-AS131*$H$13)))</f>
        <v>0</v>
      </c>
      <c r="AV131">
        <f>(AU131-1)*100</f>
        <v>0</v>
      </c>
      <c r="AW131">
        <f>MAX(0,($B$13+$C$13*BV131)/(1+$D$13*BV131)*BO131/(BQ131+273)*$E$13)</f>
        <v>0</v>
      </c>
      <c r="AX131">
        <f>$B$11*BW131+$C$11*BX131+$F$11*CI131*(1-CL131)</f>
        <v>0</v>
      </c>
      <c r="AY131">
        <f>AX131*AZ131</f>
        <v>0</v>
      </c>
      <c r="AZ131">
        <f>($B$11*$D$9+$C$11*$D$9+$F$11*((CV131+CN131)/MAX(CV131+CN131+CW131, 0.1)*$I$9+CW131/MAX(CV131+CN131+CW131, 0.1)*$J$9))/($B$11+$C$11+$F$11)</f>
        <v>0</v>
      </c>
      <c r="BA131">
        <f>($B$11*$K$9+$C$11*$K$9+$F$11*((CV131+CN131)/MAX(CV131+CN131+CW131, 0.1)*$P$9+CW131/MAX(CV131+CN131+CW131, 0.1)*$Q$9))/($B$11+$C$11+$F$11)</f>
        <v>0</v>
      </c>
      <c r="BB131">
        <v>2.44</v>
      </c>
      <c r="BC131">
        <v>0.5</v>
      </c>
      <c r="BD131" t="s">
        <v>355</v>
      </c>
      <c r="BE131">
        <v>2</v>
      </c>
      <c r="BF131" t="b">
        <v>1</v>
      </c>
      <c r="BG131">
        <v>1680460168.31429</v>
      </c>
      <c r="BH131">
        <v>187.170821428571</v>
      </c>
      <c r="BI131">
        <v>165.791</v>
      </c>
      <c r="BJ131">
        <v>24.4102892857143</v>
      </c>
      <c r="BK131">
        <v>22.5507214285714</v>
      </c>
      <c r="BL131">
        <v>186.14325</v>
      </c>
      <c r="BM131">
        <v>23.9902321428571</v>
      </c>
      <c r="BN131">
        <v>500.199321428571</v>
      </c>
      <c r="BO131">
        <v>89.4446642857143</v>
      </c>
      <c r="BP131">
        <v>0.0999828714285714</v>
      </c>
      <c r="BQ131">
        <v>27.4310571428571</v>
      </c>
      <c r="BR131">
        <v>27.5170964285714</v>
      </c>
      <c r="BS131">
        <v>999.9</v>
      </c>
      <c r="BT131">
        <v>0</v>
      </c>
      <c r="BU131">
        <v>0</v>
      </c>
      <c r="BV131">
        <v>10014.4482142857</v>
      </c>
      <c r="BW131">
        <v>0</v>
      </c>
      <c r="BX131">
        <v>10.2381</v>
      </c>
      <c r="BY131">
        <v>21.3798178571429</v>
      </c>
      <c r="BZ131">
        <v>191.85425</v>
      </c>
      <c r="CA131">
        <v>169.616</v>
      </c>
      <c r="CB131">
        <v>1.8595575</v>
      </c>
      <c r="CC131">
        <v>165.791</v>
      </c>
      <c r="CD131">
        <v>22.5507214285714</v>
      </c>
      <c r="CE131">
        <v>2.18337035714286</v>
      </c>
      <c r="CF131">
        <v>2.01704285714286</v>
      </c>
      <c r="CG131">
        <v>18.8408107142857</v>
      </c>
      <c r="CH131">
        <v>17.5787571428571</v>
      </c>
      <c r="CI131">
        <v>2000.0225</v>
      </c>
      <c r="CJ131">
        <v>0.979998535714286</v>
      </c>
      <c r="CK131">
        <v>0.0200017285714286</v>
      </c>
      <c r="CL131">
        <v>0</v>
      </c>
      <c r="CM131">
        <v>2.49843214285714</v>
      </c>
      <c r="CN131">
        <v>0</v>
      </c>
      <c r="CO131">
        <v>4276.72178571429</v>
      </c>
      <c r="CP131">
        <v>16705.5821428571</v>
      </c>
      <c r="CQ131">
        <v>43.2721428571428</v>
      </c>
      <c r="CR131">
        <v>45.062</v>
      </c>
      <c r="CS131">
        <v>44.2920714285714</v>
      </c>
      <c r="CT131">
        <v>43.25</v>
      </c>
      <c r="CU131">
        <v>42.875</v>
      </c>
      <c r="CV131">
        <v>1960.02214285714</v>
      </c>
      <c r="CW131">
        <v>40.0003571428571</v>
      </c>
      <c r="CX131">
        <v>0</v>
      </c>
      <c r="CY131">
        <v>1680460206</v>
      </c>
      <c r="CZ131">
        <v>0</v>
      </c>
      <c r="DA131">
        <v>0</v>
      </c>
      <c r="DB131" t="s">
        <v>356</v>
      </c>
      <c r="DC131">
        <v>1680383055.5</v>
      </c>
      <c r="DD131">
        <v>1680383051.5</v>
      </c>
      <c r="DE131">
        <v>0</v>
      </c>
      <c r="DF131">
        <v>-0.261</v>
      </c>
      <c r="DG131">
        <v>-0.006</v>
      </c>
      <c r="DH131">
        <v>1.377</v>
      </c>
      <c r="DI131">
        <v>0.403</v>
      </c>
      <c r="DJ131">
        <v>420</v>
      </c>
      <c r="DK131">
        <v>24</v>
      </c>
      <c r="DL131">
        <v>0.61</v>
      </c>
      <c r="DM131">
        <v>0.33</v>
      </c>
      <c r="DN131">
        <v>21.2485195121951</v>
      </c>
      <c r="DO131">
        <v>4.58037700348431</v>
      </c>
      <c r="DP131">
        <v>0.674228156439901</v>
      </c>
      <c r="DQ131">
        <v>0</v>
      </c>
      <c r="DR131">
        <v>1.8593843902439</v>
      </c>
      <c r="DS131">
        <v>-0.00371372822299628</v>
      </c>
      <c r="DT131">
        <v>0.00109592827070888</v>
      </c>
      <c r="DU131">
        <v>1</v>
      </c>
      <c r="DV131">
        <v>1</v>
      </c>
      <c r="DW131">
        <v>2</v>
      </c>
      <c r="DX131" t="s">
        <v>357</v>
      </c>
      <c r="DY131">
        <v>2.87022</v>
      </c>
      <c r="DZ131">
        <v>2.71012</v>
      </c>
      <c r="EA131">
        <v>0.0403954</v>
      </c>
      <c r="EB131">
        <v>0.0354761</v>
      </c>
      <c r="EC131">
        <v>0.10255</v>
      </c>
      <c r="ED131">
        <v>0.0973259</v>
      </c>
      <c r="EE131">
        <v>26904.2</v>
      </c>
      <c r="EF131">
        <v>23693.7</v>
      </c>
      <c r="EG131">
        <v>25083.1</v>
      </c>
      <c r="EH131">
        <v>23918.4</v>
      </c>
      <c r="EI131">
        <v>38389.8</v>
      </c>
      <c r="EJ131">
        <v>35709.3</v>
      </c>
      <c r="EK131">
        <v>45317.6</v>
      </c>
      <c r="EL131">
        <v>42634.1</v>
      </c>
      <c r="EM131">
        <v>1.78185</v>
      </c>
      <c r="EN131">
        <v>1.87835</v>
      </c>
      <c r="EO131">
        <v>0.106547</v>
      </c>
      <c r="EP131">
        <v>0</v>
      </c>
      <c r="EQ131">
        <v>25.7705</v>
      </c>
      <c r="ER131">
        <v>999.9</v>
      </c>
      <c r="ES131">
        <v>59.791</v>
      </c>
      <c r="ET131">
        <v>28.742</v>
      </c>
      <c r="EU131">
        <v>26.4827</v>
      </c>
      <c r="EV131">
        <v>53.5406</v>
      </c>
      <c r="EW131">
        <v>45.0601</v>
      </c>
      <c r="EX131">
        <v>1</v>
      </c>
      <c r="EY131">
        <v>-0.0924695</v>
      </c>
      <c r="EZ131">
        <v>0.223374</v>
      </c>
      <c r="FA131">
        <v>20.2293</v>
      </c>
      <c r="FB131">
        <v>5.23316</v>
      </c>
      <c r="FC131">
        <v>11.986</v>
      </c>
      <c r="FD131">
        <v>4.9568</v>
      </c>
      <c r="FE131">
        <v>3.30395</v>
      </c>
      <c r="FF131">
        <v>9999</v>
      </c>
      <c r="FG131">
        <v>9999</v>
      </c>
      <c r="FH131">
        <v>999.9</v>
      </c>
      <c r="FI131">
        <v>9999</v>
      </c>
      <c r="FJ131">
        <v>1.86844</v>
      </c>
      <c r="FK131">
        <v>1.86408</v>
      </c>
      <c r="FL131">
        <v>1.87179</v>
      </c>
      <c r="FM131">
        <v>1.86249</v>
      </c>
      <c r="FN131">
        <v>1.8619</v>
      </c>
      <c r="FO131">
        <v>1.86844</v>
      </c>
      <c r="FP131">
        <v>1.85852</v>
      </c>
      <c r="FQ131">
        <v>1.86502</v>
      </c>
      <c r="FR131">
        <v>5</v>
      </c>
      <c r="FS131">
        <v>0</v>
      </c>
      <c r="FT131">
        <v>0</v>
      </c>
      <c r="FU131">
        <v>0</v>
      </c>
      <c r="FV131" t="s">
        <v>358</v>
      </c>
      <c r="FW131" t="s">
        <v>359</v>
      </c>
      <c r="FX131" t="s">
        <v>360</v>
      </c>
      <c r="FY131" t="s">
        <v>360</v>
      </c>
      <c r="FZ131" t="s">
        <v>360</v>
      </c>
      <c r="GA131" t="s">
        <v>360</v>
      </c>
      <c r="GB131">
        <v>0</v>
      </c>
      <c r="GC131">
        <v>100</v>
      </c>
      <c r="GD131">
        <v>100</v>
      </c>
      <c r="GE131">
        <v>0.99</v>
      </c>
      <c r="GF131">
        <v>0.4197</v>
      </c>
      <c r="GG131">
        <v>0.710533810232173</v>
      </c>
      <c r="GH131">
        <v>0.00197157181927259</v>
      </c>
      <c r="GI131">
        <v>-1.54613444728524e-06</v>
      </c>
      <c r="GJ131">
        <v>6.01190112903267e-10</v>
      </c>
      <c r="GK131">
        <v>-0.100309745534137</v>
      </c>
      <c r="GL131">
        <v>-0.0164619765348121</v>
      </c>
      <c r="GM131">
        <v>0.00184798508784774</v>
      </c>
      <c r="GN131">
        <v>-1.07393615702454e-05</v>
      </c>
      <c r="GO131">
        <v>1</v>
      </c>
      <c r="GP131">
        <v>1970</v>
      </c>
      <c r="GQ131">
        <v>2</v>
      </c>
      <c r="GR131">
        <v>24</v>
      </c>
      <c r="GS131">
        <v>1285.3</v>
      </c>
      <c r="GT131">
        <v>1285.4</v>
      </c>
      <c r="GU131">
        <v>0.432129</v>
      </c>
      <c r="GV131">
        <v>2.3938</v>
      </c>
      <c r="GW131">
        <v>1.44775</v>
      </c>
      <c r="GX131">
        <v>2.31323</v>
      </c>
      <c r="GY131">
        <v>1.44409</v>
      </c>
      <c r="GZ131">
        <v>2.47437</v>
      </c>
      <c r="HA131">
        <v>34.1225</v>
      </c>
      <c r="HB131">
        <v>24.3327</v>
      </c>
      <c r="HC131">
        <v>18</v>
      </c>
      <c r="HD131">
        <v>417.677</v>
      </c>
      <c r="HE131">
        <v>461.205</v>
      </c>
      <c r="HF131">
        <v>25.2948</v>
      </c>
      <c r="HG131">
        <v>26.2842</v>
      </c>
      <c r="HH131">
        <v>30.0001</v>
      </c>
      <c r="HI131">
        <v>26.206</v>
      </c>
      <c r="HJ131">
        <v>26.1835</v>
      </c>
      <c r="HK131">
        <v>8.64489</v>
      </c>
      <c r="HL131">
        <v>31.1676</v>
      </c>
      <c r="HM131">
        <v>100</v>
      </c>
      <c r="HN131">
        <v>25.2923</v>
      </c>
      <c r="HO131">
        <v>117.418</v>
      </c>
      <c r="HP131">
        <v>22.5877</v>
      </c>
      <c r="HQ131">
        <v>95.9339</v>
      </c>
      <c r="HR131">
        <v>100.263</v>
      </c>
    </row>
    <row r="132" spans="1:226">
      <c r="A132">
        <v>116</v>
      </c>
      <c r="B132">
        <v>1680460180.6</v>
      </c>
      <c r="C132">
        <v>2155.59999990463</v>
      </c>
      <c r="D132" t="s">
        <v>591</v>
      </c>
      <c r="E132" t="s">
        <v>592</v>
      </c>
      <c r="F132">
        <v>5</v>
      </c>
      <c r="G132" t="s">
        <v>353</v>
      </c>
      <c r="H132" t="s">
        <v>354</v>
      </c>
      <c r="I132">
        <v>1680460172.76071</v>
      </c>
      <c r="J132">
        <f>(K132)/1000</f>
        <v>0</v>
      </c>
      <c r="K132">
        <f>IF(BF132, AN132, AH132)</f>
        <v>0</v>
      </c>
      <c r="L132">
        <f>IF(BF132, AI132, AG132)</f>
        <v>0</v>
      </c>
      <c r="M132">
        <f>BH132 - IF(AU132&gt;1, L132*BB132*100.0/(AW132*BV132), 0)</f>
        <v>0</v>
      </c>
      <c r="N132">
        <f>((T132-J132/2)*M132-L132)/(T132+J132/2)</f>
        <v>0</v>
      </c>
      <c r="O132">
        <f>N132*(BO132+BP132)/1000.0</f>
        <v>0</v>
      </c>
      <c r="P132">
        <f>(BH132 - IF(AU132&gt;1, L132*BB132*100.0/(AW132*BV132), 0))*(BO132+BP132)/1000.0</f>
        <v>0</v>
      </c>
      <c r="Q132">
        <f>2.0/((1/S132-1/R132)+SIGN(S132)*SQRT((1/S132-1/R132)*(1/S132-1/R132) + 4*BC132/((BC132+1)*(BC132+1))*(2*1/S132*1/R132-1/R132*1/R132)))</f>
        <v>0</v>
      </c>
      <c r="R132">
        <f>IF(LEFT(BD132,1)&lt;&gt;"0",IF(LEFT(BD132,1)="1",3.0,BE132),$D$5+$E$5*(BV132*BO132/($K$5*1000))+$F$5*(BV132*BO132/($K$5*1000))*MAX(MIN(BB132,$J$5),$I$5)*MAX(MIN(BB132,$J$5),$I$5)+$G$5*MAX(MIN(BB132,$J$5),$I$5)*(BV132*BO132/($K$5*1000))+$H$5*(BV132*BO132/($K$5*1000))*(BV132*BO132/($K$5*1000)))</f>
        <v>0</v>
      </c>
      <c r="S132">
        <f>J132*(1000-(1000*0.61365*exp(17.502*W132/(240.97+W132))/(BO132+BP132)+BJ132)/2)/(1000*0.61365*exp(17.502*W132/(240.97+W132))/(BO132+BP132)-BJ132)</f>
        <v>0</v>
      </c>
      <c r="T132">
        <f>1/((BC132+1)/(Q132/1.6)+1/(R132/1.37)) + BC132/((BC132+1)/(Q132/1.6) + BC132/(R132/1.37))</f>
        <v>0</v>
      </c>
      <c r="U132">
        <f>(AX132*BA132)</f>
        <v>0</v>
      </c>
      <c r="V132">
        <f>(BQ132+(U132+2*0.95*5.67E-8*(((BQ132+$B$7)+273)^4-(BQ132+273)^4)-44100*J132)/(1.84*29.3*R132+8*0.95*5.67E-8*(BQ132+273)^3))</f>
        <v>0</v>
      </c>
      <c r="W132">
        <f>($C$7*BR132+$D$7*BS132+$E$7*V132)</f>
        <v>0</v>
      </c>
      <c r="X132">
        <f>0.61365*exp(17.502*W132/(240.97+W132))</f>
        <v>0</v>
      </c>
      <c r="Y132">
        <f>(Z132/AA132*100)</f>
        <v>0</v>
      </c>
      <c r="Z132">
        <f>BJ132*(BO132+BP132)/1000</f>
        <v>0</v>
      </c>
      <c r="AA132">
        <f>0.61365*exp(17.502*BQ132/(240.97+BQ132))</f>
        <v>0</v>
      </c>
      <c r="AB132">
        <f>(X132-BJ132*(BO132+BP132)/1000)</f>
        <v>0</v>
      </c>
      <c r="AC132">
        <f>(-J132*44100)</f>
        <v>0</v>
      </c>
      <c r="AD132">
        <f>2*29.3*R132*0.92*(BQ132-W132)</f>
        <v>0</v>
      </c>
      <c r="AE132">
        <f>2*0.95*5.67E-8*(((BQ132+$B$7)+273)^4-(W132+273)^4)</f>
        <v>0</v>
      </c>
      <c r="AF132">
        <f>U132+AE132+AC132+AD132</f>
        <v>0</v>
      </c>
      <c r="AG132">
        <f>BN132*AU132*(BI132-BH132*(1000-AU132*BK132)/(1000-AU132*BJ132))/(100*BB132)</f>
        <v>0</v>
      </c>
      <c r="AH132">
        <f>1000*BN132*AU132*(BJ132-BK132)/(100*BB132*(1000-AU132*BJ132))</f>
        <v>0</v>
      </c>
      <c r="AI132">
        <f>(AJ132 - AK132 - BO132*1E3/(8.314*(BQ132+273.15)) * AM132/BN132 * AL132) * BN132/(100*BB132) * (1000 - BK132)/1000</f>
        <v>0</v>
      </c>
      <c r="AJ132">
        <v>137.866809345459</v>
      </c>
      <c r="AK132">
        <v>152.384333333333</v>
      </c>
      <c r="AL132">
        <v>-3.38135470291089</v>
      </c>
      <c r="AM132">
        <v>67.1760314987301</v>
      </c>
      <c r="AN132">
        <f>(AP132 - AO132 + BO132*1E3/(8.314*(BQ132+273.15)) * AR132/BN132 * AQ132) * BN132/(100*BB132) * 1000/(1000 - AP132)</f>
        <v>0</v>
      </c>
      <c r="AO132">
        <v>22.5426607520801</v>
      </c>
      <c r="AP132">
        <v>24.3971042424242</v>
      </c>
      <c r="AQ132">
        <v>-3.71673488615131e-06</v>
      </c>
      <c r="AR132">
        <v>128.514826234173</v>
      </c>
      <c r="AS132">
        <v>11</v>
      </c>
      <c r="AT132">
        <v>2</v>
      </c>
      <c r="AU132">
        <f>IF(AS132*$H$13&gt;=AW132,1.0,(AW132/(AW132-AS132*$H$13)))</f>
        <v>0</v>
      </c>
      <c r="AV132">
        <f>(AU132-1)*100</f>
        <v>0</v>
      </c>
      <c r="AW132">
        <f>MAX(0,($B$13+$C$13*BV132)/(1+$D$13*BV132)*BO132/(BQ132+273)*$E$13)</f>
        <v>0</v>
      </c>
      <c r="AX132">
        <f>$B$11*BW132+$C$11*BX132+$F$11*CI132*(1-CL132)</f>
        <v>0</v>
      </c>
      <c r="AY132">
        <f>AX132*AZ132</f>
        <v>0</v>
      </c>
      <c r="AZ132">
        <f>($B$11*$D$9+$C$11*$D$9+$F$11*((CV132+CN132)/MAX(CV132+CN132+CW132, 0.1)*$I$9+CW132/MAX(CV132+CN132+CW132, 0.1)*$J$9))/($B$11+$C$11+$F$11)</f>
        <v>0</v>
      </c>
      <c r="BA132">
        <f>($B$11*$K$9+$C$11*$K$9+$F$11*((CV132+CN132)/MAX(CV132+CN132+CW132, 0.1)*$P$9+CW132/MAX(CV132+CN132+CW132, 0.1)*$Q$9))/($B$11+$C$11+$F$11)</f>
        <v>0</v>
      </c>
      <c r="BB132">
        <v>2.44</v>
      </c>
      <c r="BC132">
        <v>0.5</v>
      </c>
      <c r="BD132" t="s">
        <v>355</v>
      </c>
      <c r="BE132">
        <v>2</v>
      </c>
      <c r="BF132" t="b">
        <v>1</v>
      </c>
      <c r="BG132">
        <v>1680460172.76071</v>
      </c>
      <c r="BH132">
        <v>172.68975</v>
      </c>
      <c r="BI132">
        <v>150.656107142857</v>
      </c>
      <c r="BJ132">
        <v>24.4058571428571</v>
      </c>
      <c r="BK132">
        <v>22.5475857142857</v>
      </c>
      <c r="BL132">
        <v>171.683571428571</v>
      </c>
      <c r="BM132">
        <v>23.9860285714286</v>
      </c>
      <c r="BN132">
        <v>500.202428571429</v>
      </c>
      <c r="BO132">
        <v>89.4446857142857</v>
      </c>
      <c r="BP132">
        <v>0.100013867857143</v>
      </c>
      <c r="BQ132">
        <v>27.4282357142857</v>
      </c>
      <c r="BR132">
        <v>27.5143035714286</v>
      </c>
      <c r="BS132">
        <v>999.9</v>
      </c>
      <c r="BT132">
        <v>0</v>
      </c>
      <c r="BU132">
        <v>0</v>
      </c>
      <c r="BV132">
        <v>10006.9446428571</v>
      </c>
      <c r="BW132">
        <v>0</v>
      </c>
      <c r="BX132">
        <v>10.2381</v>
      </c>
      <c r="BY132">
        <v>22.03365</v>
      </c>
      <c r="BZ132">
        <v>177.01</v>
      </c>
      <c r="CA132">
        <v>154.131428571429</v>
      </c>
      <c r="CB132">
        <v>1.85826714285714</v>
      </c>
      <c r="CC132">
        <v>150.656107142857</v>
      </c>
      <c r="CD132">
        <v>22.5475857142857</v>
      </c>
      <c r="CE132">
        <v>2.18297464285714</v>
      </c>
      <c r="CF132">
        <v>2.0167625</v>
      </c>
      <c r="CG132">
        <v>18.8379142857143</v>
      </c>
      <c r="CH132">
        <v>17.5765607142857</v>
      </c>
      <c r="CI132">
        <v>2000.01321428571</v>
      </c>
      <c r="CJ132">
        <v>0.979998428571428</v>
      </c>
      <c r="CK132">
        <v>0.0200018428571429</v>
      </c>
      <c r="CL132">
        <v>0</v>
      </c>
      <c r="CM132">
        <v>2.47607142857143</v>
      </c>
      <c r="CN132">
        <v>0</v>
      </c>
      <c r="CO132">
        <v>4284.61892857143</v>
      </c>
      <c r="CP132">
        <v>16705.5</v>
      </c>
      <c r="CQ132">
        <v>43.2898571428571</v>
      </c>
      <c r="CR132">
        <v>45.062</v>
      </c>
      <c r="CS132">
        <v>44.2987142857143</v>
      </c>
      <c r="CT132">
        <v>43.25</v>
      </c>
      <c r="CU132">
        <v>42.875</v>
      </c>
      <c r="CV132">
        <v>1960.01285714286</v>
      </c>
      <c r="CW132">
        <v>40.0003571428571</v>
      </c>
      <c r="CX132">
        <v>0</v>
      </c>
      <c r="CY132">
        <v>1680460210.8</v>
      </c>
      <c r="CZ132">
        <v>0</v>
      </c>
      <c r="DA132">
        <v>0</v>
      </c>
      <c r="DB132" t="s">
        <v>356</v>
      </c>
      <c r="DC132">
        <v>1680383055.5</v>
      </c>
      <c r="DD132">
        <v>1680383051.5</v>
      </c>
      <c r="DE132">
        <v>0</v>
      </c>
      <c r="DF132">
        <v>-0.261</v>
      </c>
      <c r="DG132">
        <v>-0.006</v>
      </c>
      <c r="DH132">
        <v>1.377</v>
      </c>
      <c r="DI132">
        <v>0.403</v>
      </c>
      <c r="DJ132">
        <v>420</v>
      </c>
      <c r="DK132">
        <v>24</v>
      </c>
      <c r="DL132">
        <v>0.61</v>
      </c>
      <c r="DM132">
        <v>0.33</v>
      </c>
      <c r="DN132">
        <v>21.5770829268293</v>
      </c>
      <c r="DO132">
        <v>7.01601114982581</v>
      </c>
      <c r="DP132">
        <v>0.829577902339479</v>
      </c>
      <c r="DQ132">
        <v>0</v>
      </c>
      <c r="DR132">
        <v>1.85896463414634</v>
      </c>
      <c r="DS132">
        <v>-0.0137841114982536</v>
      </c>
      <c r="DT132">
        <v>0.001557172386655</v>
      </c>
      <c r="DU132">
        <v>1</v>
      </c>
      <c r="DV132">
        <v>1</v>
      </c>
      <c r="DW132">
        <v>2</v>
      </c>
      <c r="DX132" t="s">
        <v>357</v>
      </c>
      <c r="DY132">
        <v>2.87029</v>
      </c>
      <c r="DZ132">
        <v>2.71073</v>
      </c>
      <c r="EA132">
        <v>0.0369569</v>
      </c>
      <c r="EB132">
        <v>0.0319251</v>
      </c>
      <c r="EC132">
        <v>0.102537</v>
      </c>
      <c r="ED132">
        <v>0.0973162</v>
      </c>
      <c r="EE132">
        <v>27000.6</v>
      </c>
      <c r="EF132">
        <v>23781</v>
      </c>
      <c r="EG132">
        <v>25083.2</v>
      </c>
      <c r="EH132">
        <v>23918.5</v>
      </c>
      <c r="EI132">
        <v>38390.3</v>
      </c>
      <c r="EJ132">
        <v>35709.7</v>
      </c>
      <c r="EK132">
        <v>45317.6</v>
      </c>
      <c r="EL132">
        <v>42634.2</v>
      </c>
      <c r="EM132">
        <v>1.78163</v>
      </c>
      <c r="EN132">
        <v>1.8781</v>
      </c>
      <c r="EO132">
        <v>0.106897</v>
      </c>
      <c r="EP132">
        <v>0</v>
      </c>
      <c r="EQ132">
        <v>25.7724</v>
      </c>
      <c r="ER132">
        <v>999.9</v>
      </c>
      <c r="ES132">
        <v>59.791</v>
      </c>
      <c r="ET132">
        <v>28.742</v>
      </c>
      <c r="EU132">
        <v>26.4854</v>
      </c>
      <c r="EV132">
        <v>54.4606</v>
      </c>
      <c r="EW132">
        <v>44.4671</v>
      </c>
      <c r="EX132">
        <v>1</v>
      </c>
      <c r="EY132">
        <v>-0.0925584</v>
      </c>
      <c r="EZ132">
        <v>0.223483</v>
      </c>
      <c r="FA132">
        <v>20.2292</v>
      </c>
      <c r="FB132">
        <v>5.23301</v>
      </c>
      <c r="FC132">
        <v>11.986</v>
      </c>
      <c r="FD132">
        <v>4.95685</v>
      </c>
      <c r="FE132">
        <v>3.3039</v>
      </c>
      <c r="FF132">
        <v>9999</v>
      </c>
      <c r="FG132">
        <v>9999</v>
      </c>
      <c r="FH132">
        <v>999.9</v>
      </c>
      <c r="FI132">
        <v>9999</v>
      </c>
      <c r="FJ132">
        <v>1.86844</v>
      </c>
      <c r="FK132">
        <v>1.8641</v>
      </c>
      <c r="FL132">
        <v>1.8718</v>
      </c>
      <c r="FM132">
        <v>1.86249</v>
      </c>
      <c r="FN132">
        <v>1.86196</v>
      </c>
      <c r="FO132">
        <v>1.86844</v>
      </c>
      <c r="FP132">
        <v>1.85852</v>
      </c>
      <c r="FQ132">
        <v>1.86504</v>
      </c>
      <c r="FR132">
        <v>5</v>
      </c>
      <c r="FS132">
        <v>0</v>
      </c>
      <c r="FT132">
        <v>0</v>
      </c>
      <c r="FU132">
        <v>0</v>
      </c>
      <c r="FV132" t="s">
        <v>358</v>
      </c>
      <c r="FW132" t="s">
        <v>359</v>
      </c>
      <c r="FX132" t="s">
        <v>360</v>
      </c>
      <c r="FY132" t="s">
        <v>360</v>
      </c>
      <c r="FZ132" t="s">
        <v>360</v>
      </c>
      <c r="GA132" t="s">
        <v>360</v>
      </c>
      <c r="GB132">
        <v>0</v>
      </c>
      <c r="GC132">
        <v>100</v>
      </c>
      <c r="GD132">
        <v>100</v>
      </c>
      <c r="GE132">
        <v>0.967</v>
      </c>
      <c r="GF132">
        <v>0.4194</v>
      </c>
      <c r="GG132">
        <v>0.710533810232173</v>
      </c>
      <c r="GH132">
        <v>0.00197157181927259</v>
      </c>
      <c r="GI132">
        <v>-1.54613444728524e-06</v>
      </c>
      <c r="GJ132">
        <v>6.01190112903267e-10</v>
      </c>
      <c r="GK132">
        <v>-0.100309745534137</v>
      </c>
      <c r="GL132">
        <v>-0.0164619765348121</v>
      </c>
      <c r="GM132">
        <v>0.00184798508784774</v>
      </c>
      <c r="GN132">
        <v>-1.07393615702454e-05</v>
      </c>
      <c r="GO132">
        <v>1</v>
      </c>
      <c r="GP132">
        <v>1970</v>
      </c>
      <c r="GQ132">
        <v>2</v>
      </c>
      <c r="GR132">
        <v>24</v>
      </c>
      <c r="GS132">
        <v>1285.4</v>
      </c>
      <c r="GT132">
        <v>1285.5</v>
      </c>
      <c r="GU132">
        <v>0.401611</v>
      </c>
      <c r="GV132">
        <v>2.43042</v>
      </c>
      <c r="GW132">
        <v>1.44897</v>
      </c>
      <c r="GX132">
        <v>2.31323</v>
      </c>
      <c r="GY132">
        <v>1.44409</v>
      </c>
      <c r="GZ132">
        <v>2.24976</v>
      </c>
      <c r="HA132">
        <v>34.1225</v>
      </c>
      <c r="HB132">
        <v>24.3239</v>
      </c>
      <c r="HC132">
        <v>18</v>
      </c>
      <c r="HD132">
        <v>417.551</v>
      </c>
      <c r="HE132">
        <v>461.043</v>
      </c>
      <c r="HF132">
        <v>25.2838</v>
      </c>
      <c r="HG132">
        <v>26.2842</v>
      </c>
      <c r="HH132">
        <v>30</v>
      </c>
      <c r="HI132">
        <v>26.2057</v>
      </c>
      <c r="HJ132">
        <v>26.1829</v>
      </c>
      <c r="HK132">
        <v>7.9467</v>
      </c>
      <c r="HL132">
        <v>31.1676</v>
      </c>
      <c r="HM132">
        <v>100</v>
      </c>
      <c r="HN132">
        <v>25.277</v>
      </c>
      <c r="HO132">
        <v>97.2436</v>
      </c>
      <c r="HP132">
        <v>22.5877</v>
      </c>
      <c r="HQ132">
        <v>95.9341</v>
      </c>
      <c r="HR132">
        <v>100.264</v>
      </c>
    </row>
    <row r="133" spans="1:226">
      <c r="A133">
        <v>117</v>
      </c>
      <c r="B133">
        <v>1680460186.1</v>
      </c>
      <c r="C133">
        <v>2161.09999990463</v>
      </c>
      <c r="D133" t="s">
        <v>593</v>
      </c>
      <c r="E133" t="s">
        <v>594</v>
      </c>
      <c r="F133">
        <v>5</v>
      </c>
      <c r="G133" t="s">
        <v>353</v>
      </c>
      <c r="H133" t="s">
        <v>354</v>
      </c>
      <c r="I133">
        <v>1680460178.33214</v>
      </c>
      <c r="J133">
        <f>(K133)/1000</f>
        <v>0</v>
      </c>
      <c r="K133">
        <f>IF(BF133, AN133, AH133)</f>
        <v>0</v>
      </c>
      <c r="L133">
        <f>IF(BF133, AI133, AG133)</f>
        <v>0</v>
      </c>
      <c r="M133">
        <f>BH133 - IF(AU133&gt;1, L133*BB133*100.0/(AW133*BV133), 0)</f>
        <v>0</v>
      </c>
      <c r="N133">
        <f>((T133-J133/2)*M133-L133)/(T133+J133/2)</f>
        <v>0</v>
      </c>
      <c r="O133">
        <f>N133*(BO133+BP133)/1000.0</f>
        <v>0</v>
      </c>
      <c r="P133">
        <f>(BH133 - IF(AU133&gt;1, L133*BB133*100.0/(AW133*BV133), 0))*(BO133+BP133)/1000.0</f>
        <v>0</v>
      </c>
      <c r="Q133">
        <f>2.0/((1/S133-1/R133)+SIGN(S133)*SQRT((1/S133-1/R133)*(1/S133-1/R133) + 4*BC133/((BC133+1)*(BC133+1))*(2*1/S133*1/R133-1/R133*1/R133)))</f>
        <v>0</v>
      </c>
      <c r="R133">
        <f>IF(LEFT(BD133,1)&lt;&gt;"0",IF(LEFT(BD133,1)="1",3.0,BE133),$D$5+$E$5*(BV133*BO133/($K$5*1000))+$F$5*(BV133*BO133/($K$5*1000))*MAX(MIN(BB133,$J$5),$I$5)*MAX(MIN(BB133,$J$5),$I$5)+$G$5*MAX(MIN(BB133,$J$5),$I$5)*(BV133*BO133/($K$5*1000))+$H$5*(BV133*BO133/($K$5*1000))*(BV133*BO133/($K$5*1000)))</f>
        <v>0</v>
      </c>
      <c r="S133">
        <f>J133*(1000-(1000*0.61365*exp(17.502*W133/(240.97+W133))/(BO133+BP133)+BJ133)/2)/(1000*0.61365*exp(17.502*W133/(240.97+W133))/(BO133+BP133)-BJ133)</f>
        <v>0</v>
      </c>
      <c r="T133">
        <f>1/((BC133+1)/(Q133/1.6)+1/(R133/1.37)) + BC133/((BC133+1)/(Q133/1.6) + BC133/(R133/1.37))</f>
        <v>0</v>
      </c>
      <c r="U133">
        <f>(AX133*BA133)</f>
        <v>0</v>
      </c>
      <c r="V133">
        <f>(BQ133+(U133+2*0.95*5.67E-8*(((BQ133+$B$7)+273)^4-(BQ133+273)^4)-44100*J133)/(1.84*29.3*R133+8*0.95*5.67E-8*(BQ133+273)^3))</f>
        <v>0</v>
      </c>
      <c r="W133">
        <f>($C$7*BR133+$D$7*BS133+$E$7*V133)</f>
        <v>0</v>
      </c>
      <c r="X133">
        <f>0.61365*exp(17.502*W133/(240.97+W133))</f>
        <v>0</v>
      </c>
      <c r="Y133">
        <f>(Z133/AA133*100)</f>
        <v>0</v>
      </c>
      <c r="Z133">
        <f>BJ133*(BO133+BP133)/1000</f>
        <v>0</v>
      </c>
      <c r="AA133">
        <f>0.61365*exp(17.502*BQ133/(240.97+BQ133))</f>
        <v>0</v>
      </c>
      <c r="AB133">
        <f>(X133-BJ133*(BO133+BP133)/1000)</f>
        <v>0</v>
      </c>
      <c r="AC133">
        <f>(-J133*44100)</f>
        <v>0</v>
      </c>
      <c r="AD133">
        <f>2*29.3*R133*0.92*(BQ133-W133)</f>
        <v>0</v>
      </c>
      <c r="AE133">
        <f>2*0.95*5.67E-8*(((BQ133+$B$7)+273)^4-(W133+273)^4)</f>
        <v>0</v>
      </c>
      <c r="AF133">
        <f>U133+AE133+AC133+AD133</f>
        <v>0</v>
      </c>
      <c r="AG133">
        <f>BN133*AU133*(BI133-BH133*(1000-AU133*BK133)/(1000-AU133*BJ133))/(100*BB133)</f>
        <v>0</v>
      </c>
      <c r="AH133">
        <f>1000*BN133*AU133*(BJ133-BK133)/(100*BB133*(1000-AU133*BJ133))</f>
        <v>0</v>
      </c>
      <c r="AI133">
        <f>(AJ133 - AK133 - BO133*1E3/(8.314*(BQ133+273.15)) * AM133/BN133 * AL133) * BN133/(100*BB133) * (1000 - BK133)/1000</f>
        <v>0</v>
      </c>
      <c r="AJ133">
        <v>119.740858694579</v>
      </c>
      <c r="AK133">
        <v>134.138581818182</v>
      </c>
      <c r="AL133">
        <v>-3.31333977034492</v>
      </c>
      <c r="AM133">
        <v>67.1760314987301</v>
      </c>
      <c r="AN133">
        <f>(AP133 - AO133 + BO133*1E3/(8.314*(BQ133+273.15)) * AR133/BN133 * AQ133) * BN133/(100*BB133) * 1000/(1000 - AP133)</f>
        <v>0</v>
      </c>
      <c r="AO133">
        <v>22.5378587376087</v>
      </c>
      <c r="AP133">
        <v>24.3969987878788</v>
      </c>
      <c r="AQ133">
        <v>4.78113898770865e-07</v>
      </c>
      <c r="AR133">
        <v>128.514826234173</v>
      </c>
      <c r="AS133">
        <v>11</v>
      </c>
      <c r="AT133">
        <v>2</v>
      </c>
      <c r="AU133">
        <f>IF(AS133*$H$13&gt;=AW133,1.0,(AW133/(AW133-AS133*$H$13)))</f>
        <v>0</v>
      </c>
      <c r="AV133">
        <f>(AU133-1)*100</f>
        <v>0</v>
      </c>
      <c r="AW133">
        <f>MAX(0,($B$13+$C$13*BV133)/(1+$D$13*BV133)*BO133/(BQ133+273)*$E$13)</f>
        <v>0</v>
      </c>
      <c r="AX133">
        <f>$B$11*BW133+$C$11*BX133+$F$11*CI133*(1-CL133)</f>
        <v>0</v>
      </c>
      <c r="AY133">
        <f>AX133*AZ133</f>
        <v>0</v>
      </c>
      <c r="AZ133">
        <f>($B$11*$D$9+$C$11*$D$9+$F$11*((CV133+CN133)/MAX(CV133+CN133+CW133, 0.1)*$I$9+CW133/MAX(CV133+CN133+CW133, 0.1)*$J$9))/($B$11+$C$11+$F$11)</f>
        <v>0</v>
      </c>
      <c r="BA133">
        <f>($B$11*$K$9+$C$11*$K$9+$F$11*((CV133+CN133)/MAX(CV133+CN133+CW133, 0.1)*$P$9+CW133/MAX(CV133+CN133+CW133, 0.1)*$Q$9))/($B$11+$C$11+$F$11)</f>
        <v>0</v>
      </c>
      <c r="BB133">
        <v>2.44</v>
      </c>
      <c r="BC133">
        <v>0.5</v>
      </c>
      <c r="BD133" t="s">
        <v>355</v>
      </c>
      <c r="BE133">
        <v>2</v>
      </c>
      <c r="BF133" t="b">
        <v>1</v>
      </c>
      <c r="BG133">
        <v>1680460178.33214</v>
      </c>
      <c r="BH133">
        <v>154.502</v>
      </c>
      <c r="BI133">
        <v>132.242714285714</v>
      </c>
      <c r="BJ133">
        <v>24.4007392857143</v>
      </c>
      <c r="BK133">
        <v>22.5435142857143</v>
      </c>
      <c r="BL133">
        <v>153.523392857143</v>
      </c>
      <c r="BM133">
        <v>23.9811714285714</v>
      </c>
      <c r="BN133">
        <v>500.206464285714</v>
      </c>
      <c r="BO133">
        <v>89.4449428571429</v>
      </c>
      <c r="BP133">
        <v>0.100076610714286</v>
      </c>
      <c r="BQ133">
        <v>27.4254714285714</v>
      </c>
      <c r="BR133">
        <v>27.5181678571429</v>
      </c>
      <c r="BS133">
        <v>999.9</v>
      </c>
      <c r="BT133">
        <v>0</v>
      </c>
      <c r="BU133">
        <v>0</v>
      </c>
      <c r="BV133">
        <v>10000.3589285714</v>
      </c>
      <c r="BW133">
        <v>0</v>
      </c>
      <c r="BX133">
        <v>10.2381</v>
      </c>
      <c r="BY133">
        <v>22.2592821428571</v>
      </c>
      <c r="BZ133">
        <v>158.366392857143</v>
      </c>
      <c r="CA133">
        <v>135.292678571429</v>
      </c>
      <c r="CB133">
        <v>1.85722928571429</v>
      </c>
      <c r="CC133">
        <v>132.242714285714</v>
      </c>
      <c r="CD133">
        <v>22.5435142857143</v>
      </c>
      <c r="CE133">
        <v>2.18252321428571</v>
      </c>
      <c r="CF133">
        <v>2.01640392857143</v>
      </c>
      <c r="CG133">
        <v>18.8346035714286</v>
      </c>
      <c r="CH133">
        <v>17.5737321428571</v>
      </c>
      <c r="CI133">
        <v>2000.01</v>
      </c>
      <c r="CJ133">
        <v>0.979998321428571</v>
      </c>
      <c r="CK133">
        <v>0.0200019571428571</v>
      </c>
      <c r="CL133">
        <v>0</v>
      </c>
      <c r="CM133">
        <v>2.51505357142857</v>
      </c>
      <c r="CN133">
        <v>0</v>
      </c>
      <c r="CO133">
        <v>4295.28</v>
      </c>
      <c r="CP133">
        <v>16705.4821428571</v>
      </c>
      <c r="CQ133">
        <v>43.3009285714285</v>
      </c>
      <c r="CR133">
        <v>45.062</v>
      </c>
      <c r="CS133">
        <v>44.312</v>
      </c>
      <c r="CT133">
        <v>43.25</v>
      </c>
      <c r="CU133">
        <v>42.875</v>
      </c>
      <c r="CV133">
        <v>1960.00928571429</v>
      </c>
      <c r="CW133">
        <v>40.0007142857143</v>
      </c>
      <c r="CX133">
        <v>0</v>
      </c>
      <c r="CY133">
        <v>1680460216.2</v>
      </c>
      <c r="CZ133">
        <v>0</v>
      </c>
      <c r="DA133">
        <v>0</v>
      </c>
      <c r="DB133" t="s">
        <v>356</v>
      </c>
      <c r="DC133">
        <v>1680383055.5</v>
      </c>
      <c r="DD133">
        <v>1680383051.5</v>
      </c>
      <c r="DE133">
        <v>0</v>
      </c>
      <c r="DF133">
        <v>-0.261</v>
      </c>
      <c r="DG133">
        <v>-0.006</v>
      </c>
      <c r="DH133">
        <v>1.377</v>
      </c>
      <c r="DI133">
        <v>0.403</v>
      </c>
      <c r="DJ133">
        <v>420</v>
      </c>
      <c r="DK133">
        <v>24</v>
      </c>
      <c r="DL133">
        <v>0.61</v>
      </c>
      <c r="DM133">
        <v>0.33</v>
      </c>
      <c r="DN133">
        <v>22.1798390243902</v>
      </c>
      <c r="DO133">
        <v>3.27050801393731</v>
      </c>
      <c r="DP133">
        <v>0.456825017937593</v>
      </c>
      <c r="DQ133">
        <v>0</v>
      </c>
      <c r="DR133">
        <v>1.85774268292683</v>
      </c>
      <c r="DS133">
        <v>-0.0105767247386751</v>
      </c>
      <c r="DT133">
        <v>0.0017931931246777</v>
      </c>
      <c r="DU133">
        <v>1</v>
      </c>
      <c r="DV133">
        <v>1</v>
      </c>
      <c r="DW133">
        <v>2</v>
      </c>
      <c r="DX133" t="s">
        <v>357</v>
      </c>
      <c r="DY133">
        <v>2.87028</v>
      </c>
      <c r="DZ133">
        <v>2.71028</v>
      </c>
      <c r="EA133">
        <v>0.0327303</v>
      </c>
      <c r="EB133">
        <v>0.0274303</v>
      </c>
      <c r="EC133">
        <v>0.102535</v>
      </c>
      <c r="ED133">
        <v>0.097297</v>
      </c>
      <c r="EE133">
        <v>27118.7</v>
      </c>
      <c r="EF133">
        <v>23891.8</v>
      </c>
      <c r="EG133">
        <v>25082.8</v>
      </c>
      <c r="EH133">
        <v>23919</v>
      </c>
      <c r="EI133">
        <v>38390.4</v>
      </c>
      <c r="EJ133">
        <v>35710.7</v>
      </c>
      <c r="EK133">
        <v>45317.8</v>
      </c>
      <c r="EL133">
        <v>42634.6</v>
      </c>
      <c r="EM133">
        <v>1.78155</v>
      </c>
      <c r="EN133">
        <v>1.87827</v>
      </c>
      <c r="EO133">
        <v>0.107113</v>
      </c>
      <c r="EP133">
        <v>0</v>
      </c>
      <c r="EQ133">
        <v>25.7748</v>
      </c>
      <c r="ER133">
        <v>999.9</v>
      </c>
      <c r="ES133">
        <v>59.791</v>
      </c>
      <c r="ET133">
        <v>28.742</v>
      </c>
      <c r="EU133">
        <v>26.4831</v>
      </c>
      <c r="EV133">
        <v>54.5206</v>
      </c>
      <c r="EW133">
        <v>44.4631</v>
      </c>
      <c r="EX133">
        <v>1</v>
      </c>
      <c r="EY133">
        <v>-0.0925076</v>
      </c>
      <c r="EZ133">
        <v>0.253328</v>
      </c>
      <c r="FA133">
        <v>20.2291</v>
      </c>
      <c r="FB133">
        <v>5.23391</v>
      </c>
      <c r="FC133">
        <v>11.9861</v>
      </c>
      <c r="FD133">
        <v>4.9572</v>
      </c>
      <c r="FE133">
        <v>3.304</v>
      </c>
      <c r="FF133">
        <v>9999</v>
      </c>
      <c r="FG133">
        <v>9999</v>
      </c>
      <c r="FH133">
        <v>999.9</v>
      </c>
      <c r="FI133">
        <v>9999</v>
      </c>
      <c r="FJ133">
        <v>1.86844</v>
      </c>
      <c r="FK133">
        <v>1.86405</v>
      </c>
      <c r="FL133">
        <v>1.8718</v>
      </c>
      <c r="FM133">
        <v>1.86249</v>
      </c>
      <c r="FN133">
        <v>1.86193</v>
      </c>
      <c r="FO133">
        <v>1.86844</v>
      </c>
      <c r="FP133">
        <v>1.85852</v>
      </c>
      <c r="FQ133">
        <v>1.865</v>
      </c>
      <c r="FR133">
        <v>5</v>
      </c>
      <c r="FS133">
        <v>0</v>
      </c>
      <c r="FT133">
        <v>0</v>
      </c>
      <c r="FU133">
        <v>0</v>
      </c>
      <c r="FV133" t="s">
        <v>358</v>
      </c>
      <c r="FW133" t="s">
        <v>359</v>
      </c>
      <c r="FX133" t="s">
        <v>360</v>
      </c>
      <c r="FY133" t="s">
        <v>360</v>
      </c>
      <c r="FZ133" t="s">
        <v>360</v>
      </c>
      <c r="GA133" t="s">
        <v>360</v>
      </c>
      <c r="GB133">
        <v>0</v>
      </c>
      <c r="GC133">
        <v>100</v>
      </c>
      <c r="GD133">
        <v>100</v>
      </c>
      <c r="GE133">
        <v>0.94</v>
      </c>
      <c r="GF133">
        <v>0.4193</v>
      </c>
      <c r="GG133">
        <v>0.710533810232173</v>
      </c>
      <c r="GH133">
        <v>0.00197157181927259</v>
      </c>
      <c r="GI133">
        <v>-1.54613444728524e-06</v>
      </c>
      <c r="GJ133">
        <v>6.01190112903267e-10</v>
      </c>
      <c r="GK133">
        <v>-0.100309745534137</v>
      </c>
      <c r="GL133">
        <v>-0.0164619765348121</v>
      </c>
      <c r="GM133">
        <v>0.00184798508784774</v>
      </c>
      <c r="GN133">
        <v>-1.07393615702454e-05</v>
      </c>
      <c r="GO133">
        <v>1</v>
      </c>
      <c r="GP133">
        <v>1970</v>
      </c>
      <c r="GQ133">
        <v>2</v>
      </c>
      <c r="GR133">
        <v>24</v>
      </c>
      <c r="GS133">
        <v>1285.5</v>
      </c>
      <c r="GT133">
        <v>1285.6</v>
      </c>
      <c r="GU133">
        <v>0.360107</v>
      </c>
      <c r="GV133">
        <v>2.43408</v>
      </c>
      <c r="GW133">
        <v>1.44775</v>
      </c>
      <c r="GX133">
        <v>2.31323</v>
      </c>
      <c r="GY133">
        <v>1.44409</v>
      </c>
      <c r="GZ133">
        <v>2.24243</v>
      </c>
      <c r="HA133">
        <v>34.1225</v>
      </c>
      <c r="HB133">
        <v>24.3239</v>
      </c>
      <c r="HC133">
        <v>18</v>
      </c>
      <c r="HD133">
        <v>417.496</v>
      </c>
      <c r="HE133">
        <v>461.135</v>
      </c>
      <c r="HF133">
        <v>25.2673</v>
      </c>
      <c r="HG133">
        <v>26.2825</v>
      </c>
      <c r="HH133">
        <v>30</v>
      </c>
      <c r="HI133">
        <v>26.2038</v>
      </c>
      <c r="HJ133">
        <v>26.1808</v>
      </c>
      <c r="HK133">
        <v>7.19738</v>
      </c>
      <c r="HL133">
        <v>31.1676</v>
      </c>
      <c r="HM133">
        <v>100</v>
      </c>
      <c r="HN133">
        <v>25.2572</v>
      </c>
      <c r="HO133">
        <v>83.743</v>
      </c>
      <c r="HP133">
        <v>22.5877</v>
      </c>
      <c r="HQ133">
        <v>95.9337</v>
      </c>
      <c r="HR133">
        <v>100.265</v>
      </c>
    </row>
    <row r="134" spans="1:226">
      <c r="A134">
        <v>118</v>
      </c>
      <c r="B134">
        <v>1680460190.6</v>
      </c>
      <c r="C134">
        <v>2165.59999990463</v>
      </c>
      <c r="D134" t="s">
        <v>595</v>
      </c>
      <c r="E134" t="s">
        <v>596</v>
      </c>
      <c r="F134">
        <v>5</v>
      </c>
      <c r="G134" t="s">
        <v>353</v>
      </c>
      <c r="H134" t="s">
        <v>354</v>
      </c>
      <c r="I134">
        <v>1680460182.77857</v>
      </c>
      <c r="J134">
        <f>(K134)/1000</f>
        <v>0</v>
      </c>
      <c r="K134">
        <f>IF(BF134, AN134, AH134)</f>
        <v>0</v>
      </c>
      <c r="L134">
        <f>IF(BF134, AI134, AG134)</f>
        <v>0</v>
      </c>
      <c r="M134">
        <f>BH134 - IF(AU134&gt;1, L134*BB134*100.0/(AW134*BV134), 0)</f>
        <v>0</v>
      </c>
      <c r="N134">
        <f>((T134-J134/2)*M134-L134)/(T134+J134/2)</f>
        <v>0</v>
      </c>
      <c r="O134">
        <f>N134*(BO134+BP134)/1000.0</f>
        <v>0</v>
      </c>
      <c r="P134">
        <f>(BH134 - IF(AU134&gt;1, L134*BB134*100.0/(AW134*BV134), 0))*(BO134+BP134)/1000.0</f>
        <v>0</v>
      </c>
      <c r="Q134">
        <f>2.0/((1/S134-1/R134)+SIGN(S134)*SQRT((1/S134-1/R134)*(1/S134-1/R134) + 4*BC134/((BC134+1)*(BC134+1))*(2*1/S134*1/R134-1/R134*1/R134)))</f>
        <v>0</v>
      </c>
      <c r="R134">
        <f>IF(LEFT(BD134,1)&lt;&gt;"0",IF(LEFT(BD134,1)="1",3.0,BE134),$D$5+$E$5*(BV134*BO134/($K$5*1000))+$F$5*(BV134*BO134/($K$5*1000))*MAX(MIN(BB134,$J$5),$I$5)*MAX(MIN(BB134,$J$5),$I$5)+$G$5*MAX(MIN(BB134,$J$5),$I$5)*(BV134*BO134/($K$5*1000))+$H$5*(BV134*BO134/($K$5*1000))*(BV134*BO134/($K$5*1000)))</f>
        <v>0</v>
      </c>
      <c r="S134">
        <f>J134*(1000-(1000*0.61365*exp(17.502*W134/(240.97+W134))/(BO134+BP134)+BJ134)/2)/(1000*0.61365*exp(17.502*W134/(240.97+W134))/(BO134+BP134)-BJ134)</f>
        <v>0</v>
      </c>
      <c r="T134">
        <f>1/((BC134+1)/(Q134/1.6)+1/(R134/1.37)) + BC134/((BC134+1)/(Q134/1.6) + BC134/(R134/1.37))</f>
        <v>0</v>
      </c>
      <c r="U134">
        <f>(AX134*BA134)</f>
        <v>0</v>
      </c>
      <c r="V134">
        <f>(BQ134+(U134+2*0.95*5.67E-8*(((BQ134+$B$7)+273)^4-(BQ134+273)^4)-44100*J134)/(1.84*29.3*R134+8*0.95*5.67E-8*(BQ134+273)^3))</f>
        <v>0</v>
      </c>
      <c r="W134">
        <f>($C$7*BR134+$D$7*BS134+$E$7*V134)</f>
        <v>0</v>
      </c>
      <c r="X134">
        <f>0.61365*exp(17.502*W134/(240.97+W134))</f>
        <v>0</v>
      </c>
      <c r="Y134">
        <f>(Z134/AA134*100)</f>
        <v>0</v>
      </c>
      <c r="Z134">
        <f>BJ134*(BO134+BP134)/1000</f>
        <v>0</v>
      </c>
      <c r="AA134">
        <f>0.61365*exp(17.502*BQ134/(240.97+BQ134))</f>
        <v>0</v>
      </c>
      <c r="AB134">
        <f>(X134-BJ134*(BO134+BP134)/1000)</f>
        <v>0</v>
      </c>
      <c r="AC134">
        <f>(-J134*44100)</f>
        <v>0</v>
      </c>
      <c r="AD134">
        <f>2*29.3*R134*0.92*(BQ134-W134)</f>
        <v>0</v>
      </c>
      <c r="AE134">
        <f>2*0.95*5.67E-8*(((BQ134+$B$7)+273)^4-(W134+273)^4)</f>
        <v>0</v>
      </c>
      <c r="AF134">
        <f>U134+AE134+AC134+AD134</f>
        <v>0</v>
      </c>
      <c r="AG134">
        <f>BN134*AU134*(BI134-BH134*(1000-AU134*BK134)/(1000-AU134*BJ134))/(100*BB134)</f>
        <v>0</v>
      </c>
      <c r="AH134">
        <f>1000*BN134*AU134*(BJ134-BK134)/(100*BB134*(1000-AU134*BJ134))</f>
        <v>0</v>
      </c>
      <c r="AI134">
        <f>(AJ134 - AK134 - BO134*1E3/(8.314*(BQ134+273.15)) * AM134/BN134 * AL134) * BN134/(100*BB134) * (1000 - BK134)/1000</f>
        <v>0</v>
      </c>
      <c r="AJ134">
        <v>104.119335740579</v>
      </c>
      <c r="AK134">
        <v>119.213133333333</v>
      </c>
      <c r="AL134">
        <v>-3.31219020366728</v>
      </c>
      <c r="AM134">
        <v>67.1760314987301</v>
      </c>
      <c r="AN134">
        <f>(AP134 - AO134 + BO134*1E3/(8.314*(BQ134+273.15)) * AR134/BN134 * AQ134) * BN134/(100*BB134) * 1000/(1000 - AP134)</f>
        <v>0</v>
      </c>
      <c r="AO134">
        <v>22.5330229297818</v>
      </c>
      <c r="AP134">
        <v>24.3962278787879</v>
      </c>
      <c r="AQ134">
        <v>1.22679878542676e-06</v>
      </c>
      <c r="AR134">
        <v>128.514826234173</v>
      </c>
      <c r="AS134">
        <v>10</v>
      </c>
      <c r="AT134">
        <v>2</v>
      </c>
      <c r="AU134">
        <f>IF(AS134*$H$13&gt;=AW134,1.0,(AW134/(AW134-AS134*$H$13)))</f>
        <v>0</v>
      </c>
      <c r="AV134">
        <f>(AU134-1)*100</f>
        <v>0</v>
      </c>
      <c r="AW134">
        <f>MAX(0,($B$13+$C$13*BV134)/(1+$D$13*BV134)*BO134/(BQ134+273)*$E$13)</f>
        <v>0</v>
      </c>
      <c r="AX134">
        <f>$B$11*BW134+$C$11*BX134+$F$11*CI134*(1-CL134)</f>
        <v>0</v>
      </c>
      <c r="AY134">
        <f>AX134*AZ134</f>
        <v>0</v>
      </c>
      <c r="AZ134">
        <f>($B$11*$D$9+$C$11*$D$9+$F$11*((CV134+CN134)/MAX(CV134+CN134+CW134, 0.1)*$I$9+CW134/MAX(CV134+CN134+CW134, 0.1)*$J$9))/($B$11+$C$11+$F$11)</f>
        <v>0</v>
      </c>
      <c r="BA134">
        <f>($B$11*$K$9+$C$11*$K$9+$F$11*((CV134+CN134)/MAX(CV134+CN134+CW134, 0.1)*$P$9+CW134/MAX(CV134+CN134+CW134, 0.1)*$Q$9))/($B$11+$C$11+$F$11)</f>
        <v>0</v>
      </c>
      <c r="BB134">
        <v>2.44</v>
      </c>
      <c r="BC134">
        <v>0.5</v>
      </c>
      <c r="BD134" t="s">
        <v>355</v>
      </c>
      <c r="BE134">
        <v>2</v>
      </c>
      <c r="BF134" t="b">
        <v>1</v>
      </c>
      <c r="BG134">
        <v>1680460182.77857</v>
      </c>
      <c r="BH134">
        <v>140.045714285714</v>
      </c>
      <c r="BI134">
        <v>117.377967857143</v>
      </c>
      <c r="BJ134">
        <v>24.3976321428571</v>
      </c>
      <c r="BK134">
        <v>22.5394785714286</v>
      </c>
      <c r="BL134">
        <v>139.089571428571</v>
      </c>
      <c r="BM134">
        <v>23.978225</v>
      </c>
      <c r="BN134">
        <v>500.214178571429</v>
      </c>
      <c r="BO134">
        <v>89.4453892857143</v>
      </c>
      <c r="BP134">
        <v>0.100021467857143</v>
      </c>
      <c r="BQ134">
        <v>27.4216964285714</v>
      </c>
      <c r="BR134">
        <v>27.5200392857143</v>
      </c>
      <c r="BS134">
        <v>999.9</v>
      </c>
      <c r="BT134">
        <v>0</v>
      </c>
      <c r="BU134">
        <v>0</v>
      </c>
      <c r="BV134">
        <v>10010.7346428571</v>
      </c>
      <c r="BW134">
        <v>0</v>
      </c>
      <c r="BX134">
        <v>10.2381</v>
      </c>
      <c r="BY134">
        <v>22.66775</v>
      </c>
      <c r="BZ134">
        <v>143.548071428571</v>
      </c>
      <c r="CA134">
        <v>120.0846</v>
      </c>
      <c r="CB134">
        <v>1.85816357142857</v>
      </c>
      <c r="CC134">
        <v>117.377967857143</v>
      </c>
      <c r="CD134">
        <v>22.5394785714286</v>
      </c>
      <c r="CE134">
        <v>2.18225714285714</v>
      </c>
      <c r="CF134">
        <v>2.01605321428571</v>
      </c>
      <c r="CG134">
        <v>18.8326464285714</v>
      </c>
      <c r="CH134">
        <v>17.5709714285714</v>
      </c>
      <c r="CI134">
        <v>2000.02</v>
      </c>
      <c r="CJ134">
        <v>0.979998214285714</v>
      </c>
      <c r="CK134">
        <v>0.0200020714285714</v>
      </c>
      <c r="CL134">
        <v>0</v>
      </c>
      <c r="CM134">
        <v>2.53598214285714</v>
      </c>
      <c r="CN134">
        <v>0</v>
      </c>
      <c r="CO134">
        <v>4304.64607142857</v>
      </c>
      <c r="CP134">
        <v>16705.5714285714</v>
      </c>
      <c r="CQ134">
        <v>43.3097857142857</v>
      </c>
      <c r="CR134">
        <v>45.062</v>
      </c>
      <c r="CS134">
        <v>44.312</v>
      </c>
      <c r="CT134">
        <v>43.25</v>
      </c>
      <c r="CU134">
        <v>42.875</v>
      </c>
      <c r="CV134">
        <v>1960.01857142857</v>
      </c>
      <c r="CW134">
        <v>40.0014285714286</v>
      </c>
      <c r="CX134">
        <v>0</v>
      </c>
      <c r="CY134">
        <v>1680460221</v>
      </c>
      <c r="CZ134">
        <v>0</v>
      </c>
      <c r="DA134">
        <v>0</v>
      </c>
      <c r="DB134" t="s">
        <v>356</v>
      </c>
      <c r="DC134">
        <v>1680383055.5</v>
      </c>
      <c r="DD134">
        <v>1680383051.5</v>
      </c>
      <c r="DE134">
        <v>0</v>
      </c>
      <c r="DF134">
        <v>-0.261</v>
      </c>
      <c r="DG134">
        <v>-0.006</v>
      </c>
      <c r="DH134">
        <v>1.377</v>
      </c>
      <c r="DI134">
        <v>0.403</v>
      </c>
      <c r="DJ134">
        <v>420</v>
      </c>
      <c r="DK134">
        <v>24</v>
      </c>
      <c r="DL134">
        <v>0.61</v>
      </c>
      <c r="DM134">
        <v>0.33</v>
      </c>
      <c r="DN134">
        <v>22.3724390243902</v>
      </c>
      <c r="DO134">
        <v>4.81622926829271</v>
      </c>
      <c r="DP134">
        <v>0.543389162022879</v>
      </c>
      <c r="DQ134">
        <v>0</v>
      </c>
      <c r="DR134">
        <v>1.85818219512195</v>
      </c>
      <c r="DS134">
        <v>0.00850975609756178</v>
      </c>
      <c r="DT134">
        <v>0.00240634173535123</v>
      </c>
      <c r="DU134">
        <v>1</v>
      </c>
      <c r="DV134">
        <v>1</v>
      </c>
      <c r="DW134">
        <v>2</v>
      </c>
      <c r="DX134" t="s">
        <v>357</v>
      </c>
      <c r="DY134">
        <v>2.87022</v>
      </c>
      <c r="DZ134">
        <v>2.71051</v>
      </c>
      <c r="EA134">
        <v>0.0292109</v>
      </c>
      <c r="EB134">
        <v>0.0238811</v>
      </c>
      <c r="EC134">
        <v>0.10253</v>
      </c>
      <c r="ED134">
        <v>0.09729</v>
      </c>
      <c r="EE134">
        <v>27217.9</v>
      </c>
      <c r="EF134">
        <v>23978.7</v>
      </c>
      <c r="EG134">
        <v>25083.3</v>
      </c>
      <c r="EH134">
        <v>23918.6</v>
      </c>
      <c r="EI134">
        <v>38390.4</v>
      </c>
      <c r="EJ134">
        <v>35710.6</v>
      </c>
      <c r="EK134">
        <v>45317.6</v>
      </c>
      <c r="EL134">
        <v>42634.2</v>
      </c>
      <c r="EM134">
        <v>1.7817</v>
      </c>
      <c r="EN134">
        <v>1.8781</v>
      </c>
      <c r="EO134">
        <v>0.106357</v>
      </c>
      <c r="EP134">
        <v>0</v>
      </c>
      <c r="EQ134">
        <v>25.777</v>
      </c>
      <c r="ER134">
        <v>999.9</v>
      </c>
      <c r="ES134">
        <v>59.791</v>
      </c>
      <c r="ET134">
        <v>28.742</v>
      </c>
      <c r="EU134">
        <v>26.4827</v>
      </c>
      <c r="EV134">
        <v>53.5506</v>
      </c>
      <c r="EW134">
        <v>45.5208</v>
      </c>
      <c r="EX134">
        <v>1</v>
      </c>
      <c r="EY134">
        <v>-0.092439</v>
      </c>
      <c r="EZ134">
        <v>0.287789</v>
      </c>
      <c r="FA134">
        <v>20.229</v>
      </c>
      <c r="FB134">
        <v>5.23361</v>
      </c>
      <c r="FC134">
        <v>11.986</v>
      </c>
      <c r="FD134">
        <v>4.9572</v>
      </c>
      <c r="FE134">
        <v>3.304</v>
      </c>
      <c r="FF134">
        <v>9999</v>
      </c>
      <c r="FG134">
        <v>9999</v>
      </c>
      <c r="FH134">
        <v>999.9</v>
      </c>
      <c r="FI134">
        <v>9999</v>
      </c>
      <c r="FJ134">
        <v>1.86844</v>
      </c>
      <c r="FK134">
        <v>1.86405</v>
      </c>
      <c r="FL134">
        <v>1.87179</v>
      </c>
      <c r="FM134">
        <v>1.86249</v>
      </c>
      <c r="FN134">
        <v>1.86192</v>
      </c>
      <c r="FO134">
        <v>1.86844</v>
      </c>
      <c r="FP134">
        <v>1.85852</v>
      </c>
      <c r="FQ134">
        <v>1.86498</v>
      </c>
      <c r="FR134">
        <v>5</v>
      </c>
      <c r="FS134">
        <v>0</v>
      </c>
      <c r="FT134">
        <v>0</v>
      </c>
      <c r="FU134">
        <v>0</v>
      </c>
      <c r="FV134" t="s">
        <v>358</v>
      </c>
      <c r="FW134" t="s">
        <v>359</v>
      </c>
      <c r="FX134" t="s">
        <v>360</v>
      </c>
      <c r="FY134" t="s">
        <v>360</v>
      </c>
      <c r="FZ134" t="s">
        <v>360</v>
      </c>
      <c r="GA134" t="s">
        <v>360</v>
      </c>
      <c r="GB134">
        <v>0</v>
      </c>
      <c r="GC134">
        <v>100</v>
      </c>
      <c r="GD134">
        <v>100</v>
      </c>
      <c r="GE134">
        <v>0.916</v>
      </c>
      <c r="GF134">
        <v>0.4193</v>
      </c>
      <c r="GG134">
        <v>0.710533810232173</v>
      </c>
      <c r="GH134">
        <v>0.00197157181927259</v>
      </c>
      <c r="GI134">
        <v>-1.54613444728524e-06</v>
      </c>
      <c r="GJ134">
        <v>6.01190112903267e-10</v>
      </c>
      <c r="GK134">
        <v>-0.100309745534137</v>
      </c>
      <c r="GL134">
        <v>-0.0164619765348121</v>
      </c>
      <c r="GM134">
        <v>0.00184798508784774</v>
      </c>
      <c r="GN134">
        <v>-1.07393615702454e-05</v>
      </c>
      <c r="GO134">
        <v>1</v>
      </c>
      <c r="GP134">
        <v>1970</v>
      </c>
      <c r="GQ134">
        <v>2</v>
      </c>
      <c r="GR134">
        <v>24</v>
      </c>
      <c r="GS134">
        <v>1285.6</v>
      </c>
      <c r="GT134">
        <v>1285.7</v>
      </c>
      <c r="GU134">
        <v>0.32959</v>
      </c>
      <c r="GV134">
        <v>2.44019</v>
      </c>
      <c r="GW134">
        <v>1.44897</v>
      </c>
      <c r="GX134">
        <v>2.31201</v>
      </c>
      <c r="GY134">
        <v>1.44409</v>
      </c>
      <c r="GZ134">
        <v>2.34253</v>
      </c>
      <c r="HA134">
        <v>34.1225</v>
      </c>
      <c r="HB134">
        <v>24.3327</v>
      </c>
      <c r="HC134">
        <v>18</v>
      </c>
      <c r="HD134">
        <v>417.577</v>
      </c>
      <c r="HE134">
        <v>461.025</v>
      </c>
      <c r="HF134">
        <v>25.2497</v>
      </c>
      <c r="HG134">
        <v>26.282</v>
      </c>
      <c r="HH134">
        <v>30.0001</v>
      </c>
      <c r="HI134">
        <v>26.2035</v>
      </c>
      <c r="HJ134">
        <v>26.1807</v>
      </c>
      <c r="HK134">
        <v>6.57108</v>
      </c>
      <c r="HL134">
        <v>31.1676</v>
      </c>
      <c r="HM134">
        <v>100</v>
      </c>
      <c r="HN134">
        <v>25.2323</v>
      </c>
      <c r="HO134">
        <v>63.6493</v>
      </c>
      <c r="HP134">
        <v>22.5877</v>
      </c>
      <c r="HQ134">
        <v>95.9343</v>
      </c>
      <c r="HR134">
        <v>100.264</v>
      </c>
    </row>
    <row r="135" spans="1:226">
      <c r="A135">
        <v>119</v>
      </c>
      <c r="B135">
        <v>1680460196.1</v>
      </c>
      <c r="C135">
        <v>2171.09999990463</v>
      </c>
      <c r="D135" t="s">
        <v>597</v>
      </c>
      <c r="E135" t="s">
        <v>598</v>
      </c>
      <c r="F135">
        <v>5</v>
      </c>
      <c r="G135" t="s">
        <v>353</v>
      </c>
      <c r="H135" t="s">
        <v>354</v>
      </c>
      <c r="I135">
        <v>1680460188.35</v>
      </c>
      <c r="J135">
        <f>(K135)/1000</f>
        <v>0</v>
      </c>
      <c r="K135">
        <f>IF(BF135, AN135, AH135)</f>
        <v>0</v>
      </c>
      <c r="L135">
        <f>IF(BF135, AI135, AG135)</f>
        <v>0</v>
      </c>
      <c r="M135">
        <f>BH135 - IF(AU135&gt;1, L135*BB135*100.0/(AW135*BV135), 0)</f>
        <v>0</v>
      </c>
      <c r="N135">
        <f>((T135-J135/2)*M135-L135)/(T135+J135/2)</f>
        <v>0</v>
      </c>
      <c r="O135">
        <f>N135*(BO135+BP135)/1000.0</f>
        <v>0</v>
      </c>
      <c r="P135">
        <f>(BH135 - IF(AU135&gt;1, L135*BB135*100.0/(AW135*BV135), 0))*(BO135+BP135)/1000.0</f>
        <v>0</v>
      </c>
      <c r="Q135">
        <f>2.0/((1/S135-1/R135)+SIGN(S135)*SQRT((1/S135-1/R135)*(1/S135-1/R135) + 4*BC135/((BC135+1)*(BC135+1))*(2*1/S135*1/R135-1/R135*1/R135)))</f>
        <v>0</v>
      </c>
      <c r="R135">
        <f>IF(LEFT(BD135,1)&lt;&gt;"0",IF(LEFT(BD135,1)="1",3.0,BE135),$D$5+$E$5*(BV135*BO135/($K$5*1000))+$F$5*(BV135*BO135/($K$5*1000))*MAX(MIN(BB135,$J$5),$I$5)*MAX(MIN(BB135,$J$5),$I$5)+$G$5*MAX(MIN(BB135,$J$5),$I$5)*(BV135*BO135/($K$5*1000))+$H$5*(BV135*BO135/($K$5*1000))*(BV135*BO135/($K$5*1000)))</f>
        <v>0</v>
      </c>
      <c r="S135">
        <f>J135*(1000-(1000*0.61365*exp(17.502*W135/(240.97+W135))/(BO135+BP135)+BJ135)/2)/(1000*0.61365*exp(17.502*W135/(240.97+W135))/(BO135+BP135)-BJ135)</f>
        <v>0</v>
      </c>
      <c r="T135">
        <f>1/((BC135+1)/(Q135/1.6)+1/(R135/1.37)) + BC135/((BC135+1)/(Q135/1.6) + BC135/(R135/1.37))</f>
        <v>0</v>
      </c>
      <c r="U135">
        <f>(AX135*BA135)</f>
        <v>0</v>
      </c>
      <c r="V135">
        <f>(BQ135+(U135+2*0.95*5.67E-8*(((BQ135+$B$7)+273)^4-(BQ135+273)^4)-44100*J135)/(1.84*29.3*R135+8*0.95*5.67E-8*(BQ135+273)^3))</f>
        <v>0</v>
      </c>
      <c r="W135">
        <f>($C$7*BR135+$D$7*BS135+$E$7*V135)</f>
        <v>0</v>
      </c>
      <c r="X135">
        <f>0.61365*exp(17.502*W135/(240.97+W135))</f>
        <v>0</v>
      </c>
      <c r="Y135">
        <f>(Z135/AA135*100)</f>
        <v>0</v>
      </c>
      <c r="Z135">
        <f>BJ135*(BO135+BP135)/1000</f>
        <v>0</v>
      </c>
      <c r="AA135">
        <f>0.61365*exp(17.502*BQ135/(240.97+BQ135))</f>
        <v>0</v>
      </c>
      <c r="AB135">
        <f>(X135-BJ135*(BO135+BP135)/1000)</f>
        <v>0</v>
      </c>
      <c r="AC135">
        <f>(-J135*44100)</f>
        <v>0</v>
      </c>
      <c r="AD135">
        <f>2*29.3*R135*0.92*(BQ135-W135)</f>
        <v>0</v>
      </c>
      <c r="AE135">
        <f>2*0.95*5.67E-8*(((BQ135+$B$7)+273)^4-(W135+273)^4)</f>
        <v>0</v>
      </c>
      <c r="AF135">
        <f>U135+AE135+AC135+AD135</f>
        <v>0</v>
      </c>
      <c r="AG135">
        <f>BN135*AU135*(BI135-BH135*(1000-AU135*BK135)/(1000-AU135*BJ135))/(100*BB135)</f>
        <v>0</v>
      </c>
      <c r="AH135">
        <f>1000*BN135*AU135*(BJ135-BK135)/(100*BB135*(1000-AU135*BJ135))</f>
        <v>0</v>
      </c>
      <c r="AI135">
        <f>(AJ135 - AK135 - BO135*1E3/(8.314*(BQ135+273.15)) * AM135/BN135 * AL135) * BN135/(100*BB135) * (1000 - BK135)/1000</f>
        <v>0</v>
      </c>
      <c r="AJ135">
        <v>86.3184479588402</v>
      </c>
      <c r="AK135">
        <v>101.276739393939</v>
      </c>
      <c r="AL135">
        <v>-3.25786912301051</v>
      </c>
      <c r="AM135">
        <v>67.1760314987301</v>
      </c>
      <c r="AN135">
        <f>(AP135 - AO135 + BO135*1E3/(8.314*(BQ135+273.15)) * AR135/BN135 * AQ135) * BN135/(100*BB135) * 1000/(1000 - AP135)</f>
        <v>0</v>
      </c>
      <c r="AO135">
        <v>22.5265567632682</v>
      </c>
      <c r="AP135">
        <v>24.3891236363636</v>
      </c>
      <c r="AQ135">
        <v>-1.0716542161689e-06</v>
      </c>
      <c r="AR135">
        <v>128.514826234173</v>
      </c>
      <c r="AS135">
        <v>11</v>
      </c>
      <c r="AT135">
        <v>2</v>
      </c>
      <c r="AU135">
        <f>IF(AS135*$H$13&gt;=AW135,1.0,(AW135/(AW135-AS135*$H$13)))</f>
        <v>0</v>
      </c>
      <c r="AV135">
        <f>(AU135-1)*100</f>
        <v>0</v>
      </c>
      <c r="AW135">
        <f>MAX(0,($B$13+$C$13*BV135)/(1+$D$13*BV135)*BO135/(BQ135+273)*$E$13)</f>
        <v>0</v>
      </c>
      <c r="AX135">
        <f>$B$11*BW135+$C$11*BX135+$F$11*CI135*(1-CL135)</f>
        <v>0</v>
      </c>
      <c r="AY135">
        <f>AX135*AZ135</f>
        <v>0</v>
      </c>
      <c r="AZ135">
        <f>($B$11*$D$9+$C$11*$D$9+$F$11*((CV135+CN135)/MAX(CV135+CN135+CW135, 0.1)*$I$9+CW135/MAX(CV135+CN135+CW135, 0.1)*$J$9))/($B$11+$C$11+$F$11)</f>
        <v>0</v>
      </c>
      <c r="BA135">
        <f>($B$11*$K$9+$C$11*$K$9+$F$11*((CV135+CN135)/MAX(CV135+CN135+CW135, 0.1)*$P$9+CW135/MAX(CV135+CN135+CW135, 0.1)*$Q$9))/($B$11+$C$11+$F$11)</f>
        <v>0</v>
      </c>
      <c r="BB135">
        <v>2.44</v>
      </c>
      <c r="BC135">
        <v>0.5</v>
      </c>
      <c r="BD135" t="s">
        <v>355</v>
      </c>
      <c r="BE135">
        <v>2</v>
      </c>
      <c r="BF135" t="b">
        <v>1</v>
      </c>
      <c r="BG135">
        <v>1680460188.35</v>
      </c>
      <c r="BH135">
        <v>122.025353571429</v>
      </c>
      <c r="BI135">
        <v>99.1902178571429</v>
      </c>
      <c r="BJ135">
        <v>24.3942892857143</v>
      </c>
      <c r="BK135">
        <v>22.5340107142857</v>
      </c>
      <c r="BL135">
        <v>121.097892857143</v>
      </c>
      <c r="BM135">
        <v>23.9750428571429</v>
      </c>
      <c r="BN135">
        <v>500.225285714286</v>
      </c>
      <c r="BO135">
        <v>89.4473071428572</v>
      </c>
      <c r="BP135">
        <v>0.100010442857143</v>
      </c>
      <c r="BQ135">
        <v>27.4156392857143</v>
      </c>
      <c r="BR135">
        <v>27.5183321428571</v>
      </c>
      <c r="BS135">
        <v>999.9</v>
      </c>
      <c r="BT135">
        <v>0</v>
      </c>
      <c r="BU135">
        <v>0</v>
      </c>
      <c r="BV135">
        <v>10005.9128571429</v>
      </c>
      <c r="BW135">
        <v>0</v>
      </c>
      <c r="BX135">
        <v>10.2381</v>
      </c>
      <c r="BY135">
        <v>22.83515</v>
      </c>
      <c r="BZ135">
        <v>125.076607142857</v>
      </c>
      <c r="CA135">
        <v>101.476882142857</v>
      </c>
      <c r="CB135">
        <v>1.86027821428571</v>
      </c>
      <c r="CC135">
        <v>99.1902178571429</v>
      </c>
      <c r="CD135">
        <v>22.5340107142857</v>
      </c>
      <c r="CE135">
        <v>2.18200321428571</v>
      </c>
      <c r="CF135">
        <v>2.0156075</v>
      </c>
      <c r="CG135">
        <v>18.8307928571429</v>
      </c>
      <c r="CH135">
        <v>17.5674678571429</v>
      </c>
      <c r="CI135">
        <v>2000.0275</v>
      </c>
      <c r="CJ135">
        <v>0.979998214285714</v>
      </c>
      <c r="CK135">
        <v>0.0200020714285714</v>
      </c>
      <c r="CL135">
        <v>0</v>
      </c>
      <c r="CM135">
        <v>2.5507</v>
      </c>
      <c r="CN135">
        <v>0</v>
      </c>
      <c r="CO135">
        <v>4317.08892857143</v>
      </c>
      <c r="CP135">
        <v>16705.6321428571</v>
      </c>
      <c r="CQ135">
        <v>43.3097857142857</v>
      </c>
      <c r="CR135">
        <v>45.062</v>
      </c>
      <c r="CS135">
        <v>44.312</v>
      </c>
      <c r="CT135">
        <v>43.25</v>
      </c>
      <c r="CU135">
        <v>42.875</v>
      </c>
      <c r="CV135">
        <v>1960.02571428571</v>
      </c>
      <c r="CW135">
        <v>40.0017857142857</v>
      </c>
      <c r="CX135">
        <v>0</v>
      </c>
      <c r="CY135">
        <v>1680460225.8</v>
      </c>
      <c r="CZ135">
        <v>0</v>
      </c>
      <c r="DA135">
        <v>0</v>
      </c>
      <c r="DB135" t="s">
        <v>356</v>
      </c>
      <c r="DC135">
        <v>1680383055.5</v>
      </c>
      <c r="DD135">
        <v>1680383051.5</v>
      </c>
      <c r="DE135">
        <v>0</v>
      </c>
      <c r="DF135">
        <v>-0.261</v>
      </c>
      <c r="DG135">
        <v>-0.006</v>
      </c>
      <c r="DH135">
        <v>1.377</v>
      </c>
      <c r="DI135">
        <v>0.403</v>
      </c>
      <c r="DJ135">
        <v>420</v>
      </c>
      <c r="DK135">
        <v>24</v>
      </c>
      <c r="DL135">
        <v>0.61</v>
      </c>
      <c r="DM135">
        <v>0.33</v>
      </c>
      <c r="DN135">
        <v>22.7632829268293</v>
      </c>
      <c r="DO135">
        <v>2.20243066202096</v>
      </c>
      <c r="DP135">
        <v>0.294778484754842</v>
      </c>
      <c r="DQ135">
        <v>0</v>
      </c>
      <c r="DR135">
        <v>1.85933317073171</v>
      </c>
      <c r="DS135">
        <v>0.027273867595823</v>
      </c>
      <c r="DT135">
        <v>0.00316660273373368</v>
      </c>
      <c r="DU135">
        <v>1</v>
      </c>
      <c r="DV135">
        <v>1</v>
      </c>
      <c r="DW135">
        <v>2</v>
      </c>
      <c r="DX135" t="s">
        <v>357</v>
      </c>
      <c r="DY135">
        <v>2.87017</v>
      </c>
      <c r="DZ135">
        <v>2.71008</v>
      </c>
      <c r="EA135">
        <v>0.0248866</v>
      </c>
      <c r="EB135">
        <v>0.0192411</v>
      </c>
      <c r="EC135">
        <v>0.102516</v>
      </c>
      <c r="ED135">
        <v>0.097273</v>
      </c>
      <c r="EE135">
        <v>27338.7</v>
      </c>
      <c r="EF135">
        <v>24092.9</v>
      </c>
      <c r="EG135">
        <v>25082.9</v>
      </c>
      <c r="EH135">
        <v>23918.9</v>
      </c>
      <c r="EI135">
        <v>38391</v>
      </c>
      <c r="EJ135">
        <v>35711.5</v>
      </c>
      <c r="EK135">
        <v>45317.7</v>
      </c>
      <c r="EL135">
        <v>42634.6</v>
      </c>
      <c r="EM135">
        <v>1.78155</v>
      </c>
      <c r="EN135">
        <v>1.87825</v>
      </c>
      <c r="EO135">
        <v>0.105821</v>
      </c>
      <c r="EP135">
        <v>0</v>
      </c>
      <c r="EQ135">
        <v>25.7792</v>
      </c>
      <c r="ER135">
        <v>999.9</v>
      </c>
      <c r="ES135">
        <v>59.791</v>
      </c>
      <c r="ET135">
        <v>28.732</v>
      </c>
      <c r="EU135">
        <v>26.4648</v>
      </c>
      <c r="EV135">
        <v>54.0906</v>
      </c>
      <c r="EW135">
        <v>45.2163</v>
      </c>
      <c r="EX135">
        <v>1</v>
      </c>
      <c r="EY135">
        <v>-0.0923704</v>
      </c>
      <c r="EZ135">
        <v>0.287045</v>
      </c>
      <c r="FA135">
        <v>20.229</v>
      </c>
      <c r="FB135">
        <v>5.23361</v>
      </c>
      <c r="FC135">
        <v>11.986</v>
      </c>
      <c r="FD135">
        <v>4.95705</v>
      </c>
      <c r="FE135">
        <v>3.30398</v>
      </c>
      <c r="FF135">
        <v>9999</v>
      </c>
      <c r="FG135">
        <v>9999</v>
      </c>
      <c r="FH135">
        <v>999.9</v>
      </c>
      <c r="FI135">
        <v>9999</v>
      </c>
      <c r="FJ135">
        <v>1.86844</v>
      </c>
      <c r="FK135">
        <v>1.86407</v>
      </c>
      <c r="FL135">
        <v>1.8718</v>
      </c>
      <c r="FM135">
        <v>1.86249</v>
      </c>
      <c r="FN135">
        <v>1.86191</v>
      </c>
      <c r="FO135">
        <v>1.86844</v>
      </c>
      <c r="FP135">
        <v>1.85852</v>
      </c>
      <c r="FQ135">
        <v>1.86501</v>
      </c>
      <c r="FR135">
        <v>5</v>
      </c>
      <c r="FS135">
        <v>0</v>
      </c>
      <c r="FT135">
        <v>0</v>
      </c>
      <c r="FU135">
        <v>0</v>
      </c>
      <c r="FV135" t="s">
        <v>358</v>
      </c>
      <c r="FW135" t="s">
        <v>359</v>
      </c>
      <c r="FX135" t="s">
        <v>360</v>
      </c>
      <c r="FY135" t="s">
        <v>360</v>
      </c>
      <c r="FZ135" t="s">
        <v>360</v>
      </c>
      <c r="GA135" t="s">
        <v>360</v>
      </c>
      <c r="GB135">
        <v>0</v>
      </c>
      <c r="GC135">
        <v>100</v>
      </c>
      <c r="GD135">
        <v>100</v>
      </c>
      <c r="GE135">
        <v>0.887</v>
      </c>
      <c r="GF135">
        <v>0.4189</v>
      </c>
      <c r="GG135">
        <v>0.710533810232173</v>
      </c>
      <c r="GH135">
        <v>0.00197157181927259</v>
      </c>
      <c r="GI135">
        <v>-1.54613444728524e-06</v>
      </c>
      <c r="GJ135">
        <v>6.01190112903267e-10</v>
      </c>
      <c r="GK135">
        <v>-0.100309745534137</v>
      </c>
      <c r="GL135">
        <v>-0.0164619765348121</v>
      </c>
      <c r="GM135">
        <v>0.00184798508784774</v>
      </c>
      <c r="GN135">
        <v>-1.07393615702454e-05</v>
      </c>
      <c r="GO135">
        <v>1</v>
      </c>
      <c r="GP135">
        <v>1970</v>
      </c>
      <c r="GQ135">
        <v>2</v>
      </c>
      <c r="GR135">
        <v>24</v>
      </c>
      <c r="GS135">
        <v>1285.7</v>
      </c>
      <c r="GT135">
        <v>1285.7</v>
      </c>
      <c r="GU135">
        <v>0.286865</v>
      </c>
      <c r="GV135">
        <v>2.44263</v>
      </c>
      <c r="GW135">
        <v>1.44897</v>
      </c>
      <c r="GX135">
        <v>2.31201</v>
      </c>
      <c r="GY135">
        <v>1.44409</v>
      </c>
      <c r="GZ135">
        <v>2.38403</v>
      </c>
      <c r="HA135">
        <v>34.1225</v>
      </c>
      <c r="HB135">
        <v>24.3327</v>
      </c>
      <c r="HC135">
        <v>18</v>
      </c>
      <c r="HD135">
        <v>417.48</v>
      </c>
      <c r="HE135">
        <v>461.105</v>
      </c>
      <c r="HF135">
        <v>25.2228</v>
      </c>
      <c r="HG135">
        <v>26.282</v>
      </c>
      <c r="HH135">
        <v>30.0002</v>
      </c>
      <c r="HI135">
        <v>26.2016</v>
      </c>
      <c r="HJ135">
        <v>26.1791</v>
      </c>
      <c r="HK135">
        <v>5.72571</v>
      </c>
      <c r="HL135">
        <v>31.1676</v>
      </c>
      <c r="HM135">
        <v>100</v>
      </c>
      <c r="HN135">
        <v>25.2164</v>
      </c>
      <c r="HO135">
        <v>50.202</v>
      </c>
      <c r="HP135">
        <v>22.5877</v>
      </c>
      <c r="HQ135">
        <v>95.9338</v>
      </c>
      <c r="HR135">
        <v>100.265</v>
      </c>
    </row>
    <row r="136" spans="1:226">
      <c r="A136">
        <v>120</v>
      </c>
      <c r="B136">
        <v>1680460201.1</v>
      </c>
      <c r="C136">
        <v>2176.09999990463</v>
      </c>
      <c r="D136" t="s">
        <v>599</v>
      </c>
      <c r="E136" t="s">
        <v>600</v>
      </c>
      <c r="F136">
        <v>5</v>
      </c>
      <c r="G136" t="s">
        <v>353</v>
      </c>
      <c r="H136" t="s">
        <v>354</v>
      </c>
      <c r="I136">
        <v>1680460193.61852</v>
      </c>
      <c r="J136">
        <f>(K136)/1000</f>
        <v>0</v>
      </c>
      <c r="K136">
        <f>IF(BF136, AN136, AH136)</f>
        <v>0</v>
      </c>
      <c r="L136">
        <f>IF(BF136, AI136, AG136)</f>
        <v>0</v>
      </c>
      <c r="M136">
        <f>BH136 - IF(AU136&gt;1, L136*BB136*100.0/(AW136*BV136), 0)</f>
        <v>0</v>
      </c>
      <c r="N136">
        <f>((T136-J136/2)*M136-L136)/(T136+J136/2)</f>
        <v>0</v>
      </c>
      <c r="O136">
        <f>N136*(BO136+BP136)/1000.0</f>
        <v>0</v>
      </c>
      <c r="P136">
        <f>(BH136 - IF(AU136&gt;1, L136*BB136*100.0/(AW136*BV136), 0))*(BO136+BP136)/1000.0</f>
        <v>0</v>
      </c>
      <c r="Q136">
        <f>2.0/((1/S136-1/R136)+SIGN(S136)*SQRT((1/S136-1/R136)*(1/S136-1/R136) + 4*BC136/((BC136+1)*(BC136+1))*(2*1/S136*1/R136-1/R136*1/R136)))</f>
        <v>0</v>
      </c>
      <c r="R136">
        <f>IF(LEFT(BD136,1)&lt;&gt;"0",IF(LEFT(BD136,1)="1",3.0,BE136),$D$5+$E$5*(BV136*BO136/($K$5*1000))+$F$5*(BV136*BO136/($K$5*1000))*MAX(MIN(BB136,$J$5),$I$5)*MAX(MIN(BB136,$J$5),$I$5)+$G$5*MAX(MIN(BB136,$J$5),$I$5)*(BV136*BO136/($K$5*1000))+$H$5*(BV136*BO136/($K$5*1000))*(BV136*BO136/($K$5*1000)))</f>
        <v>0</v>
      </c>
      <c r="S136">
        <f>J136*(1000-(1000*0.61365*exp(17.502*W136/(240.97+W136))/(BO136+BP136)+BJ136)/2)/(1000*0.61365*exp(17.502*W136/(240.97+W136))/(BO136+BP136)-BJ136)</f>
        <v>0</v>
      </c>
      <c r="T136">
        <f>1/((BC136+1)/(Q136/1.6)+1/(R136/1.37)) + BC136/((BC136+1)/(Q136/1.6) + BC136/(R136/1.37))</f>
        <v>0</v>
      </c>
      <c r="U136">
        <f>(AX136*BA136)</f>
        <v>0</v>
      </c>
      <c r="V136">
        <f>(BQ136+(U136+2*0.95*5.67E-8*(((BQ136+$B$7)+273)^4-(BQ136+273)^4)-44100*J136)/(1.84*29.3*R136+8*0.95*5.67E-8*(BQ136+273)^3))</f>
        <v>0</v>
      </c>
      <c r="W136">
        <f>($C$7*BR136+$D$7*BS136+$E$7*V136)</f>
        <v>0</v>
      </c>
      <c r="X136">
        <f>0.61365*exp(17.502*W136/(240.97+W136))</f>
        <v>0</v>
      </c>
      <c r="Y136">
        <f>(Z136/AA136*100)</f>
        <v>0</v>
      </c>
      <c r="Z136">
        <f>BJ136*(BO136+BP136)/1000</f>
        <v>0</v>
      </c>
      <c r="AA136">
        <f>0.61365*exp(17.502*BQ136/(240.97+BQ136))</f>
        <v>0</v>
      </c>
      <c r="AB136">
        <f>(X136-BJ136*(BO136+BP136)/1000)</f>
        <v>0</v>
      </c>
      <c r="AC136">
        <f>(-J136*44100)</f>
        <v>0</v>
      </c>
      <c r="AD136">
        <f>2*29.3*R136*0.92*(BQ136-W136)</f>
        <v>0</v>
      </c>
      <c r="AE136">
        <f>2*0.95*5.67E-8*(((BQ136+$B$7)+273)^4-(W136+273)^4)</f>
        <v>0</v>
      </c>
      <c r="AF136">
        <f>U136+AE136+AC136+AD136</f>
        <v>0</v>
      </c>
      <c r="AG136">
        <f>BN136*AU136*(BI136-BH136*(1000-AU136*BK136)/(1000-AU136*BJ136))/(100*BB136)</f>
        <v>0</v>
      </c>
      <c r="AH136">
        <f>1000*BN136*AU136*(BJ136-BK136)/(100*BB136*(1000-AU136*BJ136))</f>
        <v>0</v>
      </c>
      <c r="AI136">
        <f>(AJ136 - AK136 - BO136*1E3/(8.314*(BQ136+273.15)) * AM136/BN136 * AL136) * BN136/(100*BB136) * (1000 - BK136)/1000</f>
        <v>0</v>
      </c>
      <c r="AJ136">
        <v>68.9363063238207</v>
      </c>
      <c r="AK136">
        <v>84.6537581818182</v>
      </c>
      <c r="AL136">
        <v>-3.32804647068216</v>
      </c>
      <c r="AM136">
        <v>67.1760314987301</v>
      </c>
      <c r="AN136">
        <f>(AP136 - AO136 + BO136*1E3/(8.314*(BQ136+273.15)) * AR136/BN136 * AQ136) * BN136/(100*BB136) * 1000/(1000 - AP136)</f>
        <v>0</v>
      </c>
      <c r="AO136">
        <v>22.5218874894977</v>
      </c>
      <c r="AP136">
        <v>24.383983030303</v>
      </c>
      <c r="AQ136">
        <v>-5.76512610416066e-07</v>
      </c>
      <c r="AR136">
        <v>128.514826234173</v>
      </c>
      <c r="AS136">
        <v>10</v>
      </c>
      <c r="AT136">
        <v>2</v>
      </c>
      <c r="AU136">
        <f>IF(AS136*$H$13&gt;=AW136,1.0,(AW136/(AW136-AS136*$H$13)))</f>
        <v>0</v>
      </c>
      <c r="AV136">
        <f>(AU136-1)*100</f>
        <v>0</v>
      </c>
      <c r="AW136">
        <f>MAX(0,($B$13+$C$13*BV136)/(1+$D$13*BV136)*BO136/(BQ136+273)*$E$13)</f>
        <v>0</v>
      </c>
      <c r="AX136">
        <f>$B$11*BW136+$C$11*BX136+$F$11*CI136*(1-CL136)</f>
        <v>0</v>
      </c>
      <c r="AY136">
        <f>AX136*AZ136</f>
        <v>0</v>
      </c>
      <c r="AZ136">
        <f>($B$11*$D$9+$C$11*$D$9+$F$11*((CV136+CN136)/MAX(CV136+CN136+CW136, 0.1)*$I$9+CW136/MAX(CV136+CN136+CW136, 0.1)*$J$9))/($B$11+$C$11+$F$11)</f>
        <v>0</v>
      </c>
      <c r="BA136">
        <f>($B$11*$K$9+$C$11*$K$9+$F$11*((CV136+CN136)/MAX(CV136+CN136+CW136, 0.1)*$P$9+CW136/MAX(CV136+CN136+CW136, 0.1)*$Q$9))/($B$11+$C$11+$F$11)</f>
        <v>0</v>
      </c>
      <c r="BB136">
        <v>2.44</v>
      </c>
      <c r="BC136">
        <v>0.5</v>
      </c>
      <c r="BD136" t="s">
        <v>355</v>
      </c>
      <c r="BE136">
        <v>2</v>
      </c>
      <c r="BF136" t="b">
        <v>1</v>
      </c>
      <c r="BG136">
        <v>1680460193.61852</v>
      </c>
      <c r="BH136">
        <v>105.069785185185</v>
      </c>
      <c r="BI136">
        <v>81.8201777777778</v>
      </c>
      <c r="BJ136">
        <v>24.3902925925926</v>
      </c>
      <c r="BK136">
        <v>22.528262962963</v>
      </c>
      <c r="BL136">
        <v>104.170159259259</v>
      </c>
      <c r="BM136">
        <v>23.9712555555556</v>
      </c>
      <c r="BN136">
        <v>500.215333333333</v>
      </c>
      <c r="BO136">
        <v>89.4496481481481</v>
      </c>
      <c r="BP136">
        <v>0.0999309259259259</v>
      </c>
      <c r="BQ136">
        <v>27.4103259259259</v>
      </c>
      <c r="BR136">
        <v>27.5143037037037</v>
      </c>
      <c r="BS136">
        <v>999.9</v>
      </c>
      <c r="BT136">
        <v>0</v>
      </c>
      <c r="BU136">
        <v>0</v>
      </c>
      <c r="BV136">
        <v>10007.2181481481</v>
      </c>
      <c r="BW136">
        <v>0</v>
      </c>
      <c r="BX136">
        <v>10.2381</v>
      </c>
      <c r="BY136">
        <v>23.2495740740741</v>
      </c>
      <c r="BZ136">
        <v>107.696611111111</v>
      </c>
      <c r="CA136">
        <v>83.705962962963</v>
      </c>
      <c r="CB136">
        <v>1.86203666666667</v>
      </c>
      <c r="CC136">
        <v>81.8201777777778</v>
      </c>
      <c r="CD136">
        <v>22.528262962963</v>
      </c>
      <c r="CE136">
        <v>2.1817037037037</v>
      </c>
      <c r="CF136">
        <v>2.01514555555556</v>
      </c>
      <c r="CG136">
        <v>18.8285925925926</v>
      </c>
      <c r="CH136">
        <v>17.5638333333333</v>
      </c>
      <c r="CI136">
        <v>2000.01555555556</v>
      </c>
      <c r="CJ136">
        <v>0.979998333333333</v>
      </c>
      <c r="CK136">
        <v>0.0200019444444444</v>
      </c>
      <c r="CL136">
        <v>0</v>
      </c>
      <c r="CM136">
        <v>2.55894074074074</v>
      </c>
      <c r="CN136">
        <v>0</v>
      </c>
      <c r="CO136">
        <v>4329.57185185185</v>
      </c>
      <c r="CP136">
        <v>16705.5296296296</v>
      </c>
      <c r="CQ136">
        <v>43.312</v>
      </c>
      <c r="CR136">
        <v>45.062</v>
      </c>
      <c r="CS136">
        <v>44.312</v>
      </c>
      <c r="CT136">
        <v>43.25</v>
      </c>
      <c r="CU136">
        <v>42.875</v>
      </c>
      <c r="CV136">
        <v>1960.01444444444</v>
      </c>
      <c r="CW136">
        <v>40.0011111111111</v>
      </c>
      <c r="CX136">
        <v>0</v>
      </c>
      <c r="CY136">
        <v>1680460231.2</v>
      </c>
      <c r="CZ136">
        <v>0</v>
      </c>
      <c r="DA136">
        <v>0</v>
      </c>
      <c r="DB136" t="s">
        <v>356</v>
      </c>
      <c r="DC136">
        <v>1680383055.5</v>
      </c>
      <c r="DD136">
        <v>1680383051.5</v>
      </c>
      <c r="DE136">
        <v>0</v>
      </c>
      <c r="DF136">
        <v>-0.261</v>
      </c>
      <c r="DG136">
        <v>-0.006</v>
      </c>
      <c r="DH136">
        <v>1.377</v>
      </c>
      <c r="DI136">
        <v>0.403</v>
      </c>
      <c r="DJ136">
        <v>420</v>
      </c>
      <c r="DK136">
        <v>24</v>
      </c>
      <c r="DL136">
        <v>0.61</v>
      </c>
      <c r="DM136">
        <v>0.33</v>
      </c>
      <c r="DN136">
        <v>23.0509195121951</v>
      </c>
      <c r="DO136">
        <v>4.3061581881533</v>
      </c>
      <c r="DP136">
        <v>0.475458765476097</v>
      </c>
      <c r="DQ136">
        <v>0</v>
      </c>
      <c r="DR136">
        <v>1.86054804878049</v>
      </c>
      <c r="DS136">
        <v>0.0205643205574913</v>
      </c>
      <c r="DT136">
        <v>0.00284585553985404</v>
      </c>
      <c r="DU136">
        <v>1</v>
      </c>
      <c r="DV136">
        <v>1</v>
      </c>
      <c r="DW136">
        <v>2</v>
      </c>
      <c r="DX136" t="s">
        <v>357</v>
      </c>
      <c r="DY136">
        <v>2.8703</v>
      </c>
      <c r="DZ136">
        <v>2.71005</v>
      </c>
      <c r="EA136">
        <v>0.0208143</v>
      </c>
      <c r="EB136">
        <v>0.0150274</v>
      </c>
      <c r="EC136">
        <v>0.102505</v>
      </c>
      <c r="ED136">
        <v>0.0972572</v>
      </c>
      <c r="EE136">
        <v>27452.9</v>
      </c>
      <c r="EF136">
        <v>24196.3</v>
      </c>
      <c r="EG136">
        <v>25082.9</v>
      </c>
      <c r="EH136">
        <v>23918.8</v>
      </c>
      <c r="EI136">
        <v>38391.4</v>
      </c>
      <c r="EJ136">
        <v>35711.9</v>
      </c>
      <c r="EK136">
        <v>45317.8</v>
      </c>
      <c r="EL136">
        <v>42634.4</v>
      </c>
      <c r="EM136">
        <v>1.7818</v>
      </c>
      <c r="EN136">
        <v>1.87822</v>
      </c>
      <c r="EO136">
        <v>0.105992</v>
      </c>
      <c r="EP136">
        <v>0</v>
      </c>
      <c r="EQ136">
        <v>25.7787</v>
      </c>
      <c r="ER136">
        <v>999.9</v>
      </c>
      <c r="ES136">
        <v>59.767</v>
      </c>
      <c r="ET136">
        <v>28.742</v>
      </c>
      <c r="EU136">
        <v>26.4728</v>
      </c>
      <c r="EV136">
        <v>53.7406</v>
      </c>
      <c r="EW136">
        <v>44.4671</v>
      </c>
      <c r="EX136">
        <v>1</v>
      </c>
      <c r="EY136">
        <v>-0.0924695</v>
      </c>
      <c r="EZ136">
        <v>0.26854</v>
      </c>
      <c r="FA136">
        <v>20.2289</v>
      </c>
      <c r="FB136">
        <v>5.23316</v>
      </c>
      <c r="FC136">
        <v>11.986</v>
      </c>
      <c r="FD136">
        <v>4.95685</v>
      </c>
      <c r="FE136">
        <v>3.30395</v>
      </c>
      <c r="FF136">
        <v>9999</v>
      </c>
      <c r="FG136">
        <v>9999</v>
      </c>
      <c r="FH136">
        <v>999.9</v>
      </c>
      <c r="FI136">
        <v>9999</v>
      </c>
      <c r="FJ136">
        <v>1.86844</v>
      </c>
      <c r="FK136">
        <v>1.86405</v>
      </c>
      <c r="FL136">
        <v>1.87179</v>
      </c>
      <c r="FM136">
        <v>1.86249</v>
      </c>
      <c r="FN136">
        <v>1.86191</v>
      </c>
      <c r="FO136">
        <v>1.86844</v>
      </c>
      <c r="FP136">
        <v>1.85852</v>
      </c>
      <c r="FQ136">
        <v>1.86502</v>
      </c>
      <c r="FR136">
        <v>5</v>
      </c>
      <c r="FS136">
        <v>0</v>
      </c>
      <c r="FT136">
        <v>0</v>
      </c>
      <c r="FU136">
        <v>0</v>
      </c>
      <c r="FV136" t="s">
        <v>358</v>
      </c>
      <c r="FW136" t="s">
        <v>359</v>
      </c>
      <c r="FX136" t="s">
        <v>360</v>
      </c>
      <c r="FY136" t="s">
        <v>360</v>
      </c>
      <c r="FZ136" t="s">
        <v>360</v>
      </c>
      <c r="GA136" t="s">
        <v>360</v>
      </c>
      <c r="GB136">
        <v>0</v>
      </c>
      <c r="GC136">
        <v>100</v>
      </c>
      <c r="GD136">
        <v>100</v>
      </c>
      <c r="GE136">
        <v>0.859</v>
      </c>
      <c r="GF136">
        <v>0.4187</v>
      </c>
      <c r="GG136">
        <v>0.710533810232173</v>
      </c>
      <c r="GH136">
        <v>0.00197157181927259</v>
      </c>
      <c r="GI136">
        <v>-1.54613444728524e-06</v>
      </c>
      <c r="GJ136">
        <v>6.01190112903267e-10</v>
      </c>
      <c r="GK136">
        <v>-0.100309745534137</v>
      </c>
      <c r="GL136">
        <v>-0.0164619765348121</v>
      </c>
      <c r="GM136">
        <v>0.00184798508784774</v>
      </c>
      <c r="GN136">
        <v>-1.07393615702454e-05</v>
      </c>
      <c r="GO136">
        <v>1</v>
      </c>
      <c r="GP136">
        <v>1970</v>
      </c>
      <c r="GQ136">
        <v>2</v>
      </c>
      <c r="GR136">
        <v>24</v>
      </c>
      <c r="GS136">
        <v>1285.8</v>
      </c>
      <c r="GT136">
        <v>1285.8</v>
      </c>
      <c r="GU136">
        <v>0.252686</v>
      </c>
      <c r="GV136">
        <v>2.45972</v>
      </c>
      <c r="GW136">
        <v>1.44775</v>
      </c>
      <c r="GX136">
        <v>2.31201</v>
      </c>
      <c r="GY136">
        <v>1.44409</v>
      </c>
      <c r="GZ136">
        <v>2.26196</v>
      </c>
      <c r="HA136">
        <v>34.1225</v>
      </c>
      <c r="HB136">
        <v>24.3239</v>
      </c>
      <c r="HC136">
        <v>18</v>
      </c>
      <c r="HD136">
        <v>417.614</v>
      </c>
      <c r="HE136">
        <v>461.084</v>
      </c>
      <c r="HF136">
        <v>25.2077</v>
      </c>
      <c r="HG136">
        <v>26.2798</v>
      </c>
      <c r="HH136">
        <v>30.0001</v>
      </c>
      <c r="HI136">
        <v>26.201</v>
      </c>
      <c r="HJ136">
        <v>26.1785</v>
      </c>
      <c r="HK136">
        <v>4.95682</v>
      </c>
      <c r="HL136">
        <v>31.1676</v>
      </c>
      <c r="HM136">
        <v>100</v>
      </c>
      <c r="HN136">
        <v>25.2069</v>
      </c>
      <c r="HO136">
        <v>30.07</v>
      </c>
      <c r="HP136">
        <v>22.5877</v>
      </c>
      <c r="HQ136">
        <v>95.9338</v>
      </c>
      <c r="HR136">
        <v>100.264</v>
      </c>
    </row>
    <row r="137" spans="1:226">
      <c r="A137">
        <v>121</v>
      </c>
      <c r="B137">
        <v>1680460298.1</v>
      </c>
      <c r="C137">
        <v>2273.09999990463</v>
      </c>
      <c r="D137" t="s">
        <v>601</v>
      </c>
      <c r="E137" t="s">
        <v>602</v>
      </c>
      <c r="F137">
        <v>5</v>
      </c>
      <c r="G137" t="s">
        <v>353</v>
      </c>
      <c r="H137" t="s">
        <v>354</v>
      </c>
      <c r="I137">
        <v>1680460290.1</v>
      </c>
      <c r="J137">
        <f>(K137)/1000</f>
        <v>0</v>
      </c>
      <c r="K137">
        <f>IF(BF137, AN137, AH137)</f>
        <v>0</v>
      </c>
      <c r="L137">
        <f>IF(BF137, AI137, AG137)</f>
        <v>0</v>
      </c>
      <c r="M137">
        <f>BH137 - IF(AU137&gt;1, L137*BB137*100.0/(AW137*BV137), 0)</f>
        <v>0</v>
      </c>
      <c r="N137">
        <f>((T137-J137/2)*M137-L137)/(T137+J137/2)</f>
        <v>0</v>
      </c>
      <c r="O137">
        <f>N137*(BO137+BP137)/1000.0</f>
        <v>0</v>
      </c>
      <c r="P137">
        <f>(BH137 - IF(AU137&gt;1, L137*BB137*100.0/(AW137*BV137), 0))*(BO137+BP137)/1000.0</f>
        <v>0</v>
      </c>
      <c r="Q137">
        <f>2.0/((1/S137-1/R137)+SIGN(S137)*SQRT((1/S137-1/R137)*(1/S137-1/R137) + 4*BC137/((BC137+1)*(BC137+1))*(2*1/S137*1/R137-1/R137*1/R137)))</f>
        <v>0</v>
      </c>
      <c r="R137">
        <f>IF(LEFT(BD137,1)&lt;&gt;"0",IF(LEFT(BD137,1)="1",3.0,BE137),$D$5+$E$5*(BV137*BO137/($K$5*1000))+$F$5*(BV137*BO137/($K$5*1000))*MAX(MIN(BB137,$J$5),$I$5)*MAX(MIN(BB137,$J$5),$I$5)+$G$5*MAX(MIN(BB137,$J$5),$I$5)*(BV137*BO137/($K$5*1000))+$H$5*(BV137*BO137/($K$5*1000))*(BV137*BO137/($K$5*1000)))</f>
        <v>0</v>
      </c>
      <c r="S137">
        <f>J137*(1000-(1000*0.61365*exp(17.502*W137/(240.97+W137))/(BO137+BP137)+BJ137)/2)/(1000*0.61365*exp(17.502*W137/(240.97+W137))/(BO137+BP137)-BJ137)</f>
        <v>0</v>
      </c>
      <c r="T137">
        <f>1/((BC137+1)/(Q137/1.6)+1/(R137/1.37)) + BC137/((BC137+1)/(Q137/1.6) + BC137/(R137/1.37))</f>
        <v>0</v>
      </c>
      <c r="U137">
        <f>(AX137*BA137)</f>
        <v>0</v>
      </c>
      <c r="V137">
        <f>(BQ137+(U137+2*0.95*5.67E-8*(((BQ137+$B$7)+273)^4-(BQ137+273)^4)-44100*J137)/(1.84*29.3*R137+8*0.95*5.67E-8*(BQ137+273)^3))</f>
        <v>0</v>
      </c>
      <c r="W137">
        <f>($C$7*BR137+$D$7*BS137+$E$7*V137)</f>
        <v>0</v>
      </c>
      <c r="X137">
        <f>0.61365*exp(17.502*W137/(240.97+W137))</f>
        <v>0</v>
      </c>
      <c r="Y137">
        <f>(Z137/AA137*100)</f>
        <v>0</v>
      </c>
      <c r="Z137">
        <f>BJ137*(BO137+BP137)/1000</f>
        <v>0</v>
      </c>
      <c r="AA137">
        <f>0.61365*exp(17.502*BQ137/(240.97+BQ137))</f>
        <v>0</v>
      </c>
      <c r="AB137">
        <f>(X137-BJ137*(BO137+BP137)/1000)</f>
        <v>0</v>
      </c>
      <c r="AC137">
        <f>(-J137*44100)</f>
        <v>0</v>
      </c>
      <c r="AD137">
        <f>2*29.3*R137*0.92*(BQ137-W137)</f>
        <v>0</v>
      </c>
      <c r="AE137">
        <f>2*0.95*5.67E-8*(((BQ137+$B$7)+273)^4-(W137+273)^4)</f>
        <v>0</v>
      </c>
      <c r="AF137">
        <f>U137+AE137+AC137+AD137</f>
        <v>0</v>
      </c>
      <c r="AG137">
        <f>BN137*AU137*(BI137-BH137*(1000-AU137*BK137)/(1000-AU137*BJ137))/(100*BB137)</f>
        <v>0</v>
      </c>
      <c r="AH137">
        <f>1000*BN137*AU137*(BJ137-BK137)/(100*BB137*(1000-AU137*BJ137))</f>
        <v>0</v>
      </c>
      <c r="AI137">
        <f>(AJ137 - AK137 - BO137*1E3/(8.314*(BQ137+273.15)) * AM137/BN137 * AL137) * BN137/(100*BB137) * (1000 - BK137)/1000</f>
        <v>0</v>
      </c>
      <c r="AJ137">
        <v>429.606049543205</v>
      </c>
      <c r="AK137">
        <v>422.077181818182</v>
      </c>
      <c r="AL137">
        <v>-0.000132057258779998</v>
      </c>
      <c r="AM137">
        <v>67.1760314987301</v>
      </c>
      <c r="AN137">
        <f>(AP137 - AO137 + BO137*1E3/(8.314*(BQ137+273.15)) * AR137/BN137 * AQ137) * BN137/(100*BB137) * 1000/(1000 - AP137)</f>
        <v>0</v>
      </c>
      <c r="AO137">
        <v>22.5323849832369</v>
      </c>
      <c r="AP137">
        <v>24.4160424242424</v>
      </c>
      <c r="AQ137">
        <v>1.48513903740579e-06</v>
      </c>
      <c r="AR137">
        <v>128.514826234173</v>
      </c>
      <c r="AS137">
        <v>10</v>
      </c>
      <c r="AT137">
        <v>2</v>
      </c>
      <c r="AU137">
        <f>IF(AS137*$H$13&gt;=AW137,1.0,(AW137/(AW137-AS137*$H$13)))</f>
        <v>0</v>
      </c>
      <c r="AV137">
        <f>(AU137-1)*100</f>
        <v>0</v>
      </c>
      <c r="AW137">
        <f>MAX(0,($B$13+$C$13*BV137)/(1+$D$13*BV137)*BO137/(BQ137+273)*$E$13)</f>
        <v>0</v>
      </c>
      <c r="AX137">
        <f>$B$11*BW137+$C$11*BX137+$F$11*CI137*(1-CL137)</f>
        <v>0</v>
      </c>
      <c r="AY137">
        <f>AX137*AZ137</f>
        <v>0</v>
      </c>
      <c r="AZ137">
        <f>($B$11*$D$9+$C$11*$D$9+$F$11*((CV137+CN137)/MAX(CV137+CN137+CW137, 0.1)*$I$9+CW137/MAX(CV137+CN137+CW137, 0.1)*$J$9))/($B$11+$C$11+$F$11)</f>
        <v>0</v>
      </c>
      <c r="BA137">
        <f>($B$11*$K$9+$C$11*$K$9+$F$11*((CV137+CN137)/MAX(CV137+CN137+CW137, 0.1)*$P$9+CW137/MAX(CV137+CN137+CW137, 0.1)*$Q$9))/($B$11+$C$11+$F$11)</f>
        <v>0</v>
      </c>
      <c r="BB137">
        <v>2.44</v>
      </c>
      <c r="BC137">
        <v>0.5</v>
      </c>
      <c r="BD137" t="s">
        <v>355</v>
      </c>
      <c r="BE137">
        <v>2</v>
      </c>
      <c r="BF137" t="b">
        <v>1</v>
      </c>
      <c r="BG137">
        <v>1680460290.1</v>
      </c>
      <c r="BH137">
        <v>411.89164516129</v>
      </c>
      <c r="BI137">
        <v>419.955935483871</v>
      </c>
      <c r="BJ137">
        <v>24.4130741935484</v>
      </c>
      <c r="BK137">
        <v>22.5334483870968</v>
      </c>
      <c r="BL137">
        <v>410.590612903226</v>
      </c>
      <c r="BM137">
        <v>23.992864516129</v>
      </c>
      <c r="BN137">
        <v>500.219903225806</v>
      </c>
      <c r="BO137">
        <v>89.4430032258065</v>
      </c>
      <c r="BP137">
        <v>0.100047196774194</v>
      </c>
      <c r="BQ137">
        <v>27.4078096774194</v>
      </c>
      <c r="BR137">
        <v>27.4704806451613</v>
      </c>
      <c r="BS137">
        <v>999.9</v>
      </c>
      <c r="BT137">
        <v>0</v>
      </c>
      <c r="BU137">
        <v>0</v>
      </c>
      <c r="BV137">
        <v>9989.75967741936</v>
      </c>
      <c r="BW137">
        <v>0</v>
      </c>
      <c r="BX137">
        <v>10.2381</v>
      </c>
      <c r="BY137">
        <v>-8.06432032258065</v>
      </c>
      <c r="BZ137">
        <v>422.198838709677</v>
      </c>
      <c r="CA137">
        <v>429.637096774194</v>
      </c>
      <c r="CB137">
        <v>1.87961032258065</v>
      </c>
      <c r="CC137">
        <v>419.955935483871</v>
      </c>
      <c r="CD137">
        <v>22.5334483870968</v>
      </c>
      <c r="CE137">
        <v>2.18357741935484</v>
      </c>
      <c r="CF137">
        <v>2.01546096774194</v>
      </c>
      <c r="CG137">
        <v>18.8423322580645</v>
      </c>
      <c r="CH137">
        <v>17.5663161290323</v>
      </c>
      <c r="CI137">
        <v>1999.98774193548</v>
      </c>
      <c r="CJ137">
        <v>0.979998580645161</v>
      </c>
      <c r="CK137">
        <v>0.0200016806451613</v>
      </c>
      <c r="CL137">
        <v>0</v>
      </c>
      <c r="CM137">
        <v>2.51992580645161</v>
      </c>
      <c r="CN137">
        <v>0</v>
      </c>
      <c r="CO137">
        <v>4248.83</v>
      </c>
      <c r="CP137">
        <v>16705.3</v>
      </c>
      <c r="CQ137">
        <v>43.370935483871</v>
      </c>
      <c r="CR137">
        <v>45.125</v>
      </c>
      <c r="CS137">
        <v>44.375</v>
      </c>
      <c r="CT137">
        <v>43.312</v>
      </c>
      <c r="CU137">
        <v>42.937</v>
      </c>
      <c r="CV137">
        <v>1959.9864516129</v>
      </c>
      <c r="CW137">
        <v>40.0012903225806</v>
      </c>
      <c r="CX137">
        <v>0</v>
      </c>
      <c r="CY137">
        <v>1680460328.4</v>
      </c>
      <c r="CZ137">
        <v>0</v>
      </c>
      <c r="DA137">
        <v>0</v>
      </c>
      <c r="DB137" t="s">
        <v>356</v>
      </c>
      <c r="DC137">
        <v>1680383055.5</v>
      </c>
      <c r="DD137">
        <v>1680383051.5</v>
      </c>
      <c r="DE137">
        <v>0</v>
      </c>
      <c r="DF137">
        <v>-0.261</v>
      </c>
      <c r="DG137">
        <v>-0.006</v>
      </c>
      <c r="DH137">
        <v>1.377</v>
      </c>
      <c r="DI137">
        <v>0.403</v>
      </c>
      <c r="DJ137">
        <v>420</v>
      </c>
      <c r="DK137">
        <v>24</v>
      </c>
      <c r="DL137">
        <v>0.61</v>
      </c>
      <c r="DM137">
        <v>0.33</v>
      </c>
      <c r="DN137">
        <v>-8.03247365853658</v>
      </c>
      <c r="DO137">
        <v>-0.728942926829268</v>
      </c>
      <c r="DP137">
        <v>0.0822732356906263</v>
      </c>
      <c r="DQ137">
        <v>0</v>
      </c>
      <c r="DR137">
        <v>1.87629731707317</v>
      </c>
      <c r="DS137">
        <v>0.0643917073170727</v>
      </c>
      <c r="DT137">
        <v>0.00679314253382265</v>
      </c>
      <c r="DU137">
        <v>1</v>
      </c>
      <c r="DV137">
        <v>1</v>
      </c>
      <c r="DW137">
        <v>2</v>
      </c>
      <c r="DX137" t="s">
        <v>357</v>
      </c>
      <c r="DY137">
        <v>2.87047</v>
      </c>
      <c r="DZ137">
        <v>2.71014</v>
      </c>
      <c r="EA137">
        <v>0.089038</v>
      </c>
      <c r="EB137">
        <v>0.0905401</v>
      </c>
      <c r="EC137">
        <v>0.102597</v>
      </c>
      <c r="ED137">
        <v>0.0972895</v>
      </c>
      <c r="EE137">
        <v>25540.8</v>
      </c>
      <c r="EF137">
        <v>22342.1</v>
      </c>
      <c r="EG137">
        <v>25083.1</v>
      </c>
      <c r="EH137">
        <v>23919.1</v>
      </c>
      <c r="EI137">
        <v>38389</v>
      </c>
      <c r="EJ137">
        <v>35713.7</v>
      </c>
      <c r="EK137">
        <v>45317.6</v>
      </c>
      <c r="EL137">
        <v>42636.2</v>
      </c>
      <c r="EM137">
        <v>1.7821</v>
      </c>
      <c r="EN137">
        <v>1.87915</v>
      </c>
      <c r="EO137">
        <v>0.103291</v>
      </c>
      <c r="EP137">
        <v>0</v>
      </c>
      <c r="EQ137">
        <v>25.7792</v>
      </c>
      <c r="ER137">
        <v>999.9</v>
      </c>
      <c r="ES137">
        <v>59.718</v>
      </c>
      <c r="ET137">
        <v>28.721</v>
      </c>
      <c r="EU137">
        <v>26.4186</v>
      </c>
      <c r="EV137">
        <v>54.1806</v>
      </c>
      <c r="EW137">
        <v>44.395</v>
      </c>
      <c r="EX137">
        <v>1</v>
      </c>
      <c r="EY137">
        <v>-0.0938059</v>
      </c>
      <c r="EZ137">
        <v>-0.164099</v>
      </c>
      <c r="FA137">
        <v>20.2294</v>
      </c>
      <c r="FB137">
        <v>5.23361</v>
      </c>
      <c r="FC137">
        <v>11.986</v>
      </c>
      <c r="FD137">
        <v>4.95705</v>
      </c>
      <c r="FE137">
        <v>3.304</v>
      </c>
      <c r="FF137">
        <v>9999</v>
      </c>
      <c r="FG137">
        <v>9999</v>
      </c>
      <c r="FH137">
        <v>999.9</v>
      </c>
      <c r="FI137">
        <v>9999</v>
      </c>
      <c r="FJ137">
        <v>1.86844</v>
      </c>
      <c r="FK137">
        <v>1.86409</v>
      </c>
      <c r="FL137">
        <v>1.87178</v>
      </c>
      <c r="FM137">
        <v>1.86249</v>
      </c>
      <c r="FN137">
        <v>1.86196</v>
      </c>
      <c r="FO137">
        <v>1.86844</v>
      </c>
      <c r="FP137">
        <v>1.85852</v>
      </c>
      <c r="FQ137">
        <v>1.86497</v>
      </c>
      <c r="FR137">
        <v>5</v>
      </c>
      <c r="FS137">
        <v>0</v>
      </c>
      <c r="FT137">
        <v>0</v>
      </c>
      <c r="FU137">
        <v>0</v>
      </c>
      <c r="FV137" t="s">
        <v>358</v>
      </c>
      <c r="FW137" t="s">
        <v>359</v>
      </c>
      <c r="FX137" t="s">
        <v>360</v>
      </c>
      <c r="FY137" t="s">
        <v>360</v>
      </c>
      <c r="FZ137" t="s">
        <v>360</v>
      </c>
      <c r="GA137" t="s">
        <v>360</v>
      </c>
      <c r="GB137">
        <v>0</v>
      </c>
      <c r="GC137">
        <v>100</v>
      </c>
      <c r="GD137">
        <v>100</v>
      </c>
      <c r="GE137">
        <v>1.301</v>
      </c>
      <c r="GF137">
        <v>0.4204</v>
      </c>
      <c r="GG137">
        <v>0.710533810232173</v>
      </c>
      <c r="GH137">
        <v>0.00197157181927259</v>
      </c>
      <c r="GI137">
        <v>-1.54613444728524e-06</v>
      </c>
      <c r="GJ137">
        <v>6.01190112903267e-10</v>
      </c>
      <c r="GK137">
        <v>-0.100309745534137</v>
      </c>
      <c r="GL137">
        <v>-0.0164619765348121</v>
      </c>
      <c r="GM137">
        <v>0.00184798508784774</v>
      </c>
      <c r="GN137">
        <v>-1.07393615702454e-05</v>
      </c>
      <c r="GO137">
        <v>1</v>
      </c>
      <c r="GP137">
        <v>1970</v>
      </c>
      <c r="GQ137">
        <v>2</v>
      </c>
      <c r="GR137">
        <v>24</v>
      </c>
      <c r="GS137">
        <v>1287.4</v>
      </c>
      <c r="GT137">
        <v>1287.4</v>
      </c>
      <c r="GU137">
        <v>1.05103</v>
      </c>
      <c r="GV137">
        <v>2.38037</v>
      </c>
      <c r="GW137">
        <v>1.44775</v>
      </c>
      <c r="GX137">
        <v>2.31201</v>
      </c>
      <c r="GY137">
        <v>1.44409</v>
      </c>
      <c r="GZ137">
        <v>2.43286</v>
      </c>
      <c r="HA137">
        <v>34.1225</v>
      </c>
      <c r="HB137">
        <v>24.3327</v>
      </c>
      <c r="HC137">
        <v>18</v>
      </c>
      <c r="HD137">
        <v>417.658</v>
      </c>
      <c r="HE137">
        <v>461.512</v>
      </c>
      <c r="HF137">
        <v>25.5953</v>
      </c>
      <c r="HG137">
        <v>26.2686</v>
      </c>
      <c r="HH137">
        <v>30</v>
      </c>
      <c r="HI137">
        <v>26.184</v>
      </c>
      <c r="HJ137">
        <v>26.1609</v>
      </c>
      <c r="HK137">
        <v>21.1643</v>
      </c>
      <c r="HL137">
        <v>30.6186</v>
      </c>
      <c r="HM137">
        <v>100</v>
      </c>
      <c r="HN137">
        <v>25.6188</v>
      </c>
      <c r="HO137">
        <v>426.665</v>
      </c>
      <c r="HP137">
        <v>22.5877</v>
      </c>
      <c r="HQ137">
        <v>95.9339</v>
      </c>
      <c r="HR137">
        <v>100.267</v>
      </c>
    </row>
    <row r="138" spans="1:226">
      <c r="A138">
        <v>122</v>
      </c>
      <c r="B138">
        <v>1680460303.1</v>
      </c>
      <c r="C138">
        <v>2278.09999990463</v>
      </c>
      <c r="D138" t="s">
        <v>603</v>
      </c>
      <c r="E138" t="s">
        <v>604</v>
      </c>
      <c r="F138">
        <v>5</v>
      </c>
      <c r="G138" t="s">
        <v>353</v>
      </c>
      <c r="H138" t="s">
        <v>354</v>
      </c>
      <c r="I138">
        <v>1680460295.25517</v>
      </c>
      <c r="J138">
        <f>(K138)/1000</f>
        <v>0</v>
      </c>
      <c r="K138">
        <f>IF(BF138, AN138, AH138)</f>
        <v>0</v>
      </c>
      <c r="L138">
        <f>IF(BF138, AI138, AG138)</f>
        <v>0</v>
      </c>
      <c r="M138">
        <f>BH138 - IF(AU138&gt;1, L138*BB138*100.0/(AW138*BV138), 0)</f>
        <v>0</v>
      </c>
      <c r="N138">
        <f>((T138-J138/2)*M138-L138)/(T138+J138/2)</f>
        <v>0</v>
      </c>
      <c r="O138">
        <f>N138*(BO138+BP138)/1000.0</f>
        <v>0</v>
      </c>
      <c r="P138">
        <f>(BH138 - IF(AU138&gt;1, L138*BB138*100.0/(AW138*BV138), 0))*(BO138+BP138)/1000.0</f>
        <v>0</v>
      </c>
      <c r="Q138">
        <f>2.0/((1/S138-1/R138)+SIGN(S138)*SQRT((1/S138-1/R138)*(1/S138-1/R138) + 4*BC138/((BC138+1)*(BC138+1))*(2*1/S138*1/R138-1/R138*1/R138)))</f>
        <v>0</v>
      </c>
      <c r="R138">
        <f>IF(LEFT(BD138,1)&lt;&gt;"0",IF(LEFT(BD138,1)="1",3.0,BE138),$D$5+$E$5*(BV138*BO138/($K$5*1000))+$F$5*(BV138*BO138/($K$5*1000))*MAX(MIN(BB138,$J$5),$I$5)*MAX(MIN(BB138,$J$5),$I$5)+$G$5*MAX(MIN(BB138,$J$5),$I$5)*(BV138*BO138/($K$5*1000))+$H$5*(BV138*BO138/($K$5*1000))*(BV138*BO138/($K$5*1000)))</f>
        <v>0</v>
      </c>
      <c r="S138">
        <f>J138*(1000-(1000*0.61365*exp(17.502*W138/(240.97+W138))/(BO138+BP138)+BJ138)/2)/(1000*0.61365*exp(17.502*W138/(240.97+W138))/(BO138+BP138)-BJ138)</f>
        <v>0</v>
      </c>
      <c r="T138">
        <f>1/((BC138+1)/(Q138/1.6)+1/(R138/1.37)) + BC138/((BC138+1)/(Q138/1.6) + BC138/(R138/1.37))</f>
        <v>0</v>
      </c>
      <c r="U138">
        <f>(AX138*BA138)</f>
        <v>0</v>
      </c>
      <c r="V138">
        <f>(BQ138+(U138+2*0.95*5.67E-8*(((BQ138+$B$7)+273)^4-(BQ138+273)^4)-44100*J138)/(1.84*29.3*R138+8*0.95*5.67E-8*(BQ138+273)^3))</f>
        <v>0</v>
      </c>
      <c r="W138">
        <f>($C$7*BR138+$D$7*BS138+$E$7*V138)</f>
        <v>0</v>
      </c>
      <c r="X138">
        <f>0.61365*exp(17.502*W138/(240.97+W138))</f>
        <v>0</v>
      </c>
      <c r="Y138">
        <f>(Z138/AA138*100)</f>
        <v>0</v>
      </c>
      <c r="Z138">
        <f>BJ138*(BO138+BP138)/1000</f>
        <v>0</v>
      </c>
      <c r="AA138">
        <f>0.61365*exp(17.502*BQ138/(240.97+BQ138))</f>
        <v>0</v>
      </c>
      <c r="AB138">
        <f>(X138-BJ138*(BO138+BP138)/1000)</f>
        <v>0</v>
      </c>
      <c r="AC138">
        <f>(-J138*44100)</f>
        <v>0</v>
      </c>
      <c r="AD138">
        <f>2*29.3*R138*0.92*(BQ138-W138)</f>
        <v>0</v>
      </c>
      <c r="AE138">
        <f>2*0.95*5.67E-8*(((BQ138+$B$7)+273)^4-(W138+273)^4)</f>
        <v>0</v>
      </c>
      <c r="AF138">
        <f>U138+AE138+AC138+AD138</f>
        <v>0</v>
      </c>
      <c r="AG138">
        <f>BN138*AU138*(BI138-BH138*(1000-AU138*BK138)/(1000-AU138*BJ138))/(100*BB138)</f>
        <v>0</v>
      </c>
      <c r="AH138">
        <f>1000*BN138*AU138*(BJ138-BK138)/(100*BB138*(1000-AU138*BJ138))</f>
        <v>0</v>
      </c>
      <c r="AI138">
        <f>(AJ138 - AK138 - BO138*1E3/(8.314*(BQ138+273.15)) * AM138/BN138 * AL138) * BN138/(100*BB138) * (1000 - BK138)/1000</f>
        <v>0</v>
      </c>
      <c r="AJ138">
        <v>429.692430199621</v>
      </c>
      <c r="AK138">
        <v>422.024115151515</v>
      </c>
      <c r="AL138">
        <v>-0.00129449065001822</v>
      </c>
      <c r="AM138">
        <v>67.1760314987301</v>
      </c>
      <c r="AN138">
        <f>(AP138 - AO138 + BO138*1E3/(8.314*(BQ138+273.15)) * AR138/BN138 * AQ138) * BN138/(100*BB138) * 1000/(1000 - AP138)</f>
        <v>0</v>
      </c>
      <c r="AO138">
        <v>22.5279613951794</v>
      </c>
      <c r="AP138">
        <v>24.4201018181818</v>
      </c>
      <c r="AQ138">
        <v>-5.82861161625528e-08</v>
      </c>
      <c r="AR138">
        <v>128.514826234173</v>
      </c>
      <c r="AS138">
        <v>11</v>
      </c>
      <c r="AT138">
        <v>2</v>
      </c>
      <c r="AU138">
        <f>IF(AS138*$H$13&gt;=AW138,1.0,(AW138/(AW138-AS138*$H$13)))</f>
        <v>0</v>
      </c>
      <c r="AV138">
        <f>(AU138-1)*100</f>
        <v>0</v>
      </c>
      <c r="AW138">
        <f>MAX(0,($B$13+$C$13*BV138)/(1+$D$13*BV138)*BO138/(BQ138+273)*$E$13)</f>
        <v>0</v>
      </c>
      <c r="AX138">
        <f>$B$11*BW138+$C$11*BX138+$F$11*CI138*(1-CL138)</f>
        <v>0</v>
      </c>
      <c r="AY138">
        <f>AX138*AZ138</f>
        <v>0</v>
      </c>
      <c r="AZ138">
        <f>($B$11*$D$9+$C$11*$D$9+$F$11*((CV138+CN138)/MAX(CV138+CN138+CW138, 0.1)*$I$9+CW138/MAX(CV138+CN138+CW138, 0.1)*$J$9))/($B$11+$C$11+$F$11)</f>
        <v>0</v>
      </c>
      <c r="BA138">
        <f>($B$11*$K$9+$C$11*$K$9+$F$11*((CV138+CN138)/MAX(CV138+CN138+CW138, 0.1)*$P$9+CW138/MAX(CV138+CN138+CW138, 0.1)*$Q$9))/($B$11+$C$11+$F$11)</f>
        <v>0</v>
      </c>
      <c r="BB138">
        <v>2.44</v>
      </c>
      <c r="BC138">
        <v>0.5</v>
      </c>
      <c r="BD138" t="s">
        <v>355</v>
      </c>
      <c r="BE138">
        <v>2</v>
      </c>
      <c r="BF138" t="b">
        <v>1</v>
      </c>
      <c r="BG138">
        <v>1680460295.25517</v>
      </c>
      <c r="BH138">
        <v>411.802965517241</v>
      </c>
      <c r="BI138">
        <v>420.137310344828</v>
      </c>
      <c r="BJ138">
        <v>24.4163</v>
      </c>
      <c r="BK138">
        <v>22.5315137931034</v>
      </c>
      <c r="BL138">
        <v>410.502</v>
      </c>
      <c r="BM138">
        <v>23.9959275862069</v>
      </c>
      <c r="BN138">
        <v>500.201275862069</v>
      </c>
      <c r="BO138">
        <v>89.4444655172414</v>
      </c>
      <c r="BP138">
        <v>0.0999753379310345</v>
      </c>
      <c r="BQ138">
        <v>27.4116448275862</v>
      </c>
      <c r="BR138">
        <v>27.4703206896552</v>
      </c>
      <c r="BS138">
        <v>999.9</v>
      </c>
      <c r="BT138">
        <v>0</v>
      </c>
      <c r="BU138">
        <v>0</v>
      </c>
      <c r="BV138">
        <v>9997.54655172414</v>
      </c>
      <c r="BW138">
        <v>0</v>
      </c>
      <c r="BX138">
        <v>10.2381</v>
      </c>
      <c r="BY138">
        <v>-8.33432862068966</v>
      </c>
      <c r="BZ138">
        <v>422.109275862069</v>
      </c>
      <c r="CA138">
        <v>429.82175862069</v>
      </c>
      <c r="CB138">
        <v>1.8847775862069</v>
      </c>
      <c r="CC138">
        <v>420.137310344828</v>
      </c>
      <c r="CD138">
        <v>22.5315137931034</v>
      </c>
      <c r="CE138">
        <v>2.18390137931034</v>
      </c>
      <c r="CF138">
        <v>2.01532</v>
      </c>
      <c r="CG138">
        <v>18.8447068965517</v>
      </c>
      <c r="CH138">
        <v>17.5652172413793</v>
      </c>
      <c r="CI138">
        <v>2000.00206896552</v>
      </c>
      <c r="CJ138">
        <v>0.979998724137931</v>
      </c>
      <c r="CK138">
        <v>0.0200015275862069</v>
      </c>
      <c r="CL138">
        <v>0</v>
      </c>
      <c r="CM138">
        <v>2.50598275862069</v>
      </c>
      <c r="CN138">
        <v>0</v>
      </c>
      <c r="CO138">
        <v>4254.38482758621</v>
      </c>
      <c r="CP138">
        <v>16705.4103448276</v>
      </c>
      <c r="CQ138">
        <v>43.3728275862069</v>
      </c>
      <c r="CR138">
        <v>45.125</v>
      </c>
      <c r="CS138">
        <v>44.375</v>
      </c>
      <c r="CT138">
        <v>43.3141724137931</v>
      </c>
      <c r="CU138">
        <v>42.937</v>
      </c>
      <c r="CV138">
        <v>1960.00068965517</v>
      </c>
      <c r="CW138">
        <v>40.0013793103448</v>
      </c>
      <c r="CX138">
        <v>0</v>
      </c>
      <c r="CY138">
        <v>1680460333.2</v>
      </c>
      <c r="CZ138">
        <v>0</v>
      </c>
      <c r="DA138">
        <v>0</v>
      </c>
      <c r="DB138" t="s">
        <v>356</v>
      </c>
      <c r="DC138">
        <v>1680383055.5</v>
      </c>
      <c r="DD138">
        <v>1680383051.5</v>
      </c>
      <c r="DE138">
        <v>0</v>
      </c>
      <c r="DF138">
        <v>-0.261</v>
      </c>
      <c r="DG138">
        <v>-0.006</v>
      </c>
      <c r="DH138">
        <v>1.377</v>
      </c>
      <c r="DI138">
        <v>0.403</v>
      </c>
      <c r="DJ138">
        <v>420</v>
      </c>
      <c r="DK138">
        <v>24</v>
      </c>
      <c r="DL138">
        <v>0.61</v>
      </c>
      <c r="DM138">
        <v>0.33</v>
      </c>
      <c r="DN138">
        <v>-8.14796585365854</v>
      </c>
      <c r="DO138">
        <v>-1.7227593031359</v>
      </c>
      <c r="DP138">
        <v>0.237827953012314</v>
      </c>
      <c r="DQ138">
        <v>0</v>
      </c>
      <c r="DR138">
        <v>1.88104414634146</v>
      </c>
      <c r="DS138">
        <v>0.0551899651567982</v>
      </c>
      <c r="DT138">
        <v>0.00579584711525952</v>
      </c>
      <c r="DU138">
        <v>1</v>
      </c>
      <c r="DV138">
        <v>1</v>
      </c>
      <c r="DW138">
        <v>2</v>
      </c>
      <c r="DX138" t="s">
        <v>357</v>
      </c>
      <c r="DY138">
        <v>2.87036</v>
      </c>
      <c r="DZ138">
        <v>2.7103</v>
      </c>
      <c r="EA138">
        <v>0.0890475</v>
      </c>
      <c r="EB138">
        <v>0.0910381</v>
      </c>
      <c r="EC138">
        <v>0.102606</v>
      </c>
      <c r="ED138">
        <v>0.0972769</v>
      </c>
      <c r="EE138">
        <v>25540.3</v>
      </c>
      <c r="EF138">
        <v>22330.2</v>
      </c>
      <c r="EG138">
        <v>25082.9</v>
      </c>
      <c r="EH138">
        <v>23919.4</v>
      </c>
      <c r="EI138">
        <v>38388.5</v>
      </c>
      <c r="EJ138">
        <v>35714.4</v>
      </c>
      <c r="EK138">
        <v>45317.5</v>
      </c>
      <c r="EL138">
        <v>42636.4</v>
      </c>
      <c r="EM138">
        <v>1.7819</v>
      </c>
      <c r="EN138">
        <v>1.87938</v>
      </c>
      <c r="EO138">
        <v>0.103291</v>
      </c>
      <c r="EP138">
        <v>0</v>
      </c>
      <c r="EQ138">
        <v>25.7808</v>
      </c>
      <c r="ER138">
        <v>999.9</v>
      </c>
      <c r="ES138">
        <v>59.718</v>
      </c>
      <c r="ET138">
        <v>28.721</v>
      </c>
      <c r="EU138">
        <v>26.4198</v>
      </c>
      <c r="EV138">
        <v>53.9806</v>
      </c>
      <c r="EW138">
        <v>44.6675</v>
      </c>
      <c r="EX138">
        <v>1</v>
      </c>
      <c r="EY138">
        <v>-0.0938211</v>
      </c>
      <c r="EZ138">
        <v>-0.178911</v>
      </c>
      <c r="FA138">
        <v>20.2294</v>
      </c>
      <c r="FB138">
        <v>5.23406</v>
      </c>
      <c r="FC138">
        <v>11.986</v>
      </c>
      <c r="FD138">
        <v>4.9571</v>
      </c>
      <c r="FE138">
        <v>3.30398</v>
      </c>
      <c r="FF138">
        <v>9999</v>
      </c>
      <c r="FG138">
        <v>9999</v>
      </c>
      <c r="FH138">
        <v>999.9</v>
      </c>
      <c r="FI138">
        <v>9999</v>
      </c>
      <c r="FJ138">
        <v>1.86844</v>
      </c>
      <c r="FK138">
        <v>1.86406</v>
      </c>
      <c r="FL138">
        <v>1.87178</v>
      </c>
      <c r="FM138">
        <v>1.86249</v>
      </c>
      <c r="FN138">
        <v>1.86198</v>
      </c>
      <c r="FO138">
        <v>1.86844</v>
      </c>
      <c r="FP138">
        <v>1.85852</v>
      </c>
      <c r="FQ138">
        <v>1.865</v>
      </c>
      <c r="FR138">
        <v>5</v>
      </c>
      <c r="FS138">
        <v>0</v>
      </c>
      <c r="FT138">
        <v>0</v>
      </c>
      <c r="FU138">
        <v>0</v>
      </c>
      <c r="FV138" t="s">
        <v>358</v>
      </c>
      <c r="FW138" t="s">
        <v>359</v>
      </c>
      <c r="FX138" t="s">
        <v>360</v>
      </c>
      <c r="FY138" t="s">
        <v>360</v>
      </c>
      <c r="FZ138" t="s">
        <v>360</v>
      </c>
      <c r="GA138" t="s">
        <v>360</v>
      </c>
      <c r="GB138">
        <v>0</v>
      </c>
      <c r="GC138">
        <v>100</v>
      </c>
      <c r="GD138">
        <v>100</v>
      </c>
      <c r="GE138">
        <v>1.301</v>
      </c>
      <c r="GF138">
        <v>0.4206</v>
      </c>
      <c r="GG138">
        <v>0.710533810232173</v>
      </c>
      <c r="GH138">
        <v>0.00197157181927259</v>
      </c>
      <c r="GI138">
        <v>-1.54613444728524e-06</v>
      </c>
      <c r="GJ138">
        <v>6.01190112903267e-10</v>
      </c>
      <c r="GK138">
        <v>-0.100309745534137</v>
      </c>
      <c r="GL138">
        <v>-0.0164619765348121</v>
      </c>
      <c r="GM138">
        <v>0.00184798508784774</v>
      </c>
      <c r="GN138">
        <v>-1.07393615702454e-05</v>
      </c>
      <c r="GO138">
        <v>1</v>
      </c>
      <c r="GP138">
        <v>1970</v>
      </c>
      <c r="GQ138">
        <v>2</v>
      </c>
      <c r="GR138">
        <v>24</v>
      </c>
      <c r="GS138">
        <v>1287.5</v>
      </c>
      <c r="GT138">
        <v>1287.5</v>
      </c>
      <c r="GU138">
        <v>1.07788</v>
      </c>
      <c r="GV138">
        <v>2.3938</v>
      </c>
      <c r="GW138">
        <v>1.44897</v>
      </c>
      <c r="GX138">
        <v>2.31201</v>
      </c>
      <c r="GY138">
        <v>1.44409</v>
      </c>
      <c r="GZ138">
        <v>2.2937</v>
      </c>
      <c r="HA138">
        <v>34.1225</v>
      </c>
      <c r="HB138">
        <v>24.3239</v>
      </c>
      <c r="HC138">
        <v>18</v>
      </c>
      <c r="HD138">
        <v>417.54</v>
      </c>
      <c r="HE138">
        <v>461.652</v>
      </c>
      <c r="HF138">
        <v>25.6173</v>
      </c>
      <c r="HG138">
        <v>26.2686</v>
      </c>
      <c r="HH138">
        <v>30</v>
      </c>
      <c r="HI138">
        <v>26.1828</v>
      </c>
      <c r="HJ138">
        <v>26.1609</v>
      </c>
      <c r="HK138">
        <v>21.6598</v>
      </c>
      <c r="HL138">
        <v>30.6186</v>
      </c>
      <c r="HM138">
        <v>100</v>
      </c>
      <c r="HN138">
        <v>25.6379</v>
      </c>
      <c r="HO138">
        <v>440.091</v>
      </c>
      <c r="HP138">
        <v>22.5877</v>
      </c>
      <c r="HQ138">
        <v>95.9335</v>
      </c>
      <c r="HR138">
        <v>100.268</v>
      </c>
    </row>
    <row r="139" spans="1:226">
      <c r="A139">
        <v>123</v>
      </c>
      <c r="B139">
        <v>1680460308.1</v>
      </c>
      <c r="C139">
        <v>2283.09999990463</v>
      </c>
      <c r="D139" t="s">
        <v>605</v>
      </c>
      <c r="E139" t="s">
        <v>606</v>
      </c>
      <c r="F139">
        <v>5</v>
      </c>
      <c r="G139" t="s">
        <v>353</v>
      </c>
      <c r="H139" t="s">
        <v>354</v>
      </c>
      <c r="I139">
        <v>1680460300.33214</v>
      </c>
      <c r="J139">
        <f>(K139)/1000</f>
        <v>0</v>
      </c>
      <c r="K139">
        <f>IF(BF139, AN139, AH139)</f>
        <v>0</v>
      </c>
      <c r="L139">
        <f>IF(BF139, AI139, AG139)</f>
        <v>0</v>
      </c>
      <c r="M139">
        <f>BH139 - IF(AU139&gt;1, L139*BB139*100.0/(AW139*BV139), 0)</f>
        <v>0</v>
      </c>
      <c r="N139">
        <f>((T139-J139/2)*M139-L139)/(T139+J139/2)</f>
        <v>0</v>
      </c>
      <c r="O139">
        <f>N139*(BO139+BP139)/1000.0</f>
        <v>0</v>
      </c>
      <c r="P139">
        <f>(BH139 - IF(AU139&gt;1, L139*BB139*100.0/(AW139*BV139), 0))*(BO139+BP139)/1000.0</f>
        <v>0</v>
      </c>
      <c r="Q139">
        <f>2.0/((1/S139-1/R139)+SIGN(S139)*SQRT((1/S139-1/R139)*(1/S139-1/R139) + 4*BC139/((BC139+1)*(BC139+1))*(2*1/S139*1/R139-1/R139*1/R139)))</f>
        <v>0</v>
      </c>
      <c r="R139">
        <f>IF(LEFT(BD139,1)&lt;&gt;"0",IF(LEFT(BD139,1)="1",3.0,BE139),$D$5+$E$5*(BV139*BO139/($K$5*1000))+$F$5*(BV139*BO139/($K$5*1000))*MAX(MIN(BB139,$J$5),$I$5)*MAX(MIN(BB139,$J$5),$I$5)+$G$5*MAX(MIN(BB139,$J$5),$I$5)*(BV139*BO139/($K$5*1000))+$H$5*(BV139*BO139/($K$5*1000))*(BV139*BO139/($K$5*1000)))</f>
        <v>0</v>
      </c>
      <c r="S139">
        <f>J139*(1000-(1000*0.61365*exp(17.502*W139/(240.97+W139))/(BO139+BP139)+BJ139)/2)/(1000*0.61365*exp(17.502*W139/(240.97+W139))/(BO139+BP139)-BJ139)</f>
        <v>0</v>
      </c>
      <c r="T139">
        <f>1/((BC139+1)/(Q139/1.6)+1/(R139/1.37)) + BC139/((BC139+1)/(Q139/1.6) + BC139/(R139/1.37))</f>
        <v>0</v>
      </c>
      <c r="U139">
        <f>(AX139*BA139)</f>
        <v>0</v>
      </c>
      <c r="V139">
        <f>(BQ139+(U139+2*0.95*5.67E-8*(((BQ139+$B$7)+273)^4-(BQ139+273)^4)-44100*J139)/(1.84*29.3*R139+8*0.95*5.67E-8*(BQ139+273)^3))</f>
        <v>0</v>
      </c>
      <c r="W139">
        <f>($C$7*BR139+$D$7*BS139+$E$7*V139)</f>
        <v>0</v>
      </c>
      <c r="X139">
        <f>0.61365*exp(17.502*W139/(240.97+W139))</f>
        <v>0</v>
      </c>
      <c r="Y139">
        <f>(Z139/AA139*100)</f>
        <v>0</v>
      </c>
      <c r="Z139">
        <f>BJ139*(BO139+BP139)/1000</f>
        <v>0</v>
      </c>
      <c r="AA139">
        <f>0.61365*exp(17.502*BQ139/(240.97+BQ139))</f>
        <v>0</v>
      </c>
      <c r="AB139">
        <f>(X139-BJ139*(BO139+BP139)/1000)</f>
        <v>0</v>
      </c>
      <c r="AC139">
        <f>(-J139*44100)</f>
        <v>0</v>
      </c>
      <c r="AD139">
        <f>2*29.3*R139*0.92*(BQ139-W139)</f>
        <v>0</v>
      </c>
      <c r="AE139">
        <f>2*0.95*5.67E-8*(((BQ139+$B$7)+273)^4-(W139+273)^4)</f>
        <v>0</v>
      </c>
      <c r="AF139">
        <f>U139+AE139+AC139+AD139</f>
        <v>0</v>
      </c>
      <c r="AG139">
        <f>BN139*AU139*(BI139-BH139*(1000-AU139*BK139)/(1000-AU139*BJ139))/(100*BB139)</f>
        <v>0</v>
      </c>
      <c r="AH139">
        <f>1000*BN139*AU139*(BJ139-BK139)/(100*BB139*(1000-AU139*BJ139))</f>
        <v>0</v>
      </c>
      <c r="AI139">
        <f>(AJ139 - AK139 - BO139*1E3/(8.314*(BQ139+273.15)) * AM139/BN139 * AL139) * BN139/(100*BB139) * (1000 - BK139)/1000</f>
        <v>0</v>
      </c>
      <c r="AJ139">
        <v>437.222213205664</v>
      </c>
      <c r="AK139">
        <v>425.455509090909</v>
      </c>
      <c r="AL139">
        <v>0.813148939663652</v>
      </c>
      <c r="AM139">
        <v>67.1760314987301</v>
      </c>
      <c r="AN139">
        <f>(AP139 - AO139 + BO139*1E3/(8.314*(BQ139+273.15)) * AR139/BN139 * AQ139) * BN139/(100*BB139) * 1000/(1000 - AP139)</f>
        <v>0</v>
      </c>
      <c r="AO139">
        <v>22.5252449068046</v>
      </c>
      <c r="AP139">
        <v>24.4193818181818</v>
      </c>
      <c r="AQ139">
        <v>-9.55368585550528e-08</v>
      </c>
      <c r="AR139">
        <v>128.514826234173</v>
      </c>
      <c r="AS139">
        <v>11</v>
      </c>
      <c r="AT139">
        <v>2</v>
      </c>
      <c r="AU139">
        <f>IF(AS139*$H$13&gt;=AW139,1.0,(AW139/(AW139-AS139*$H$13)))</f>
        <v>0</v>
      </c>
      <c r="AV139">
        <f>(AU139-1)*100</f>
        <v>0</v>
      </c>
      <c r="AW139">
        <f>MAX(0,($B$13+$C$13*BV139)/(1+$D$13*BV139)*BO139/(BQ139+273)*$E$13)</f>
        <v>0</v>
      </c>
      <c r="AX139">
        <f>$B$11*BW139+$C$11*BX139+$F$11*CI139*(1-CL139)</f>
        <v>0</v>
      </c>
      <c r="AY139">
        <f>AX139*AZ139</f>
        <v>0</v>
      </c>
      <c r="AZ139">
        <f>($B$11*$D$9+$C$11*$D$9+$F$11*((CV139+CN139)/MAX(CV139+CN139+CW139, 0.1)*$I$9+CW139/MAX(CV139+CN139+CW139, 0.1)*$J$9))/($B$11+$C$11+$F$11)</f>
        <v>0</v>
      </c>
      <c r="BA139">
        <f>($B$11*$K$9+$C$11*$K$9+$F$11*((CV139+CN139)/MAX(CV139+CN139+CW139, 0.1)*$P$9+CW139/MAX(CV139+CN139+CW139, 0.1)*$Q$9))/($B$11+$C$11+$F$11)</f>
        <v>0</v>
      </c>
      <c r="BB139">
        <v>2.44</v>
      </c>
      <c r="BC139">
        <v>0.5</v>
      </c>
      <c r="BD139" t="s">
        <v>355</v>
      </c>
      <c r="BE139">
        <v>2</v>
      </c>
      <c r="BF139" t="b">
        <v>1</v>
      </c>
      <c r="BG139">
        <v>1680460300.33214</v>
      </c>
      <c r="BH139">
        <v>412.206142857143</v>
      </c>
      <c r="BI139">
        <v>423.109607142857</v>
      </c>
      <c r="BJ139">
        <v>24.4177428571429</v>
      </c>
      <c r="BK139">
        <v>22.5291357142857</v>
      </c>
      <c r="BL139">
        <v>410.90475</v>
      </c>
      <c r="BM139">
        <v>23.9972928571429</v>
      </c>
      <c r="BN139">
        <v>500.194714285714</v>
      </c>
      <c r="BO139">
        <v>89.4463035714286</v>
      </c>
      <c r="BP139">
        <v>0.0999383928571429</v>
      </c>
      <c r="BQ139">
        <v>27.4167321428571</v>
      </c>
      <c r="BR139">
        <v>27.47275</v>
      </c>
      <c r="BS139">
        <v>999.9</v>
      </c>
      <c r="BT139">
        <v>0</v>
      </c>
      <c r="BU139">
        <v>0</v>
      </c>
      <c r="BV139">
        <v>10013.9589285714</v>
      </c>
      <c r="BW139">
        <v>0</v>
      </c>
      <c r="BX139">
        <v>10.2381</v>
      </c>
      <c r="BY139">
        <v>-10.9035553571429</v>
      </c>
      <c r="BZ139">
        <v>422.523142857143</v>
      </c>
      <c r="CA139">
        <v>432.861607142857</v>
      </c>
      <c r="CB139">
        <v>1.88859928571429</v>
      </c>
      <c r="CC139">
        <v>423.109607142857</v>
      </c>
      <c r="CD139">
        <v>22.5291357142857</v>
      </c>
      <c r="CE139">
        <v>2.18407571428571</v>
      </c>
      <c r="CF139">
        <v>2.01514785714286</v>
      </c>
      <c r="CG139">
        <v>18.8459892857143</v>
      </c>
      <c r="CH139">
        <v>17.5638678571429</v>
      </c>
      <c r="CI139">
        <v>2000.00035714286</v>
      </c>
      <c r="CJ139">
        <v>0.97999875</v>
      </c>
      <c r="CK139">
        <v>0.0200015</v>
      </c>
      <c r="CL139">
        <v>0</v>
      </c>
      <c r="CM139">
        <v>2.51507857142857</v>
      </c>
      <c r="CN139">
        <v>0</v>
      </c>
      <c r="CO139">
        <v>4260.00642857143</v>
      </c>
      <c r="CP139">
        <v>16705.4035714286</v>
      </c>
      <c r="CQ139">
        <v>43.375</v>
      </c>
      <c r="CR139">
        <v>45.125</v>
      </c>
      <c r="CS139">
        <v>44.375</v>
      </c>
      <c r="CT139">
        <v>43.321</v>
      </c>
      <c r="CU139">
        <v>42.937</v>
      </c>
      <c r="CV139">
        <v>1959.99892857143</v>
      </c>
      <c r="CW139">
        <v>40.0014285714286</v>
      </c>
      <c r="CX139">
        <v>0</v>
      </c>
      <c r="CY139">
        <v>1680460338</v>
      </c>
      <c r="CZ139">
        <v>0</v>
      </c>
      <c r="DA139">
        <v>0</v>
      </c>
      <c r="DB139" t="s">
        <v>356</v>
      </c>
      <c r="DC139">
        <v>1680383055.5</v>
      </c>
      <c r="DD139">
        <v>1680383051.5</v>
      </c>
      <c r="DE139">
        <v>0</v>
      </c>
      <c r="DF139">
        <v>-0.261</v>
      </c>
      <c r="DG139">
        <v>-0.006</v>
      </c>
      <c r="DH139">
        <v>1.377</v>
      </c>
      <c r="DI139">
        <v>0.403</v>
      </c>
      <c r="DJ139">
        <v>420</v>
      </c>
      <c r="DK139">
        <v>24</v>
      </c>
      <c r="DL139">
        <v>0.61</v>
      </c>
      <c r="DM139">
        <v>0.33</v>
      </c>
      <c r="DN139">
        <v>-9.53205170731707</v>
      </c>
      <c r="DO139">
        <v>-20.6323154006969</v>
      </c>
      <c r="DP139">
        <v>2.72013235138266</v>
      </c>
      <c r="DQ139">
        <v>0</v>
      </c>
      <c r="DR139">
        <v>1.88597024390244</v>
      </c>
      <c r="DS139">
        <v>0.0526294076655082</v>
      </c>
      <c r="DT139">
        <v>0.00552852006298729</v>
      </c>
      <c r="DU139">
        <v>1</v>
      </c>
      <c r="DV139">
        <v>1</v>
      </c>
      <c r="DW139">
        <v>2</v>
      </c>
      <c r="DX139" t="s">
        <v>357</v>
      </c>
      <c r="DY139">
        <v>2.87047</v>
      </c>
      <c r="DZ139">
        <v>2.71076</v>
      </c>
      <c r="EA139">
        <v>0.0896984</v>
      </c>
      <c r="EB139">
        <v>0.0931294</v>
      </c>
      <c r="EC139">
        <v>0.102607</v>
      </c>
      <c r="ED139">
        <v>0.0972732</v>
      </c>
      <c r="EE139">
        <v>25522.3</v>
      </c>
      <c r="EF139">
        <v>22279.2</v>
      </c>
      <c r="EG139">
        <v>25083.1</v>
      </c>
      <c r="EH139">
        <v>23919.8</v>
      </c>
      <c r="EI139">
        <v>38388.5</v>
      </c>
      <c r="EJ139">
        <v>35715.2</v>
      </c>
      <c r="EK139">
        <v>45317.6</v>
      </c>
      <c r="EL139">
        <v>42637.1</v>
      </c>
      <c r="EM139">
        <v>1.782</v>
      </c>
      <c r="EN139">
        <v>1.8791</v>
      </c>
      <c r="EO139">
        <v>0.103973</v>
      </c>
      <c r="EP139">
        <v>0</v>
      </c>
      <c r="EQ139">
        <v>25.7829</v>
      </c>
      <c r="ER139">
        <v>999.9</v>
      </c>
      <c r="ES139">
        <v>59.718</v>
      </c>
      <c r="ET139">
        <v>28.721</v>
      </c>
      <c r="EU139">
        <v>26.4176</v>
      </c>
      <c r="EV139">
        <v>54.2006</v>
      </c>
      <c r="EW139">
        <v>44.4671</v>
      </c>
      <c r="EX139">
        <v>1</v>
      </c>
      <c r="EY139">
        <v>-0.0937907</v>
      </c>
      <c r="EZ139">
        <v>-0.186057</v>
      </c>
      <c r="FA139">
        <v>20.2294</v>
      </c>
      <c r="FB139">
        <v>5.23421</v>
      </c>
      <c r="FC139">
        <v>11.986</v>
      </c>
      <c r="FD139">
        <v>4.95735</v>
      </c>
      <c r="FE139">
        <v>3.304</v>
      </c>
      <c r="FF139">
        <v>9999</v>
      </c>
      <c r="FG139">
        <v>9999</v>
      </c>
      <c r="FH139">
        <v>999.9</v>
      </c>
      <c r="FI139">
        <v>9999</v>
      </c>
      <c r="FJ139">
        <v>1.86844</v>
      </c>
      <c r="FK139">
        <v>1.86411</v>
      </c>
      <c r="FL139">
        <v>1.87179</v>
      </c>
      <c r="FM139">
        <v>1.86249</v>
      </c>
      <c r="FN139">
        <v>1.86196</v>
      </c>
      <c r="FO139">
        <v>1.86844</v>
      </c>
      <c r="FP139">
        <v>1.85852</v>
      </c>
      <c r="FQ139">
        <v>1.86499</v>
      </c>
      <c r="FR139">
        <v>5</v>
      </c>
      <c r="FS139">
        <v>0</v>
      </c>
      <c r="FT139">
        <v>0</v>
      </c>
      <c r="FU139">
        <v>0</v>
      </c>
      <c r="FV139" t="s">
        <v>358</v>
      </c>
      <c r="FW139" t="s">
        <v>359</v>
      </c>
      <c r="FX139" t="s">
        <v>360</v>
      </c>
      <c r="FY139" t="s">
        <v>360</v>
      </c>
      <c r="FZ139" t="s">
        <v>360</v>
      </c>
      <c r="GA139" t="s">
        <v>360</v>
      </c>
      <c r="GB139">
        <v>0</v>
      </c>
      <c r="GC139">
        <v>100</v>
      </c>
      <c r="GD139">
        <v>100</v>
      </c>
      <c r="GE139">
        <v>1.305</v>
      </c>
      <c r="GF139">
        <v>0.4205</v>
      </c>
      <c r="GG139">
        <v>0.710533810232173</v>
      </c>
      <c r="GH139">
        <v>0.00197157181927259</v>
      </c>
      <c r="GI139">
        <v>-1.54613444728524e-06</v>
      </c>
      <c r="GJ139">
        <v>6.01190112903267e-10</v>
      </c>
      <c r="GK139">
        <v>-0.100309745534137</v>
      </c>
      <c r="GL139">
        <v>-0.0164619765348121</v>
      </c>
      <c r="GM139">
        <v>0.00184798508784774</v>
      </c>
      <c r="GN139">
        <v>-1.07393615702454e-05</v>
      </c>
      <c r="GO139">
        <v>1</v>
      </c>
      <c r="GP139">
        <v>1970</v>
      </c>
      <c r="GQ139">
        <v>2</v>
      </c>
      <c r="GR139">
        <v>24</v>
      </c>
      <c r="GS139">
        <v>1287.5</v>
      </c>
      <c r="GT139">
        <v>1287.6</v>
      </c>
      <c r="GU139">
        <v>1.10596</v>
      </c>
      <c r="GV139">
        <v>2.37427</v>
      </c>
      <c r="GW139">
        <v>1.44775</v>
      </c>
      <c r="GX139">
        <v>2.31201</v>
      </c>
      <c r="GY139">
        <v>1.44409</v>
      </c>
      <c r="GZ139">
        <v>2.46338</v>
      </c>
      <c r="HA139">
        <v>34.1225</v>
      </c>
      <c r="HB139">
        <v>24.3327</v>
      </c>
      <c r="HC139">
        <v>18</v>
      </c>
      <c r="HD139">
        <v>417.588</v>
      </c>
      <c r="HE139">
        <v>461.48</v>
      </c>
      <c r="HF139">
        <v>25.6377</v>
      </c>
      <c r="HG139">
        <v>26.2686</v>
      </c>
      <c r="HH139">
        <v>30</v>
      </c>
      <c r="HI139">
        <v>26.1818</v>
      </c>
      <c r="HJ139">
        <v>26.1609</v>
      </c>
      <c r="HK139">
        <v>22.3204</v>
      </c>
      <c r="HL139">
        <v>30.6186</v>
      </c>
      <c r="HM139">
        <v>100</v>
      </c>
      <c r="HN139">
        <v>25.6532</v>
      </c>
      <c r="HO139">
        <v>460.231</v>
      </c>
      <c r="HP139">
        <v>22.5877</v>
      </c>
      <c r="HQ139">
        <v>95.9338</v>
      </c>
      <c r="HR139">
        <v>100.27</v>
      </c>
    </row>
    <row r="140" spans="1:226">
      <c r="A140">
        <v>124</v>
      </c>
      <c r="B140">
        <v>1680460313.1</v>
      </c>
      <c r="C140">
        <v>2288.09999990463</v>
      </c>
      <c r="D140" t="s">
        <v>607</v>
      </c>
      <c r="E140" t="s">
        <v>608</v>
      </c>
      <c r="F140">
        <v>5</v>
      </c>
      <c r="G140" t="s">
        <v>353</v>
      </c>
      <c r="H140" t="s">
        <v>354</v>
      </c>
      <c r="I140">
        <v>1680460305.6</v>
      </c>
      <c r="J140">
        <f>(K140)/1000</f>
        <v>0</v>
      </c>
      <c r="K140">
        <f>IF(BF140, AN140, AH140)</f>
        <v>0</v>
      </c>
      <c r="L140">
        <f>IF(BF140, AI140, AG140)</f>
        <v>0</v>
      </c>
      <c r="M140">
        <f>BH140 - IF(AU140&gt;1, L140*BB140*100.0/(AW140*BV140), 0)</f>
        <v>0</v>
      </c>
      <c r="N140">
        <f>((T140-J140/2)*M140-L140)/(T140+J140/2)</f>
        <v>0</v>
      </c>
      <c r="O140">
        <f>N140*(BO140+BP140)/1000.0</f>
        <v>0</v>
      </c>
      <c r="P140">
        <f>(BH140 - IF(AU140&gt;1, L140*BB140*100.0/(AW140*BV140), 0))*(BO140+BP140)/1000.0</f>
        <v>0</v>
      </c>
      <c r="Q140">
        <f>2.0/((1/S140-1/R140)+SIGN(S140)*SQRT((1/S140-1/R140)*(1/S140-1/R140) + 4*BC140/((BC140+1)*(BC140+1))*(2*1/S140*1/R140-1/R140*1/R140)))</f>
        <v>0</v>
      </c>
      <c r="R140">
        <f>IF(LEFT(BD140,1)&lt;&gt;"0",IF(LEFT(BD140,1)="1",3.0,BE140),$D$5+$E$5*(BV140*BO140/($K$5*1000))+$F$5*(BV140*BO140/($K$5*1000))*MAX(MIN(BB140,$J$5),$I$5)*MAX(MIN(BB140,$J$5),$I$5)+$G$5*MAX(MIN(BB140,$J$5),$I$5)*(BV140*BO140/($K$5*1000))+$H$5*(BV140*BO140/($K$5*1000))*(BV140*BO140/($K$5*1000)))</f>
        <v>0</v>
      </c>
      <c r="S140">
        <f>J140*(1000-(1000*0.61365*exp(17.502*W140/(240.97+W140))/(BO140+BP140)+BJ140)/2)/(1000*0.61365*exp(17.502*W140/(240.97+W140))/(BO140+BP140)-BJ140)</f>
        <v>0</v>
      </c>
      <c r="T140">
        <f>1/((BC140+1)/(Q140/1.6)+1/(R140/1.37)) + BC140/((BC140+1)/(Q140/1.6) + BC140/(R140/1.37))</f>
        <v>0</v>
      </c>
      <c r="U140">
        <f>(AX140*BA140)</f>
        <v>0</v>
      </c>
      <c r="V140">
        <f>(BQ140+(U140+2*0.95*5.67E-8*(((BQ140+$B$7)+273)^4-(BQ140+273)^4)-44100*J140)/(1.84*29.3*R140+8*0.95*5.67E-8*(BQ140+273)^3))</f>
        <v>0</v>
      </c>
      <c r="W140">
        <f>($C$7*BR140+$D$7*BS140+$E$7*V140)</f>
        <v>0</v>
      </c>
      <c r="X140">
        <f>0.61365*exp(17.502*W140/(240.97+W140))</f>
        <v>0</v>
      </c>
      <c r="Y140">
        <f>(Z140/AA140*100)</f>
        <v>0</v>
      </c>
      <c r="Z140">
        <f>BJ140*(BO140+BP140)/1000</f>
        <v>0</v>
      </c>
      <c r="AA140">
        <f>0.61365*exp(17.502*BQ140/(240.97+BQ140))</f>
        <v>0</v>
      </c>
      <c r="AB140">
        <f>(X140-BJ140*(BO140+BP140)/1000)</f>
        <v>0</v>
      </c>
      <c r="AC140">
        <f>(-J140*44100)</f>
        <v>0</v>
      </c>
      <c r="AD140">
        <f>2*29.3*R140*0.92*(BQ140-W140)</f>
        <v>0</v>
      </c>
      <c r="AE140">
        <f>2*0.95*5.67E-8*(((BQ140+$B$7)+273)^4-(W140+273)^4)</f>
        <v>0</v>
      </c>
      <c r="AF140">
        <f>U140+AE140+AC140+AD140</f>
        <v>0</v>
      </c>
      <c r="AG140">
        <f>BN140*AU140*(BI140-BH140*(1000-AU140*BK140)/(1000-AU140*BJ140))/(100*BB140)</f>
        <v>0</v>
      </c>
      <c r="AH140">
        <f>1000*BN140*AU140*(BJ140-BK140)/(100*BB140*(1000-AU140*BJ140))</f>
        <v>0</v>
      </c>
      <c r="AI140">
        <f>(AJ140 - AK140 - BO140*1E3/(8.314*(BQ140+273.15)) * AM140/BN140 * AL140) * BN140/(100*BB140) * (1000 - BK140)/1000</f>
        <v>0</v>
      </c>
      <c r="AJ140">
        <v>451.866353568674</v>
      </c>
      <c r="AK140">
        <v>434.56983030303</v>
      </c>
      <c r="AL140">
        <v>1.92777073018209</v>
      </c>
      <c r="AM140">
        <v>67.1760314987301</v>
      </c>
      <c r="AN140">
        <f>(AP140 - AO140 + BO140*1E3/(8.314*(BQ140+273.15)) * AR140/BN140 * AQ140) * BN140/(100*BB140) * 1000/(1000 - AP140)</f>
        <v>0</v>
      </c>
      <c r="AO140">
        <v>22.5233671267732</v>
      </c>
      <c r="AP140">
        <v>24.4168733333333</v>
      </c>
      <c r="AQ140">
        <v>-1.1079556111148e-06</v>
      </c>
      <c r="AR140">
        <v>128.514826234173</v>
      </c>
      <c r="AS140">
        <v>11</v>
      </c>
      <c r="AT140">
        <v>2</v>
      </c>
      <c r="AU140">
        <f>IF(AS140*$H$13&gt;=AW140,1.0,(AW140/(AW140-AS140*$H$13)))</f>
        <v>0</v>
      </c>
      <c r="AV140">
        <f>(AU140-1)*100</f>
        <v>0</v>
      </c>
      <c r="AW140">
        <f>MAX(0,($B$13+$C$13*BV140)/(1+$D$13*BV140)*BO140/(BQ140+273)*$E$13)</f>
        <v>0</v>
      </c>
      <c r="AX140">
        <f>$B$11*BW140+$C$11*BX140+$F$11*CI140*(1-CL140)</f>
        <v>0</v>
      </c>
      <c r="AY140">
        <f>AX140*AZ140</f>
        <v>0</v>
      </c>
      <c r="AZ140">
        <f>($B$11*$D$9+$C$11*$D$9+$F$11*((CV140+CN140)/MAX(CV140+CN140+CW140, 0.1)*$I$9+CW140/MAX(CV140+CN140+CW140, 0.1)*$J$9))/($B$11+$C$11+$F$11)</f>
        <v>0</v>
      </c>
      <c r="BA140">
        <f>($B$11*$K$9+$C$11*$K$9+$F$11*((CV140+CN140)/MAX(CV140+CN140+CW140, 0.1)*$P$9+CW140/MAX(CV140+CN140+CW140, 0.1)*$Q$9))/($B$11+$C$11+$F$11)</f>
        <v>0</v>
      </c>
      <c r="BB140">
        <v>2.44</v>
      </c>
      <c r="BC140">
        <v>0.5</v>
      </c>
      <c r="BD140" t="s">
        <v>355</v>
      </c>
      <c r="BE140">
        <v>2</v>
      </c>
      <c r="BF140" t="b">
        <v>1</v>
      </c>
      <c r="BG140">
        <v>1680460305.6</v>
      </c>
      <c r="BH140">
        <v>414.961555555556</v>
      </c>
      <c r="BI140">
        <v>431.218555555556</v>
      </c>
      <c r="BJ140">
        <v>24.4189592592593</v>
      </c>
      <c r="BK140">
        <v>22.5261296296296</v>
      </c>
      <c r="BL140">
        <v>413.65737037037</v>
      </c>
      <c r="BM140">
        <v>23.9984555555556</v>
      </c>
      <c r="BN140">
        <v>500.205148148148</v>
      </c>
      <c r="BO140">
        <v>89.4482888888889</v>
      </c>
      <c r="BP140">
        <v>0.0999605259259259</v>
      </c>
      <c r="BQ140">
        <v>27.4204777777778</v>
      </c>
      <c r="BR140">
        <v>27.4770185185185</v>
      </c>
      <c r="BS140">
        <v>999.9</v>
      </c>
      <c r="BT140">
        <v>0</v>
      </c>
      <c r="BU140">
        <v>0</v>
      </c>
      <c r="BV140">
        <v>10023.2</v>
      </c>
      <c r="BW140">
        <v>0</v>
      </c>
      <c r="BX140">
        <v>10.2381</v>
      </c>
      <c r="BY140">
        <v>-16.2570903703704</v>
      </c>
      <c r="BZ140">
        <v>425.348</v>
      </c>
      <c r="CA140">
        <v>441.156074074074</v>
      </c>
      <c r="CB140">
        <v>1.89282962962963</v>
      </c>
      <c r="CC140">
        <v>431.218555555556</v>
      </c>
      <c r="CD140">
        <v>22.5261296296296</v>
      </c>
      <c r="CE140">
        <v>2.18423333333333</v>
      </c>
      <c r="CF140">
        <v>2.01492259259259</v>
      </c>
      <c r="CG140">
        <v>18.8471481481482</v>
      </c>
      <c r="CH140">
        <v>17.5621037037037</v>
      </c>
      <c r="CI140">
        <v>1999.98666666667</v>
      </c>
      <c r="CJ140">
        <v>0.979998888888889</v>
      </c>
      <c r="CK140">
        <v>0.0200013518518519</v>
      </c>
      <c r="CL140">
        <v>0</v>
      </c>
      <c r="CM140">
        <v>2.54853333333333</v>
      </c>
      <c r="CN140">
        <v>0</v>
      </c>
      <c r="CO140">
        <v>4265.81740740741</v>
      </c>
      <c r="CP140">
        <v>16705.2814814815</v>
      </c>
      <c r="CQ140">
        <v>43.375</v>
      </c>
      <c r="CR140">
        <v>45.125</v>
      </c>
      <c r="CS140">
        <v>44.375</v>
      </c>
      <c r="CT140">
        <v>43.3213333333333</v>
      </c>
      <c r="CU140">
        <v>42.937</v>
      </c>
      <c r="CV140">
        <v>1959.98592592593</v>
      </c>
      <c r="CW140">
        <v>40.0007407407407</v>
      </c>
      <c r="CX140">
        <v>0</v>
      </c>
      <c r="CY140">
        <v>1680460342.8</v>
      </c>
      <c r="CZ140">
        <v>0</v>
      </c>
      <c r="DA140">
        <v>0</v>
      </c>
      <c r="DB140" t="s">
        <v>356</v>
      </c>
      <c r="DC140">
        <v>1680383055.5</v>
      </c>
      <c r="DD140">
        <v>1680383051.5</v>
      </c>
      <c r="DE140">
        <v>0</v>
      </c>
      <c r="DF140">
        <v>-0.261</v>
      </c>
      <c r="DG140">
        <v>-0.006</v>
      </c>
      <c r="DH140">
        <v>1.377</v>
      </c>
      <c r="DI140">
        <v>0.403</v>
      </c>
      <c r="DJ140">
        <v>420</v>
      </c>
      <c r="DK140">
        <v>24</v>
      </c>
      <c r="DL140">
        <v>0.61</v>
      </c>
      <c r="DM140">
        <v>0.33</v>
      </c>
      <c r="DN140">
        <v>-12.9643853658537</v>
      </c>
      <c r="DO140">
        <v>-54.4640744947735</v>
      </c>
      <c r="DP140">
        <v>5.88002877062942</v>
      </c>
      <c r="DQ140">
        <v>0</v>
      </c>
      <c r="DR140">
        <v>1.88928048780488</v>
      </c>
      <c r="DS140">
        <v>0.0476180487804877</v>
      </c>
      <c r="DT140">
        <v>0.00513520035528076</v>
      </c>
      <c r="DU140">
        <v>1</v>
      </c>
      <c r="DV140">
        <v>1</v>
      </c>
      <c r="DW140">
        <v>2</v>
      </c>
      <c r="DX140" t="s">
        <v>357</v>
      </c>
      <c r="DY140">
        <v>2.87046</v>
      </c>
      <c r="DZ140">
        <v>2.71022</v>
      </c>
      <c r="EA140">
        <v>0.0912322</v>
      </c>
      <c r="EB140">
        <v>0.0957352</v>
      </c>
      <c r="EC140">
        <v>0.102606</v>
      </c>
      <c r="ED140">
        <v>0.0972667</v>
      </c>
      <c r="EE140">
        <v>25479.1</v>
      </c>
      <c r="EF140">
        <v>22215.5</v>
      </c>
      <c r="EG140">
        <v>25082.9</v>
      </c>
      <c r="EH140">
        <v>23920.1</v>
      </c>
      <c r="EI140">
        <v>38388.4</v>
      </c>
      <c r="EJ140">
        <v>35715.7</v>
      </c>
      <c r="EK140">
        <v>45317.4</v>
      </c>
      <c r="EL140">
        <v>42637.4</v>
      </c>
      <c r="EM140">
        <v>1.78198</v>
      </c>
      <c r="EN140">
        <v>1.8794</v>
      </c>
      <c r="EO140">
        <v>0.104021</v>
      </c>
      <c r="EP140">
        <v>0</v>
      </c>
      <c r="EQ140">
        <v>25.7852</v>
      </c>
      <c r="ER140">
        <v>999.9</v>
      </c>
      <c r="ES140">
        <v>59.718</v>
      </c>
      <c r="ET140">
        <v>28.701</v>
      </c>
      <c r="EU140">
        <v>26.3892</v>
      </c>
      <c r="EV140">
        <v>54.3606</v>
      </c>
      <c r="EW140">
        <v>44.6915</v>
      </c>
      <c r="EX140">
        <v>1</v>
      </c>
      <c r="EY140">
        <v>-0.0940854</v>
      </c>
      <c r="EZ140">
        <v>-0.174853</v>
      </c>
      <c r="FA140">
        <v>20.2294</v>
      </c>
      <c r="FB140">
        <v>5.23361</v>
      </c>
      <c r="FC140">
        <v>11.986</v>
      </c>
      <c r="FD140">
        <v>4.9571</v>
      </c>
      <c r="FE140">
        <v>3.30395</v>
      </c>
      <c r="FF140">
        <v>9999</v>
      </c>
      <c r="FG140">
        <v>9999</v>
      </c>
      <c r="FH140">
        <v>999.9</v>
      </c>
      <c r="FI140">
        <v>9999</v>
      </c>
      <c r="FJ140">
        <v>1.86844</v>
      </c>
      <c r="FK140">
        <v>1.8641</v>
      </c>
      <c r="FL140">
        <v>1.87178</v>
      </c>
      <c r="FM140">
        <v>1.86249</v>
      </c>
      <c r="FN140">
        <v>1.86196</v>
      </c>
      <c r="FO140">
        <v>1.86844</v>
      </c>
      <c r="FP140">
        <v>1.85852</v>
      </c>
      <c r="FQ140">
        <v>1.86502</v>
      </c>
      <c r="FR140">
        <v>5</v>
      </c>
      <c r="FS140">
        <v>0</v>
      </c>
      <c r="FT140">
        <v>0</v>
      </c>
      <c r="FU140">
        <v>0</v>
      </c>
      <c r="FV140" t="s">
        <v>358</v>
      </c>
      <c r="FW140" t="s">
        <v>359</v>
      </c>
      <c r="FX140" t="s">
        <v>360</v>
      </c>
      <c r="FY140" t="s">
        <v>360</v>
      </c>
      <c r="FZ140" t="s">
        <v>360</v>
      </c>
      <c r="GA140" t="s">
        <v>360</v>
      </c>
      <c r="GB140">
        <v>0</v>
      </c>
      <c r="GC140">
        <v>100</v>
      </c>
      <c r="GD140">
        <v>100</v>
      </c>
      <c r="GE140">
        <v>1.314</v>
      </c>
      <c r="GF140">
        <v>0.4204</v>
      </c>
      <c r="GG140">
        <v>0.710533810232173</v>
      </c>
      <c r="GH140">
        <v>0.00197157181927259</v>
      </c>
      <c r="GI140">
        <v>-1.54613444728524e-06</v>
      </c>
      <c r="GJ140">
        <v>6.01190112903267e-10</v>
      </c>
      <c r="GK140">
        <v>-0.100309745534137</v>
      </c>
      <c r="GL140">
        <v>-0.0164619765348121</v>
      </c>
      <c r="GM140">
        <v>0.00184798508784774</v>
      </c>
      <c r="GN140">
        <v>-1.07393615702454e-05</v>
      </c>
      <c r="GO140">
        <v>1</v>
      </c>
      <c r="GP140">
        <v>1970</v>
      </c>
      <c r="GQ140">
        <v>2</v>
      </c>
      <c r="GR140">
        <v>24</v>
      </c>
      <c r="GS140">
        <v>1287.6</v>
      </c>
      <c r="GT140">
        <v>1287.7</v>
      </c>
      <c r="GU140">
        <v>1.14258</v>
      </c>
      <c r="GV140">
        <v>2.37061</v>
      </c>
      <c r="GW140">
        <v>1.44775</v>
      </c>
      <c r="GX140">
        <v>2.31201</v>
      </c>
      <c r="GY140">
        <v>1.44409</v>
      </c>
      <c r="GZ140">
        <v>2.45728</v>
      </c>
      <c r="HA140">
        <v>34.1225</v>
      </c>
      <c r="HB140">
        <v>24.3327</v>
      </c>
      <c r="HC140">
        <v>18</v>
      </c>
      <c r="HD140">
        <v>417.573</v>
      </c>
      <c r="HE140">
        <v>461.649</v>
      </c>
      <c r="HF140">
        <v>25.6551</v>
      </c>
      <c r="HG140">
        <v>26.2664</v>
      </c>
      <c r="HH140">
        <v>30</v>
      </c>
      <c r="HI140">
        <v>26.1818</v>
      </c>
      <c r="HJ140">
        <v>26.1587</v>
      </c>
      <c r="HK140">
        <v>22.9552</v>
      </c>
      <c r="HL140">
        <v>30.6186</v>
      </c>
      <c r="HM140">
        <v>100</v>
      </c>
      <c r="HN140">
        <v>25.6663</v>
      </c>
      <c r="HO140">
        <v>473.813</v>
      </c>
      <c r="HP140">
        <v>22.5877</v>
      </c>
      <c r="HQ140">
        <v>95.9333</v>
      </c>
      <c r="HR140">
        <v>100.271</v>
      </c>
    </row>
    <row r="141" spans="1:226">
      <c r="A141">
        <v>125</v>
      </c>
      <c r="B141">
        <v>1680460318.1</v>
      </c>
      <c r="C141">
        <v>2293.09999990463</v>
      </c>
      <c r="D141" t="s">
        <v>609</v>
      </c>
      <c r="E141" t="s">
        <v>610</v>
      </c>
      <c r="F141">
        <v>5</v>
      </c>
      <c r="G141" t="s">
        <v>353</v>
      </c>
      <c r="H141" t="s">
        <v>354</v>
      </c>
      <c r="I141">
        <v>1680460310.31429</v>
      </c>
      <c r="J141">
        <f>(K141)/1000</f>
        <v>0</v>
      </c>
      <c r="K141">
        <f>IF(BF141, AN141, AH141)</f>
        <v>0</v>
      </c>
      <c r="L141">
        <f>IF(BF141, AI141, AG141)</f>
        <v>0</v>
      </c>
      <c r="M141">
        <f>BH141 - IF(AU141&gt;1, L141*BB141*100.0/(AW141*BV141), 0)</f>
        <v>0</v>
      </c>
      <c r="N141">
        <f>((T141-J141/2)*M141-L141)/(T141+J141/2)</f>
        <v>0</v>
      </c>
      <c r="O141">
        <f>N141*(BO141+BP141)/1000.0</f>
        <v>0</v>
      </c>
      <c r="P141">
        <f>(BH141 - IF(AU141&gt;1, L141*BB141*100.0/(AW141*BV141), 0))*(BO141+BP141)/1000.0</f>
        <v>0</v>
      </c>
      <c r="Q141">
        <f>2.0/((1/S141-1/R141)+SIGN(S141)*SQRT((1/S141-1/R141)*(1/S141-1/R141) + 4*BC141/((BC141+1)*(BC141+1))*(2*1/S141*1/R141-1/R141*1/R141)))</f>
        <v>0</v>
      </c>
      <c r="R141">
        <f>IF(LEFT(BD141,1)&lt;&gt;"0",IF(LEFT(BD141,1)="1",3.0,BE141),$D$5+$E$5*(BV141*BO141/($K$5*1000))+$F$5*(BV141*BO141/($K$5*1000))*MAX(MIN(BB141,$J$5),$I$5)*MAX(MIN(BB141,$J$5),$I$5)+$G$5*MAX(MIN(BB141,$J$5),$I$5)*(BV141*BO141/($K$5*1000))+$H$5*(BV141*BO141/($K$5*1000))*(BV141*BO141/($K$5*1000)))</f>
        <v>0</v>
      </c>
      <c r="S141">
        <f>J141*(1000-(1000*0.61365*exp(17.502*W141/(240.97+W141))/(BO141+BP141)+BJ141)/2)/(1000*0.61365*exp(17.502*W141/(240.97+W141))/(BO141+BP141)-BJ141)</f>
        <v>0</v>
      </c>
      <c r="T141">
        <f>1/((BC141+1)/(Q141/1.6)+1/(R141/1.37)) + BC141/((BC141+1)/(Q141/1.6) + BC141/(R141/1.37))</f>
        <v>0</v>
      </c>
      <c r="U141">
        <f>(AX141*BA141)</f>
        <v>0</v>
      </c>
      <c r="V141">
        <f>(BQ141+(U141+2*0.95*5.67E-8*(((BQ141+$B$7)+273)^4-(BQ141+273)^4)-44100*J141)/(1.84*29.3*R141+8*0.95*5.67E-8*(BQ141+273)^3))</f>
        <v>0</v>
      </c>
      <c r="W141">
        <f>($C$7*BR141+$D$7*BS141+$E$7*V141)</f>
        <v>0</v>
      </c>
      <c r="X141">
        <f>0.61365*exp(17.502*W141/(240.97+W141))</f>
        <v>0</v>
      </c>
      <c r="Y141">
        <f>(Z141/AA141*100)</f>
        <v>0</v>
      </c>
      <c r="Z141">
        <f>BJ141*(BO141+BP141)/1000</f>
        <v>0</v>
      </c>
      <c r="AA141">
        <f>0.61365*exp(17.502*BQ141/(240.97+BQ141))</f>
        <v>0</v>
      </c>
      <c r="AB141">
        <f>(X141-BJ141*(BO141+BP141)/1000)</f>
        <v>0</v>
      </c>
      <c r="AC141">
        <f>(-J141*44100)</f>
        <v>0</v>
      </c>
      <c r="AD141">
        <f>2*29.3*R141*0.92*(BQ141-W141)</f>
        <v>0</v>
      </c>
      <c r="AE141">
        <f>2*0.95*5.67E-8*(((BQ141+$B$7)+273)^4-(W141+273)^4)</f>
        <v>0</v>
      </c>
      <c r="AF141">
        <f>U141+AE141+AC141+AD141</f>
        <v>0</v>
      </c>
      <c r="AG141">
        <f>BN141*AU141*(BI141-BH141*(1000-AU141*BK141)/(1000-AU141*BJ141))/(100*BB141)</f>
        <v>0</v>
      </c>
      <c r="AH141">
        <f>1000*BN141*AU141*(BJ141-BK141)/(100*BB141*(1000-AU141*BJ141))</f>
        <v>0</v>
      </c>
      <c r="AI141">
        <f>(AJ141 - AK141 - BO141*1E3/(8.314*(BQ141+273.15)) * AM141/BN141 * AL141) * BN141/(100*BB141) * (1000 - BK141)/1000</f>
        <v>0</v>
      </c>
      <c r="AJ141">
        <v>469.371067708643</v>
      </c>
      <c r="AK141">
        <v>447.842696969697</v>
      </c>
      <c r="AL141">
        <v>2.72287526682139</v>
      </c>
      <c r="AM141">
        <v>67.1760314987301</v>
      </c>
      <c r="AN141">
        <f>(AP141 - AO141 + BO141*1E3/(8.314*(BQ141+273.15)) * AR141/BN141 * AQ141) * BN141/(100*BB141) * 1000/(1000 - AP141)</f>
        <v>0</v>
      </c>
      <c r="AO141">
        <v>22.522258627643</v>
      </c>
      <c r="AP141">
        <v>24.4170284848485</v>
      </c>
      <c r="AQ141">
        <v>8.26631399426052e-07</v>
      </c>
      <c r="AR141">
        <v>128.514826234173</v>
      </c>
      <c r="AS141">
        <v>10</v>
      </c>
      <c r="AT141">
        <v>2</v>
      </c>
      <c r="AU141">
        <f>IF(AS141*$H$13&gt;=AW141,1.0,(AW141/(AW141-AS141*$H$13)))</f>
        <v>0</v>
      </c>
      <c r="AV141">
        <f>(AU141-1)*100</f>
        <v>0</v>
      </c>
      <c r="AW141">
        <f>MAX(0,($B$13+$C$13*BV141)/(1+$D$13*BV141)*BO141/(BQ141+273)*$E$13)</f>
        <v>0</v>
      </c>
      <c r="AX141">
        <f>$B$11*BW141+$C$11*BX141+$F$11*CI141*(1-CL141)</f>
        <v>0</v>
      </c>
      <c r="AY141">
        <f>AX141*AZ141</f>
        <v>0</v>
      </c>
      <c r="AZ141">
        <f>($B$11*$D$9+$C$11*$D$9+$F$11*((CV141+CN141)/MAX(CV141+CN141+CW141, 0.1)*$I$9+CW141/MAX(CV141+CN141+CW141, 0.1)*$J$9))/($B$11+$C$11+$F$11)</f>
        <v>0</v>
      </c>
      <c r="BA141">
        <f>($B$11*$K$9+$C$11*$K$9+$F$11*((CV141+CN141)/MAX(CV141+CN141+CW141, 0.1)*$P$9+CW141/MAX(CV141+CN141+CW141, 0.1)*$Q$9))/($B$11+$C$11+$F$11)</f>
        <v>0</v>
      </c>
      <c r="BB141">
        <v>2.44</v>
      </c>
      <c r="BC141">
        <v>0.5</v>
      </c>
      <c r="BD141" t="s">
        <v>355</v>
      </c>
      <c r="BE141">
        <v>2</v>
      </c>
      <c r="BF141" t="b">
        <v>1</v>
      </c>
      <c r="BG141">
        <v>1680460310.31429</v>
      </c>
      <c r="BH141">
        <v>421.201857142857</v>
      </c>
      <c r="BI141">
        <v>443.856821428571</v>
      </c>
      <c r="BJ141">
        <v>24.4180357142857</v>
      </c>
      <c r="BK141">
        <v>22.5238964285714</v>
      </c>
      <c r="BL141">
        <v>419.891571428571</v>
      </c>
      <c r="BM141">
        <v>23.9975857142857</v>
      </c>
      <c r="BN141">
        <v>500.2245</v>
      </c>
      <c r="BO141">
        <v>89.4492964285714</v>
      </c>
      <c r="BP141">
        <v>0.100015175</v>
      </c>
      <c r="BQ141">
        <v>27.4305857142857</v>
      </c>
      <c r="BR141">
        <v>27.4824035714286</v>
      </c>
      <c r="BS141">
        <v>999.9</v>
      </c>
      <c r="BT141">
        <v>0</v>
      </c>
      <c r="BU141">
        <v>0</v>
      </c>
      <c r="BV141">
        <v>10014.1496428571</v>
      </c>
      <c r="BW141">
        <v>0</v>
      </c>
      <c r="BX141">
        <v>10.2381</v>
      </c>
      <c r="BY141">
        <v>-22.6551321428571</v>
      </c>
      <c r="BZ141">
        <v>431.744071428571</v>
      </c>
      <c r="CA141">
        <v>454.084642857143</v>
      </c>
      <c r="CB141">
        <v>1.89413714285714</v>
      </c>
      <c r="CC141">
        <v>443.856821428571</v>
      </c>
      <c r="CD141">
        <v>22.5238964285714</v>
      </c>
      <c r="CE141">
        <v>2.18417678571429</v>
      </c>
      <c r="CF141">
        <v>2.01474642857143</v>
      </c>
      <c r="CG141">
        <v>18.8467321428571</v>
      </c>
      <c r="CH141">
        <v>17.5607107142857</v>
      </c>
      <c r="CI141">
        <v>1999.99857142857</v>
      </c>
      <c r="CJ141">
        <v>0.979998857142857</v>
      </c>
      <c r="CK141">
        <v>0.0200013857142857</v>
      </c>
      <c r="CL141">
        <v>0</v>
      </c>
      <c r="CM141">
        <v>2.59456428571429</v>
      </c>
      <c r="CN141">
        <v>0</v>
      </c>
      <c r="CO141">
        <v>4271.57785714286</v>
      </c>
      <c r="CP141">
        <v>16705.3857142857</v>
      </c>
      <c r="CQ141">
        <v>43.375</v>
      </c>
      <c r="CR141">
        <v>45.125</v>
      </c>
      <c r="CS141">
        <v>44.375</v>
      </c>
      <c r="CT141">
        <v>43.33</v>
      </c>
      <c r="CU141">
        <v>42.937</v>
      </c>
      <c r="CV141">
        <v>1959.99714285714</v>
      </c>
      <c r="CW141">
        <v>40.0014285714286</v>
      </c>
      <c r="CX141">
        <v>0</v>
      </c>
      <c r="CY141">
        <v>1680460348.2</v>
      </c>
      <c r="CZ141">
        <v>0</v>
      </c>
      <c r="DA141">
        <v>0</v>
      </c>
      <c r="DB141" t="s">
        <v>356</v>
      </c>
      <c r="DC141">
        <v>1680383055.5</v>
      </c>
      <c r="DD141">
        <v>1680383051.5</v>
      </c>
      <c r="DE141">
        <v>0</v>
      </c>
      <c r="DF141">
        <v>-0.261</v>
      </c>
      <c r="DG141">
        <v>-0.006</v>
      </c>
      <c r="DH141">
        <v>1.377</v>
      </c>
      <c r="DI141">
        <v>0.403</v>
      </c>
      <c r="DJ141">
        <v>420</v>
      </c>
      <c r="DK141">
        <v>24</v>
      </c>
      <c r="DL141">
        <v>0.61</v>
      </c>
      <c r="DM141">
        <v>0.33</v>
      </c>
      <c r="DN141">
        <v>-19.005143902439</v>
      </c>
      <c r="DO141">
        <v>-80.8867202090592</v>
      </c>
      <c r="DP141">
        <v>8.05117268108947</v>
      </c>
      <c r="DQ141">
        <v>0</v>
      </c>
      <c r="DR141">
        <v>1.89292682926829</v>
      </c>
      <c r="DS141">
        <v>0.019949059233451</v>
      </c>
      <c r="DT141">
        <v>0.00263116911696499</v>
      </c>
      <c r="DU141">
        <v>1</v>
      </c>
      <c r="DV141">
        <v>1</v>
      </c>
      <c r="DW141">
        <v>2</v>
      </c>
      <c r="DX141" t="s">
        <v>357</v>
      </c>
      <c r="DY141">
        <v>2.87027</v>
      </c>
      <c r="DZ141">
        <v>2.71008</v>
      </c>
      <c r="EA141">
        <v>0.0933705</v>
      </c>
      <c r="EB141">
        <v>0.0983543</v>
      </c>
      <c r="EC141">
        <v>0.102608</v>
      </c>
      <c r="ED141">
        <v>0.0972906</v>
      </c>
      <c r="EE141">
        <v>25419</v>
      </c>
      <c r="EF141">
        <v>22151.3</v>
      </c>
      <c r="EG141">
        <v>25082.7</v>
      </c>
      <c r="EH141">
        <v>23920.2</v>
      </c>
      <c r="EI141">
        <v>38388.1</v>
      </c>
      <c r="EJ141">
        <v>35715.1</v>
      </c>
      <c r="EK141">
        <v>45317</v>
      </c>
      <c r="EL141">
        <v>42637.7</v>
      </c>
      <c r="EM141">
        <v>1.78207</v>
      </c>
      <c r="EN141">
        <v>1.87973</v>
      </c>
      <c r="EO141">
        <v>0.104763</v>
      </c>
      <c r="EP141">
        <v>0</v>
      </c>
      <c r="EQ141">
        <v>25.7883</v>
      </c>
      <c r="ER141">
        <v>999.9</v>
      </c>
      <c r="ES141">
        <v>59.718</v>
      </c>
      <c r="ET141">
        <v>28.721</v>
      </c>
      <c r="EU141">
        <v>26.4171</v>
      </c>
      <c r="EV141">
        <v>54.4006</v>
      </c>
      <c r="EW141">
        <v>45.5088</v>
      </c>
      <c r="EX141">
        <v>1</v>
      </c>
      <c r="EY141">
        <v>-0.0937703</v>
      </c>
      <c r="EZ141">
        <v>-0.179082</v>
      </c>
      <c r="FA141">
        <v>20.2293</v>
      </c>
      <c r="FB141">
        <v>5.23391</v>
      </c>
      <c r="FC141">
        <v>11.986</v>
      </c>
      <c r="FD141">
        <v>4.95715</v>
      </c>
      <c r="FE141">
        <v>3.304</v>
      </c>
      <c r="FF141">
        <v>9999</v>
      </c>
      <c r="FG141">
        <v>9999</v>
      </c>
      <c r="FH141">
        <v>999.9</v>
      </c>
      <c r="FI141">
        <v>9999</v>
      </c>
      <c r="FJ141">
        <v>1.86844</v>
      </c>
      <c r="FK141">
        <v>1.86411</v>
      </c>
      <c r="FL141">
        <v>1.8718</v>
      </c>
      <c r="FM141">
        <v>1.86249</v>
      </c>
      <c r="FN141">
        <v>1.86198</v>
      </c>
      <c r="FO141">
        <v>1.86844</v>
      </c>
      <c r="FP141">
        <v>1.85852</v>
      </c>
      <c r="FQ141">
        <v>1.86502</v>
      </c>
      <c r="FR141">
        <v>5</v>
      </c>
      <c r="FS141">
        <v>0</v>
      </c>
      <c r="FT141">
        <v>0</v>
      </c>
      <c r="FU141">
        <v>0</v>
      </c>
      <c r="FV141" t="s">
        <v>358</v>
      </c>
      <c r="FW141" t="s">
        <v>359</v>
      </c>
      <c r="FX141" t="s">
        <v>360</v>
      </c>
      <c r="FY141" t="s">
        <v>360</v>
      </c>
      <c r="FZ141" t="s">
        <v>360</v>
      </c>
      <c r="GA141" t="s">
        <v>360</v>
      </c>
      <c r="GB141">
        <v>0</v>
      </c>
      <c r="GC141">
        <v>100</v>
      </c>
      <c r="GD141">
        <v>100</v>
      </c>
      <c r="GE141">
        <v>1.327</v>
      </c>
      <c r="GF141">
        <v>0.4204</v>
      </c>
      <c r="GG141">
        <v>0.710533810232173</v>
      </c>
      <c r="GH141">
        <v>0.00197157181927259</v>
      </c>
      <c r="GI141">
        <v>-1.54613444728524e-06</v>
      </c>
      <c r="GJ141">
        <v>6.01190112903267e-10</v>
      </c>
      <c r="GK141">
        <v>-0.100309745534137</v>
      </c>
      <c r="GL141">
        <v>-0.0164619765348121</v>
      </c>
      <c r="GM141">
        <v>0.00184798508784774</v>
      </c>
      <c r="GN141">
        <v>-1.07393615702454e-05</v>
      </c>
      <c r="GO141">
        <v>1</v>
      </c>
      <c r="GP141">
        <v>1970</v>
      </c>
      <c r="GQ141">
        <v>2</v>
      </c>
      <c r="GR141">
        <v>24</v>
      </c>
      <c r="GS141">
        <v>1287.7</v>
      </c>
      <c r="GT141">
        <v>1287.8</v>
      </c>
      <c r="GU141">
        <v>1.17188</v>
      </c>
      <c r="GV141">
        <v>2.39136</v>
      </c>
      <c r="GW141">
        <v>1.44897</v>
      </c>
      <c r="GX141">
        <v>2.31201</v>
      </c>
      <c r="GY141">
        <v>1.44409</v>
      </c>
      <c r="GZ141">
        <v>2.33276</v>
      </c>
      <c r="HA141">
        <v>34.1225</v>
      </c>
      <c r="HB141">
        <v>24.3239</v>
      </c>
      <c r="HC141">
        <v>18</v>
      </c>
      <c r="HD141">
        <v>417.618</v>
      </c>
      <c r="HE141">
        <v>461.851</v>
      </c>
      <c r="HF141">
        <v>25.6669</v>
      </c>
      <c r="HG141">
        <v>26.2664</v>
      </c>
      <c r="HH141">
        <v>30.0001</v>
      </c>
      <c r="HI141">
        <v>26.1802</v>
      </c>
      <c r="HJ141">
        <v>26.1587</v>
      </c>
      <c r="HK141">
        <v>23.629</v>
      </c>
      <c r="HL141">
        <v>30.3438</v>
      </c>
      <c r="HM141">
        <v>100</v>
      </c>
      <c r="HN141">
        <v>25.6722</v>
      </c>
      <c r="HO141">
        <v>493.894</v>
      </c>
      <c r="HP141">
        <v>22.5877</v>
      </c>
      <c r="HQ141">
        <v>95.9325</v>
      </c>
      <c r="HR141">
        <v>100.271</v>
      </c>
    </row>
    <row r="142" spans="1:226">
      <c r="A142">
        <v>126</v>
      </c>
      <c r="B142">
        <v>1680460323.1</v>
      </c>
      <c r="C142">
        <v>2298.09999990463</v>
      </c>
      <c r="D142" t="s">
        <v>611</v>
      </c>
      <c r="E142" t="s">
        <v>612</v>
      </c>
      <c r="F142">
        <v>5</v>
      </c>
      <c r="G142" t="s">
        <v>353</v>
      </c>
      <c r="H142" t="s">
        <v>354</v>
      </c>
      <c r="I142">
        <v>1680460315.6</v>
      </c>
      <c r="J142">
        <f>(K142)/1000</f>
        <v>0</v>
      </c>
      <c r="K142">
        <f>IF(BF142, AN142, AH142)</f>
        <v>0</v>
      </c>
      <c r="L142">
        <f>IF(BF142, AI142, AG142)</f>
        <v>0</v>
      </c>
      <c r="M142">
        <f>BH142 - IF(AU142&gt;1, L142*BB142*100.0/(AW142*BV142), 0)</f>
        <v>0</v>
      </c>
      <c r="N142">
        <f>((T142-J142/2)*M142-L142)/(T142+J142/2)</f>
        <v>0</v>
      </c>
      <c r="O142">
        <f>N142*(BO142+BP142)/1000.0</f>
        <v>0</v>
      </c>
      <c r="P142">
        <f>(BH142 - IF(AU142&gt;1, L142*BB142*100.0/(AW142*BV142), 0))*(BO142+BP142)/1000.0</f>
        <v>0</v>
      </c>
      <c r="Q142">
        <f>2.0/((1/S142-1/R142)+SIGN(S142)*SQRT((1/S142-1/R142)*(1/S142-1/R142) + 4*BC142/((BC142+1)*(BC142+1))*(2*1/S142*1/R142-1/R142*1/R142)))</f>
        <v>0</v>
      </c>
      <c r="R142">
        <f>IF(LEFT(BD142,1)&lt;&gt;"0",IF(LEFT(BD142,1)="1",3.0,BE142),$D$5+$E$5*(BV142*BO142/($K$5*1000))+$F$5*(BV142*BO142/($K$5*1000))*MAX(MIN(BB142,$J$5),$I$5)*MAX(MIN(BB142,$J$5),$I$5)+$G$5*MAX(MIN(BB142,$J$5),$I$5)*(BV142*BO142/($K$5*1000))+$H$5*(BV142*BO142/($K$5*1000))*(BV142*BO142/($K$5*1000)))</f>
        <v>0</v>
      </c>
      <c r="S142">
        <f>J142*(1000-(1000*0.61365*exp(17.502*W142/(240.97+W142))/(BO142+BP142)+BJ142)/2)/(1000*0.61365*exp(17.502*W142/(240.97+W142))/(BO142+BP142)-BJ142)</f>
        <v>0</v>
      </c>
      <c r="T142">
        <f>1/((BC142+1)/(Q142/1.6)+1/(R142/1.37)) + BC142/((BC142+1)/(Q142/1.6) + BC142/(R142/1.37))</f>
        <v>0</v>
      </c>
      <c r="U142">
        <f>(AX142*BA142)</f>
        <v>0</v>
      </c>
      <c r="V142">
        <f>(BQ142+(U142+2*0.95*5.67E-8*(((BQ142+$B$7)+273)^4-(BQ142+273)^4)-44100*J142)/(1.84*29.3*R142+8*0.95*5.67E-8*(BQ142+273)^3))</f>
        <v>0</v>
      </c>
      <c r="W142">
        <f>($C$7*BR142+$D$7*BS142+$E$7*V142)</f>
        <v>0</v>
      </c>
      <c r="X142">
        <f>0.61365*exp(17.502*W142/(240.97+W142))</f>
        <v>0</v>
      </c>
      <c r="Y142">
        <f>(Z142/AA142*100)</f>
        <v>0</v>
      </c>
      <c r="Z142">
        <f>BJ142*(BO142+BP142)/1000</f>
        <v>0</v>
      </c>
      <c r="AA142">
        <f>0.61365*exp(17.502*BQ142/(240.97+BQ142))</f>
        <v>0</v>
      </c>
      <c r="AB142">
        <f>(X142-BJ142*(BO142+BP142)/1000)</f>
        <v>0</v>
      </c>
      <c r="AC142">
        <f>(-J142*44100)</f>
        <v>0</v>
      </c>
      <c r="AD142">
        <f>2*29.3*R142*0.92*(BQ142-W142)</f>
        <v>0</v>
      </c>
      <c r="AE142">
        <f>2*0.95*5.67E-8*(((BQ142+$B$7)+273)^4-(W142+273)^4)</f>
        <v>0</v>
      </c>
      <c r="AF142">
        <f>U142+AE142+AC142+AD142</f>
        <v>0</v>
      </c>
      <c r="AG142">
        <f>BN142*AU142*(BI142-BH142*(1000-AU142*BK142)/(1000-AU142*BJ142))/(100*BB142)</f>
        <v>0</v>
      </c>
      <c r="AH142">
        <f>1000*BN142*AU142*(BJ142-BK142)/(100*BB142*(1000-AU142*BJ142))</f>
        <v>0</v>
      </c>
      <c r="AI142">
        <f>(AJ142 - AK142 - BO142*1E3/(8.314*(BQ142+273.15)) * AM142/BN142 * AL142) * BN142/(100*BB142) * (1000 - BK142)/1000</f>
        <v>0</v>
      </c>
      <c r="AJ142">
        <v>486.144145177718</v>
      </c>
      <c r="AK142">
        <v>462.912521212121</v>
      </c>
      <c r="AL142">
        <v>3.03607838801691</v>
      </c>
      <c r="AM142">
        <v>67.1760314987301</v>
      </c>
      <c r="AN142">
        <f>(AP142 - AO142 + BO142*1E3/(8.314*(BQ142+273.15)) * AR142/BN142 * AQ142) * BN142/(100*BB142) * 1000/(1000 - AP142)</f>
        <v>0</v>
      </c>
      <c r="AO142">
        <v>22.5670370115571</v>
      </c>
      <c r="AP142">
        <v>24.4206206060606</v>
      </c>
      <c r="AQ142">
        <v>1.77310304811485e-06</v>
      </c>
      <c r="AR142">
        <v>128.514826234173</v>
      </c>
      <c r="AS142">
        <v>11</v>
      </c>
      <c r="AT142">
        <v>2</v>
      </c>
      <c r="AU142">
        <f>IF(AS142*$H$13&gt;=AW142,1.0,(AW142/(AW142-AS142*$H$13)))</f>
        <v>0</v>
      </c>
      <c r="AV142">
        <f>(AU142-1)*100</f>
        <v>0</v>
      </c>
      <c r="AW142">
        <f>MAX(0,($B$13+$C$13*BV142)/(1+$D$13*BV142)*BO142/(BQ142+273)*$E$13)</f>
        <v>0</v>
      </c>
      <c r="AX142">
        <f>$B$11*BW142+$C$11*BX142+$F$11*CI142*(1-CL142)</f>
        <v>0</v>
      </c>
      <c r="AY142">
        <f>AX142*AZ142</f>
        <v>0</v>
      </c>
      <c r="AZ142">
        <f>($B$11*$D$9+$C$11*$D$9+$F$11*((CV142+CN142)/MAX(CV142+CN142+CW142, 0.1)*$I$9+CW142/MAX(CV142+CN142+CW142, 0.1)*$J$9))/($B$11+$C$11+$F$11)</f>
        <v>0</v>
      </c>
      <c r="BA142">
        <f>($B$11*$K$9+$C$11*$K$9+$F$11*((CV142+CN142)/MAX(CV142+CN142+CW142, 0.1)*$P$9+CW142/MAX(CV142+CN142+CW142, 0.1)*$Q$9))/($B$11+$C$11+$F$11)</f>
        <v>0</v>
      </c>
      <c r="BB142">
        <v>2.44</v>
      </c>
      <c r="BC142">
        <v>0.5</v>
      </c>
      <c r="BD142" t="s">
        <v>355</v>
      </c>
      <c r="BE142">
        <v>2</v>
      </c>
      <c r="BF142" t="b">
        <v>1</v>
      </c>
      <c r="BG142">
        <v>1680460315.6</v>
      </c>
      <c r="BH142">
        <v>432.370666666667</v>
      </c>
      <c r="BI142">
        <v>460.760666666667</v>
      </c>
      <c r="BJ142">
        <v>24.417762962963</v>
      </c>
      <c r="BK142">
        <v>22.5337222222222</v>
      </c>
      <c r="BL142">
        <v>431.049444444444</v>
      </c>
      <c r="BM142">
        <v>23.9973333333333</v>
      </c>
      <c r="BN142">
        <v>500.227296296296</v>
      </c>
      <c r="BO142">
        <v>89.4510370370371</v>
      </c>
      <c r="BP142">
        <v>0.0999957111111111</v>
      </c>
      <c r="BQ142">
        <v>27.4416444444444</v>
      </c>
      <c r="BR142">
        <v>27.4925407407407</v>
      </c>
      <c r="BS142">
        <v>999.9</v>
      </c>
      <c r="BT142">
        <v>0</v>
      </c>
      <c r="BU142">
        <v>0</v>
      </c>
      <c r="BV142">
        <v>10004.5292592593</v>
      </c>
      <c r="BW142">
        <v>0</v>
      </c>
      <c r="BX142">
        <v>10.2381</v>
      </c>
      <c r="BY142">
        <v>-28.3899962962963</v>
      </c>
      <c r="BZ142">
        <v>443.192407407407</v>
      </c>
      <c r="CA142">
        <v>471.382888888889</v>
      </c>
      <c r="CB142">
        <v>1.88403703703704</v>
      </c>
      <c r="CC142">
        <v>460.760666666667</v>
      </c>
      <c r="CD142">
        <v>22.5337222222222</v>
      </c>
      <c r="CE142">
        <v>2.18419555555556</v>
      </c>
      <c r="CF142">
        <v>2.01566518518519</v>
      </c>
      <c r="CG142">
        <v>18.846862962963</v>
      </c>
      <c r="CH142">
        <v>17.5679333333333</v>
      </c>
      <c r="CI142">
        <v>2000.02148148148</v>
      </c>
      <c r="CJ142">
        <v>0.979999111111111</v>
      </c>
      <c r="CK142">
        <v>0.0200011148148148</v>
      </c>
      <c r="CL142">
        <v>0</v>
      </c>
      <c r="CM142">
        <v>2.60113703703704</v>
      </c>
      <c r="CN142">
        <v>0</v>
      </c>
      <c r="CO142">
        <v>4279.43962962963</v>
      </c>
      <c r="CP142">
        <v>16705.5703703704</v>
      </c>
      <c r="CQ142">
        <v>43.375</v>
      </c>
      <c r="CR142">
        <v>45.1272962962963</v>
      </c>
      <c r="CS142">
        <v>44.375</v>
      </c>
      <c r="CT142">
        <v>43.3353333333333</v>
      </c>
      <c r="CU142">
        <v>42.937</v>
      </c>
      <c r="CV142">
        <v>1960.02</v>
      </c>
      <c r="CW142">
        <v>40.0014814814815</v>
      </c>
      <c r="CX142">
        <v>0</v>
      </c>
      <c r="CY142">
        <v>1680460353</v>
      </c>
      <c r="CZ142">
        <v>0</v>
      </c>
      <c r="DA142">
        <v>0</v>
      </c>
      <c r="DB142" t="s">
        <v>356</v>
      </c>
      <c r="DC142">
        <v>1680383055.5</v>
      </c>
      <c r="DD142">
        <v>1680383051.5</v>
      </c>
      <c r="DE142">
        <v>0</v>
      </c>
      <c r="DF142">
        <v>-0.261</v>
      </c>
      <c r="DG142">
        <v>-0.006</v>
      </c>
      <c r="DH142">
        <v>1.377</v>
      </c>
      <c r="DI142">
        <v>0.403</v>
      </c>
      <c r="DJ142">
        <v>420</v>
      </c>
      <c r="DK142">
        <v>24</v>
      </c>
      <c r="DL142">
        <v>0.61</v>
      </c>
      <c r="DM142">
        <v>0.33</v>
      </c>
      <c r="DN142">
        <v>-23.5113190243902</v>
      </c>
      <c r="DO142">
        <v>-71.9504094773519</v>
      </c>
      <c r="DP142">
        <v>7.27800200121146</v>
      </c>
      <c r="DQ142">
        <v>0</v>
      </c>
      <c r="DR142">
        <v>1.88926292682927</v>
      </c>
      <c r="DS142">
        <v>-0.0675489198606321</v>
      </c>
      <c r="DT142">
        <v>0.0110270738315896</v>
      </c>
      <c r="DU142">
        <v>1</v>
      </c>
      <c r="DV142">
        <v>1</v>
      </c>
      <c r="DW142">
        <v>2</v>
      </c>
      <c r="DX142" t="s">
        <v>357</v>
      </c>
      <c r="DY142">
        <v>2.8703</v>
      </c>
      <c r="DZ142">
        <v>2.7103</v>
      </c>
      <c r="EA142">
        <v>0.0957314</v>
      </c>
      <c r="EB142">
        <v>0.100958</v>
      </c>
      <c r="EC142">
        <v>0.102622</v>
      </c>
      <c r="ED142">
        <v>0.0974165</v>
      </c>
      <c r="EE142">
        <v>25352.8</v>
      </c>
      <c r="EF142">
        <v>22087.5</v>
      </c>
      <c r="EG142">
        <v>25082.7</v>
      </c>
      <c r="EH142">
        <v>23920.4</v>
      </c>
      <c r="EI142">
        <v>38387.5</v>
      </c>
      <c r="EJ142">
        <v>35710.5</v>
      </c>
      <c r="EK142">
        <v>45317</v>
      </c>
      <c r="EL142">
        <v>42638.1</v>
      </c>
      <c r="EM142">
        <v>1.78188</v>
      </c>
      <c r="EN142">
        <v>1.87995</v>
      </c>
      <c r="EO142">
        <v>0.104651</v>
      </c>
      <c r="EP142">
        <v>0</v>
      </c>
      <c r="EQ142">
        <v>25.7917</v>
      </c>
      <c r="ER142">
        <v>999.9</v>
      </c>
      <c r="ES142">
        <v>59.718</v>
      </c>
      <c r="ET142">
        <v>28.721</v>
      </c>
      <c r="EU142">
        <v>26.4206</v>
      </c>
      <c r="EV142">
        <v>54.2906</v>
      </c>
      <c r="EW142">
        <v>45.4207</v>
      </c>
      <c r="EX142">
        <v>1</v>
      </c>
      <c r="EY142">
        <v>-0.09406</v>
      </c>
      <c r="EZ142">
        <v>-0.153287</v>
      </c>
      <c r="FA142">
        <v>20.2294</v>
      </c>
      <c r="FB142">
        <v>5.23421</v>
      </c>
      <c r="FC142">
        <v>11.986</v>
      </c>
      <c r="FD142">
        <v>4.9573</v>
      </c>
      <c r="FE142">
        <v>3.304</v>
      </c>
      <c r="FF142">
        <v>9999</v>
      </c>
      <c r="FG142">
        <v>9999</v>
      </c>
      <c r="FH142">
        <v>999.9</v>
      </c>
      <c r="FI142">
        <v>9999</v>
      </c>
      <c r="FJ142">
        <v>1.86844</v>
      </c>
      <c r="FK142">
        <v>1.86409</v>
      </c>
      <c r="FL142">
        <v>1.8718</v>
      </c>
      <c r="FM142">
        <v>1.86249</v>
      </c>
      <c r="FN142">
        <v>1.86196</v>
      </c>
      <c r="FO142">
        <v>1.86844</v>
      </c>
      <c r="FP142">
        <v>1.85852</v>
      </c>
      <c r="FQ142">
        <v>1.86505</v>
      </c>
      <c r="FR142">
        <v>5</v>
      </c>
      <c r="FS142">
        <v>0</v>
      </c>
      <c r="FT142">
        <v>0</v>
      </c>
      <c r="FU142">
        <v>0</v>
      </c>
      <c r="FV142" t="s">
        <v>358</v>
      </c>
      <c r="FW142" t="s">
        <v>359</v>
      </c>
      <c r="FX142" t="s">
        <v>360</v>
      </c>
      <c r="FY142" t="s">
        <v>360</v>
      </c>
      <c r="FZ142" t="s">
        <v>360</v>
      </c>
      <c r="GA142" t="s">
        <v>360</v>
      </c>
      <c r="GB142">
        <v>0</v>
      </c>
      <c r="GC142">
        <v>100</v>
      </c>
      <c r="GD142">
        <v>100</v>
      </c>
      <c r="GE142">
        <v>1.341</v>
      </c>
      <c r="GF142">
        <v>0.4207</v>
      </c>
      <c r="GG142">
        <v>0.710533810232173</v>
      </c>
      <c r="GH142">
        <v>0.00197157181927259</v>
      </c>
      <c r="GI142">
        <v>-1.54613444728524e-06</v>
      </c>
      <c r="GJ142">
        <v>6.01190112903267e-10</v>
      </c>
      <c r="GK142">
        <v>-0.100309745534137</v>
      </c>
      <c r="GL142">
        <v>-0.0164619765348121</v>
      </c>
      <c r="GM142">
        <v>0.00184798508784774</v>
      </c>
      <c r="GN142">
        <v>-1.07393615702454e-05</v>
      </c>
      <c r="GO142">
        <v>1</v>
      </c>
      <c r="GP142">
        <v>1970</v>
      </c>
      <c r="GQ142">
        <v>2</v>
      </c>
      <c r="GR142">
        <v>24</v>
      </c>
      <c r="GS142">
        <v>1287.8</v>
      </c>
      <c r="GT142">
        <v>1287.9</v>
      </c>
      <c r="GU142">
        <v>1.20728</v>
      </c>
      <c r="GV142">
        <v>2.38403</v>
      </c>
      <c r="GW142">
        <v>1.44775</v>
      </c>
      <c r="GX142">
        <v>2.31201</v>
      </c>
      <c r="GY142">
        <v>1.44409</v>
      </c>
      <c r="GZ142">
        <v>2.25464</v>
      </c>
      <c r="HA142">
        <v>34.1225</v>
      </c>
      <c r="HB142">
        <v>24.3239</v>
      </c>
      <c r="HC142">
        <v>18</v>
      </c>
      <c r="HD142">
        <v>417.503</v>
      </c>
      <c r="HE142">
        <v>461.992</v>
      </c>
      <c r="HF142">
        <v>25.6759</v>
      </c>
      <c r="HG142">
        <v>26.2664</v>
      </c>
      <c r="HH142">
        <v>30.0002</v>
      </c>
      <c r="HI142">
        <v>26.1796</v>
      </c>
      <c r="HJ142">
        <v>26.1587</v>
      </c>
      <c r="HK142">
        <v>24.2564</v>
      </c>
      <c r="HL142">
        <v>30.3438</v>
      </c>
      <c r="HM142">
        <v>100</v>
      </c>
      <c r="HN142">
        <v>25.4919</v>
      </c>
      <c r="HO142">
        <v>507.306</v>
      </c>
      <c r="HP142">
        <v>22.5876</v>
      </c>
      <c r="HQ142">
        <v>95.9325</v>
      </c>
      <c r="HR142">
        <v>100.272</v>
      </c>
    </row>
    <row r="143" spans="1:226">
      <c r="A143">
        <v>127</v>
      </c>
      <c r="B143">
        <v>1680460328.1</v>
      </c>
      <c r="C143">
        <v>2303.09999990463</v>
      </c>
      <c r="D143" t="s">
        <v>613</v>
      </c>
      <c r="E143" t="s">
        <v>614</v>
      </c>
      <c r="F143">
        <v>5</v>
      </c>
      <c r="G143" t="s">
        <v>353</v>
      </c>
      <c r="H143" t="s">
        <v>354</v>
      </c>
      <c r="I143">
        <v>1680460320.31429</v>
      </c>
      <c r="J143">
        <f>(K143)/1000</f>
        <v>0</v>
      </c>
      <c r="K143">
        <f>IF(BF143, AN143, AH143)</f>
        <v>0</v>
      </c>
      <c r="L143">
        <f>IF(BF143, AI143, AG143)</f>
        <v>0</v>
      </c>
      <c r="M143">
        <f>BH143 - IF(AU143&gt;1, L143*BB143*100.0/(AW143*BV143), 0)</f>
        <v>0</v>
      </c>
      <c r="N143">
        <f>((T143-J143/2)*M143-L143)/(T143+J143/2)</f>
        <v>0</v>
      </c>
      <c r="O143">
        <f>N143*(BO143+BP143)/1000.0</f>
        <v>0</v>
      </c>
      <c r="P143">
        <f>(BH143 - IF(AU143&gt;1, L143*BB143*100.0/(AW143*BV143), 0))*(BO143+BP143)/1000.0</f>
        <v>0</v>
      </c>
      <c r="Q143">
        <f>2.0/((1/S143-1/R143)+SIGN(S143)*SQRT((1/S143-1/R143)*(1/S143-1/R143) + 4*BC143/((BC143+1)*(BC143+1))*(2*1/S143*1/R143-1/R143*1/R143)))</f>
        <v>0</v>
      </c>
      <c r="R143">
        <f>IF(LEFT(BD143,1)&lt;&gt;"0",IF(LEFT(BD143,1)="1",3.0,BE143),$D$5+$E$5*(BV143*BO143/($K$5*1000))+$F$5*(BV143*BO143/($K$5*1000))*MAX(MIN(BB143,$J$5),$I$5)*MAX(MIN(BB143,$J$5),$I$5)+$G$5*MAX(MIN(BB143,$J$5),$I$5)*(BV143*BO143/($K$5*1000))+$H$5*(BV143*BO143/($K$5*1000))*(BV143*BO143/($K$5*1000)))</f>
        <v>0</v>
      </c>
      <c r="S143">
        <f>J143*(1000-(1000*0.61365*exp(17.502*W143/(240.97+W143))/(BO143+BP143)+BJ143)/2)/(1000*0.61365*exp(17.502*W143/(240.97+W143))/(BO143+BP143)-BJ143)</f>
        <v>0</v>
      </c>
      <c r="T143">
        <f>1/((BC143+1)/(Q143/1.6)+1/(R143/1.37)) + BC143/((BC143+1)/(Q143/1.6) + BC143/(R143/1.37))</f>
        <v>0</v>
      </c>
      <c r="U143">
        <f>(AX143*BA143)</f>
        <v>0</v>
      </c>
      <c r="V143">
        <f>(BQ143+(U143+2*0.95*5.67E-8*(((BQ143+$B$7)+273)^4-(BQ143+273)^4)-44100*J143)/(1.84*29.3*R143+8*0.95*5.67E-8*(BQ143+273)^3))</f>
        <v>0</v>
      </c>
      <c r="W143">
        <f>($C$7*BR143+$D$7*BS143+$E$7*V143)</f>
        <v>0</v>
      </c>
      <c r="X143">
        <f>0.61365*exp(17.502*W143/(240.97+W143))</f>
        <v>0</v>
      </c>
      <c r="Y143">
        <f>(Z143/AA143*100)</f>
        <v>0</v>
      </c>
      <c r="Z143">
        <f>BJ143*(BO143+BP143)/1000</f>
        <v>0</v>
      </c>
      <c r="AA143">
        <f>0.61365*exp(17.502*BQ143/(240.97+BQ143))</f>
        <v>0</v>
      </c>
      <c r="AB143">
        <f>(X143-BJ143*(BO143+BP143)/1000)</f>
        <v>0</v>
      </c>
      <c r="AC143">
        <f>(-J143*44100)</f>
        <v>0</v>
      </c>
      <c r="AD143">
        <f>2*29.3*R143*0.92*(BQ143-W143)</f>
        <v>0</v>
      </c>
      <c r="AE143">
        <f>2*0.95*5.67E-8*(((BQ143+$B$7)+273)^4-(W143+273)^4)</f>
        <v>0</v>
      </c>
      <c r="AF143">
        <f>U143+AE143+AC143+AD143</f>
        <v>0</v>
      </c>
      <c r="AG143">
        <f>BN143*AU143*(BI143-BH143*(1000-AU143*BK143)/(1000-AU143*BJ143))/(100*BB143)</f>
        <v>0</v>
      </c>
      <c r="AH143">
        <f>1000*BN143*AU143*(BJ143-BK143)/(100*BB143*(1000-AU143*BJ143))</f>
        <v>0</v>
      </c>
      <c r="AI143">
        <f>(AJ143 - AK143 - BO143*1E3/(8.314*(BQ143+273.15)) * AM143/BN143 * AL143) * BN143/(100*BB143) * (1000 - BK143)/1000</f>
        <v>0</v>
      </c>
      <c r="AJ143">
        <v>504.031899422035</v>
      </c>
      <c r="AK143">
        <v>479.107490909091</v>
      </c>
      <c r="AL143">
        <v>3.26809363125611</v>
      </c>
      <c r="AM143">
        <v>67.1760314987301</v>
      </c>
      <c r="AN143">
        <f>(AP143 - AO143 + BO143*1E3/(8.314*(BQ143+273.15)) * AR143/BN143 * AQ143) * BN143/(100*BB143) * 1000/(1000 - AP143)</f>
        <v>0</v>
      </c>
      <c r="AO143">
        <v>22.5713590618607</v>
      </c>
      <c r="AP143">
        <v>24.4388551515152</v>
      </c>
      <c r="AQ143">
        <v>4.08083146084369e-06</v>
      </c>
      <c r="AR143">
        <v>128.514826234173</v>
      </c>
      <c r="AS143">
        <v>10</v>
      </c>
      <c r="AT143">
        <v>2</v>
      </c>
      <c r="AU143">
        <f>IF(AS143*$H$13&gt;=AW143,1.0,(AW143/(AW143-AS143*$H$13)))</f>
        <v>0</v>
      </c>
      <c r="AV143">
        <f>(AU143-1)*100</f>
        <v>0</v>
      </c>
      <c r="AW143">
        <f>MAX(0,($B$13+$C$13*BV143)/(1+$D$13*BV143)*BO143/(BQ143+273)*$E$13)</f>
        <v>0</v>
      </c>
      <c r="AX143">
        <f>$B$11*BW143+$C$11*BX143+$F$11*CI143*(1-CL143)</f>
        <v>0</v>
      </c>
      <c r="AY143">
        <f>AX143*AZ143</f>
        <v>0</v>
      </c>
      <c r="AZ143">
        <f>($B$11*$D$9+$C$11*$D$9+$F$11*((CV143+CN143)/MAX(CV143+CN143+CW143, 0.1)*$I$9+CW143/MAX(CV143+CN143+CW143, 0.1)*$J$9))/($B$11+$C$11+$F$11)</f>
        <v>0</v>
      </c>
      <c r="BA143">
        <f>($B$11*$K$9+$C$11*$K$9+$F$11*((CV143+CN143)/MAX(CV143+CN143+CW143, 0.1)*$P$9+CW143/MAX(CV143+CN143+CW143, 0.1)*$Q$9))/($B$11+$C$11+$F$11)</f>
        <v>0</v>
      </c>
      <c r="BB143">
        <v>2.44</v>
      </c>
      <c r="BC143">
        <v>0.5</v>
      </c>
      <c r="BD143" t="s">
        <v>355</v>
      </c>
      <c r="BE143">
        <v>2</v>
      </c>
      <c r="BF143" t="b">
        <v>1</v>
      </c>
      <c r="BG143">
        <v>1680460320.31429</v>
      </c>
      <c r="BH143">
        <v>445.240285714286</v>
      </c>
      <c r="BI143">
        <v>476.748107142857</v>
      </c>
      <c r="BJ143">
        <v>24.4225214285714</v>
      </c>
      <c r="BK143">
        <v>22.5485392857143</v>
      </c>
      <c r="BL143">
        <v>443.90675</v>
      </c>
      <c r="BM143">
        <v>24.00185</v>
      </c>
      <c r="BN143">
        <v>500.218642857143</v>
      </c>
      <c r="BO143">
        <v>89.4511892857143</v>
      </c>
      <c r="BP143">
        <v>0.0999773321428571</v>
      </c>
      <c r="BQ143">
        <v>27.4464357142857</v>
      </c>
      <c r="BR143">
        <v>27.5001571428571</v>
      </c>
      <c r="BS143">
        <v>999.9</v>
      </c>
      <c r="BT143">
        <v>0</v>
      </c>
      <c r="BU143">
        <v>0</v>
      </c>
      <c r="BV143">
        <v>9997.64714285714</v>
      </c>
      <c r="BW143">
        <v>0</v>
      </c>
      <c r="BX143">
        <v>10.2381</v>
      </c>
      <c r="BY143">
        <v>-31.5078392857143</v>
      </c>
      <c r="BZ143">
        <v>456.3865</v>
      </c>
      <c r="CA143">
        <v>487.746464285714</v>
      </c>
      <c r="CB143">
        <v>1.87397571428571</v>
      </c>
      <c r="CC143">
        <v>476.748107142857</v>
      </c>
      <c r="CD143">
        <v>22.5485392857143</v>
      </c>
      <c r="CE143">
        <v>2.18462428571429</v>
      </c>
      <c r="CF143">
        <v>2.01699464285714</v>
      </c>
      <c r="CG143">
        <v>18.8500035714286</v>
      </c>
      <c r="CH143">
        <v>17.5783678571429</v>
      </c>
      <c r="CI143">
        <v>2000.01071428571</v>
      </c>
      <c r="CJ143">
        <v>0.979999071428571</v>
      </c>
      <c r="CK143">
        <v>0.0200011571428571</v>
      </c>
      <c r="CL143">
        <v>0</v>
      </c>
      <c r="CM143">
        <v>2.59132142857143</v>
      </c>
      <c r="CN143">
        <v>0</v>
      </c>
      <c r="CO143">
        <v>4287.70571428571</v>
      </c>
      <c r="CP143">
        <v>16705.4857142857</v>
      </c>
      <c r="CQ143">
        <v>43.375</v>
      </c>
      <c r="CR143">
        <v>45.1272142857143</v>
      </c>
      <c r="CS143">
        <v>44.375</v>
      </c>
      <c r="CT143">
        <v>43.35475</v>
      </c>
      <c r="CU143">
        <v>42.937</v>
      </c>
      <c r="CV143">
        <v>1960.00928571429</v>
      </c>
      <c r="CW143">
        <v>40.0014285714286</v>
      </c>
      <c r="CX143">
        <v>0</v>
      </c>
      <c r="CY143">
        <v>1680460358.4</v>
      </c>
      <c r="CZ143">
        <v>0</v>
      </c>
      <c r="DA143">
        <v>0</v>
      </c>
      <c r="DB143" t="s">
        <v>356</v>
      </c>
      <c r="DC143">
        <v>1680383055.5</v>
      </c>
      <c r="DD143">
        <v>1680383051.5</v>
      </c>
      <c r="DE143">
        <v>0</v>
      </c>
      <c r="DF143">
        <v>-0.261</v>
      </c>
      <c r="DG143">
        <v>-0.006</v>
      </c>
      <c r="DH143">
        <v>1.377</v>
      </c>
      <c r="DI143">
        <v>0.403</v>
      </c>
      <c r="DJ143">
        <v>420</v>
      </c>
      <c r="DK143">
        <v>24</v>
      </c>
      <c r="DL143">
        <v>0.61</v>
      </c>
      <c r="DM143">
        <v>0.33</v>
      </c>
      <c r="DN143">
        <v>-29.3060365853658</v>
      </c>
      <c r="DO143">
        <v>-41.1557853658536</v>
      </c>
      <c r="DP143">
        <v>4.25050417231949</v>
      </c>
      <c r="DQ143">
        <v>0</v>
      </c>
      <c r="DR143">
        <v>1.87920097560976</v>
      </c>
      <c r="DS143">
        <v>-0.146147038327527</v>
      </c>
      <c r="DT143">
        <v>0.0171901632116541</v>
      </c>
      <c r="DU143">
        <v>0</v>
      </c>
      <c r="DV143">
        <v>0</v>
      </c>
      <c r="DW143">
        <v>2</v>
      </c>
      <c r="DX143" t="s">
        <v>383</v>
      </c>
      <c r="DY143">
        <v>2.87039</v>
      </c>
      <c r="DZ143">
        <v>2.71023</v>
      </c>
      <c r="EA143">
        <v>0.0982167</v>
      </c>
      <c r="EB143">
        <v>0.103497</v>
      </c>
      <c r="EC143">
        <v>0.102663</v>
      </c>
      <c r="ED143">
        <v>0.0974176</v>
      </c>
      <c r="EE143">
        <v>25283.2</v>
      </c>
      <c r="EF143">
        <v>22025.5</v>
      </c>
      <c r="EG143">
        <v>25082.7</v>
      </c>
      <c r="EH143">
        <v>23920.8</v>
      </c>
      <c r="EI143">
        <v>38386.3</v>
      </c>
      <c r="EJ143">
        <v>35710.8</v>
      </c>
      <c r="EK143">
        <v>45317.6</v>
      </c>
      <c r="EL143">
        <v>42638.5</v>
      </c>
      <c r="EM143">
        <v>1.78205</v>
      </c>
      <c r="EN143">
        <v>1.8798</v>
      </c>
      <c r="EO143">
        <v>0.105128</v>
      </c>
      <c r="EP143">
        <v>0</v>
      </c>
      <c r="EQ143">
        <v>25.7938</v>
      </c>
      <c r="ER143">
        <v>999.9</v>
      </c>
      <c r="ES143">
        <v>59.718</v>
      </c>
      <c r="ET143">
        <v>28.721</v>
      </c>
      <c r="EU143">
        <v>26.4195</v>
      </c>
      <c r="EV143">
        <v>53.7906</v>
      </c>
      <c r="EW143">
        <v>44.8157</v>
      </c>
      <c r="EX143">
        <v>1</v>
      </c>
      <c r="EY143">
        <v>-0.0930386</v>
      </c>
      <c r="EZ143">
        <v>0.565172</v>
      </c>
      <c r="FA143">
        <v>20.2279</v>
      </c>
      <c r="FB143">
        <v>5.23391</v>
      </c>
      <c r="FC143">
        <v>11.9861</v>
      </c>
      <c r="FD143">
        <v>4.95725</v>
      </c>
      <c r="FE143">
        <v>3.3039</v>
      </c>
      <c r="FF143">
        <v>9999</v>
      </c>
      <c r="FG143">
        <v>9999</v>
      </c>
      <c r="FH143">
        <v>999.9</v>
      </c>
      <c r="FI143">
        <v>9999</v>
      </c>
      <c r="FJ143">
        <v>1.86844</v>
      </c>
      <c r="FK143">
        <v>1.86412</v>
      </c>
      <c r="FL143">
        <v>1.87179</v>
      </c>
      <c r="FM143">
        <v>1.86249</v>
      </c>
      <c r="FN143">
        <v>1.86196</v>
      </c>
      <c r="FO143">
        <v>1.86844</v>
      </c>
      <c r="FP143">
        <v>1.85852</v>
      </c>
      <c r="FQ143">
        <v>1.86505</v>
      </c>
      <c r="FR143">
        <v>5</v>
      </c>
      <c r="FS143">
        <v>0</v>
      </c>
      <c r="FT143">
        <v>0</v>
      </c>
      <c r="FU143">
        <v>0</v>
      </c>
      <c r="FV143" t="s">
        <v>358</v>
      </c>
      <c r="FW143" t="s">
        <v>359</v>
      </c>
      <c r="FX143" t="s">
        <v>360</v>
      </c>
      <c r="FY143" t="s">
        <v>360</v>
      </c>
      <c r="FZ143" t="s">
        <v>360</v>
      </c>
      <c r="GA143" t="s">
        <v>360</v>
      </c>
      <c r="GB143">
        <v>0</v>
      </c>
      <c r="GC143">
        <v>100</v>
      </c>
      <c r="GD143">
        <v>100</v>
      </c>
      <c r="GE143">
        <v>1.356</v>
      </c>
      <c r="GF143">
        <v>0.4215</v>
      </c>
      <c r="GG143">
        <v>0.710533810232173</v>
      </c>
      <c r="GH143">
        <v>0.00197157181927259</v>
      </c>
      <c r="GI143">
        <v>-1.54613444728524e-06</v>
      </c>
      <c r="GJ143">
        <v>6.01190112903267e-10</v>
      </c>
      <c r="GK143">
        <v>-0.100309745534137</v>
      </c>
      <c r="GL143">
        <v>-0.0164619765348121</v>
      </c>
      <c r="GM143">
        <v>0.00184798508784774</v>
      </c>
      <c r="GN143">
        <v>-1.07393615702454e-05</v>
      </c>
      <c r="GO143">
        <v>1</v>
      </c>
      <c r="GP143">
        <v>1970</v>
      </c>
      <c r="GQ143">
        <v>2</v>
      </c>
      <c r="GR143">
        <v>24</v>
      </c>
      <c r="GS143">
        <v>1287.9</v>
      </c>
      <c r="GT143">
        <v>1287.9</v>
      </c>
      <c r="GU143">
        <v>1.23657</v>
      </c>
      <c r="GV143">
        <v>2.35596</v>
      </c>
      <c r="GW143">
        <v>1.44775</v>
      </c>
      <c r="GX143">
        <v>2.31201</v>
      </c>
      <c r="GY143">
        <v>1.44409</v>
      </c>
      <c r="GZ143">
        <v>2.4646</v>
      </c>
      <c r="HA143">
        <v>34.1225</v>
      </c>
      <c r="HB143">
        <v>24.3327</v>
      </c>
      <c r="HC143">
        <v>18</v>
      </c>
      <c r="HD143">
        <v>417.6</v>
      </c>
      <c r="HE143">
        <v>461.886</v>
      </c>
      <c r="HF143">
        <v>25.5711</v>
      </c>
      <c r="HG143">
        <v>26.2659</v>
      </c>
      <c r="HH143">
        <v>30.0007</v>
      </c>
      <c r="HI143">
        <v>26.1796</v>
      </c>
      <c r="HJ143">
        <v>26.1571</v>
      </c>
      <c r="HK143">
        <v>24.8372</v>
      </c>
      <c r="HL143">
        <v>30.3438</v>
      </c>
      <c r="HM143">
        <v>100</v>
      </c>
      <c r="HN143">
        <v>25.4858</v>
      </c>
      <c r="HO143">
        <v>527.478</v>
      </c>
      <c r="HP143">
        <v>22.5858</v>
      </c>
      <c r="HQ143">
        <v>95.9333</v>
      </c>
      <c r="HR143">
        <v>100.273</v>
      </c>
    </row>
    <row r="144" spans="1:226">
      <c r="A144">
        <v>128</v>
      </c>
      <c r="B144">
        <v>1680460333.1</v>
      </c>
      <c r="C144">
        <v>2308.09999990463</v>
      </c>
      <c r="D144" t="s">
        <v>615</v>
      </c>
      <c r="E144" t="s">
        <v>616</v>
      </c>
      <c r="F144">
        <v>5</v>
      </c>
      <c r="G144" t="s">
        <v>353</v>
      </c>
      <c r="H144" t="s">
        <v>354</v>
      </c>
      <c r="I144">
        <v>1680460325.6</v>
      </c>
      <c r="J144">
        <f>(K144)/1000</f>
        <v>0</v>
      </c>
      <c r="K144">
        <f>IF(BF144, AN144, AH144)</f>
        <v>0</v>
      </c>
      <c r="L144">
        <f>IF(BF144, AI144, AG144)</f>
        <v>0</v>
      </c>
      <c r="M144">
        <f>BH144 - IF(AU144&gt;1, L144*BB144*100.0/(AW144*BV144), 0)</f>
        <v>0</v>
      </c>
      <c r="N144">
        <f>((T144-J144/2)*M144-L144)/(T144+J144/2)</f>
        <v>0</v>
      </c>
      <c r="O144">
        <f>N144*(BO144+BP144)/1000.0</f>
        <v>0</v>
      </c>
      <c r="P144">
        <f>(BH144 - IF(AU144&gt;1, L144*BB144*100.0/(AW144*BV144), 0))*(BO144+BP144)/1000.0</f>
        <v>0</v>
      </c>
      <c r="Q144">
        <f>2.0/((1/S144-1/R144)+SIGN(S144)*SQRT((1/S144-1/R144)*(1/S144-1/R144) + 4*BC144/((BC144+1)*(BC144+1))*(2*1/S144*1/R144-1/R144*1/R144)))</f>
        <v>0</v>
      </c>
      <c r="R144">
        <f>IF(LEFT(BD144,1)&lt;&gt;"0",IF(LEFT(BD144,1)="1",3.0,BE144),$D$5+$E$5*(BV144*BO144/($K$5*1000))+$F$5*(BV144*BO144/($K$5*1000))*MAX(MIN(BB144,$J$5),$I$5)*MAX(MIN(BB144,$J$5),$I$5)+$G$5*MAX(MIN(BB144,$J$5),$I$5)*(BV144*BO144/($K$5*1000))+$H$5*(BV144*BO144/($K$5*1000))*(BV144*BO144/($K$5*1000)))</f>
        <v>0</v>
      </c>
      <c r="S144">
        <f>J144*(1000-(1000*0.61365*exp(17.502*W144/(240.97+W144))/(BO144+BP144)+BJ144)/2)/(1000*0.61365*exp(17.502*W144/(240.97+W144))/(BO144+BP144)-BJ144)</f>
        <v>0</v>
      </c>
      <c r="T144">
        <f>1/((BC144+1)/(Q144/1.6)+1/(R144/1.37)) + BC144/((BC144+1)/(Q144/1.6) + BC144/(R144/1.37))</f>
        <v>0</v>
      </c>
      <c r="U144">
        <f>(AX144*BA144)</f>
        <v>0</v>
      </c>
      <c r="V144">
        <f>(BQ144+(U144+2*0.95*5.67E-8*(((BQ144+$B$7)+273)^4-(BQ144+273)^4)-44100*J144)/(1.84*29.3*R144+8*0.95*5.67E-8*(BQ144+273)^3))</f>
        <v>0</v>
      </c>
      <c r="W144">
        <f>($C$7*BR144+$D$7*BS144+$E$7*V144)</f>
        <v>0</v>
      </c>
      <c r="X144">
        <f>0.61365*exp(17.502*W144/(240.97+W144))</f>
        <v>0</v>
      </c>
      <c r="Y144">
        <f>(Z144/AA144*100)</f>
        <v>0</v>
      </c>
      <c r="Z144">
        <f>BJ144*(BO144+BP144)/1000</f>
        <v>0</v>
      </c>
      <c r="AA144">
        <f>0.61365*exp(17.502*BQ144/(240.97+BQ144))</f>
        <v>0</v>
      </c>
      <c r="AB144">
        <f>(X144-BJ144*(BO144+BP144)/1000)</f>
        <v>0</v>
      </c>
      <c r="AC144">
        <f>(-J144*44100)</f>
        <v>0</v>
      </c>
      <c r="AD144">
        <f>2*29.3*R144*0.92*(BQ144-W144)</f>
        <v>0</v>
      </c>
      <c r="AE144">
        <f>2*0.95*5.67E-8*(((BQ144+$B$7)+273)^4-(W144+273)^4)</f>
        <v>0</v>
      </c>
      <c r="AF144">
        <f>U144+AE144+AC144+AD144</f>
        <v>0</v>
      </c>
      <c r="AG144">
        <f>BN144*AU144*(BI144-BH144*(1000-AU144*BK144)/(1000-AU144*BJ144))/(100*BB144)</f>
        <v>0</v>
      </c>
      <c r="AH144">
        <f>1000*BN144*AU144*(BJ144-BK144)/(100*BB144*(1000-AU144*BJ144))</f>
        <v>0</v>
      </c>
      <c r="AI144">
        <f>(AJ144 - AK144 - BO144*1E3/(8.314*(BQ144+273.15)) * AM144/BN144 * AL144) * BN144/(100*BB144) * (1000 - BK144)/1000</f>
        <v>0</v>
      </c>
      <c r="AJ144">
        <v>520.693349910823</v>
      </c>
      <c r="AK144">
        <v>495.615975757576</v>
      </c>
      <c r="AL144">
        <v>3.29769700214718</v>
      </c>
      <c r="AM144">
        <v>67.1760314987301</v>
      </c>
      <c r="AN144">
        <f>(AP144 - AO144 + BO144*1E3/(8.314*(BQ144+273.15)) * AR144/BN144 * AQ144) * BN144/(100*BB144) * 1000/(1000 - AP144)</f>
        <v>0</v>
      </c>
      <c r="AO144">
        <v>22.5698939191283</v>
      </c>
      <c r="AP144">
        <v>24.4299654545455</v>
      </c>
      <c r="AQ144">
        <v>-3.69852723348819e-06</v>
      </c>
      <c r="AR144">
        <v>128.514826234173</v>
      </c>
      <c r="AS144">
        <v>10</v>
      </c>
      <c r="AT144">
        <v>2</v>
      </c>
      <c r="AU144">
        <f>IF(AS144*$H$13&gt;=AW144,1.0,(AW144/(AW144-AS144*$H$13)))</f>
        <v>0</v>
      </c>
      <c r="AV144">
        <f>(AU144-1)*100</f>
        <v>0</v>
      </c>
      <c r="AW144">
        <f>MAX(0,($B$13+$C$13*BV144)/(1+$D$13*BV144)*BO144/(BQ144+273)*$E$13)</f>
        <v>0</v>
      </c>
      <c r="AX144">
        <f>$B$11*BW144+$C$11*BX144+$F$11*CI144*(1-CL144)</f>
        <v>0</v>
      </c>
      <c r="AY144">
        <f>AX144*AZ144</f>
        <v>0</v>
      </c>
      <c r="AZ144">
        <f>($B$11*$D$9+$C$11*$D$9+$F$11*((CV144+CN144)/MAX(CV144+CN144+CW144, 0.1)*$I$9+CW144/MAX(CV144+CN144+CW144, 0.1)*$J$9))/($B$11+$C$11+$F$11)</f>
        <v>0</v>
      </c>
      <c r="BA144">
        <f>($B$11*$K$9+$C$11*$K$9+$F$11*((CV144+CN144)/MAX(CV144+CN144+CW144, 0.1)*$P$9+CW144/MAX(CV144+CN144+CW144, 0.1)*$Q$9))/($B$11+$C$11+$F$11)</f>
        <v>0</v>
      </c>
      <c r="BB144">
        <v>2.44</v>
      </c>
      <c r="BC144">
        <v>0.5</v>
      </c>
      <c r="BD144" t="s">
        <v>355</v>
      </c>
      <c r="BE144">
        <v>2</v>
      </c>
      <c r="BF144" t="b">
        <v>1</v>
      </c>
      <c r="BG144">
        <v>1680460325.6</v>
      </c>
      <c r="BH144">
        <v>461.237777777778</v>
      </c>
      <c r="BI144">
        <v>494.443037037037</v>
      </c>
      <c r="BJ144">
        <v>24.4286888888889</v>
      </c>
      <c r="BK144">
        <v>22.5657296296296</v>
      </c>
      <c r="BL144">
        <v>459.889222222222</v>
      </c>
      <c r="BM144">
        <v>24.0076962962963</v>
      </c>
      <c r="BN144">
        <v>500.203148148148</v>
      </c>
      <c r="BO144">
        <v>89.4512185185185</v>
      </c>
      <c r="BP144">
        <v>0.0999657148148148</v>
      </c>
      <c r="BQ144">
        <v>27.4503333333333</v>
      </c>
      <c r="BR144">
        <v>27.5072962962963</v>
      </c>
      <c r="BS144">
        <v>999.9</v>
      </c>
      <c r="BT144">
        <v>0</v>
      </c>
      <c r="BU144">
        <v>0</v>
      </c>
      <c r="BV144">
        <v>10007.12</v>
      </c>
      <c r="BW144">
        <v>0</v>
      </c>
      <c r="BX144">
        <v>10.2381</v>
      </c>
      <c r="BY144">
        <v>-33.2052111111111</v>
      </c>
      <c r="BZ144">
        <v>472.787481481482</v>
      </c>
      <c r="CA144">
        <v>505.858185185185</v>
      </c>
      <c r="CB144">
        <v>1.86295037037037</v>
      </c>
      <c r="CC144">
        <v>494.443037037037</v>
      </c>
      <c r="CD144">
        <v>22.5657296296296</v>
      </c>
      <c r="CE144">
        <v>2.18517592592593</v>
      </c>
      <c r="CF144">
        <v>2.01853259259259</v>
      </c>
      <c r="CG144">
        <v>18.8540518518518</v>
      </c>
      <c r="CH144">
        <v>17.5904555555556</v>
      </c>
      <c r="CI144">
        <v>2000.03</v>
      </c>
      <c r="CJ144">
        <v>0.979999333333333</v>
      </c>
      <c r="CK144">
        <v>0.0200008777777778</v>
      </c>
      <c r="CL144">
        <v>0</v>
      </c>
      <c r="CM144">
        <v>2.52551111111111</v>
      </c>
      <c r="CN144">
        <v>0</v>
      </c>
      <c r="CO144">
        <v>4297.9562962963</v>
      </c>
      <c r="CP144">
        <v>16705.6444444444</v>
      </c>
      <c r="CQ144">
        <v>43.375</v>
      </c>
      <c r="CR144">
        <v>45.1295925925926</v>
      </c>
      <c r="CS144">
        <v>44.375</v>
      </c>
      <c r="CT144">
        <v>43.3656666666667</v>
      </c>
      <c r="CU144">
        <v>42.937</v>
      </c>
      <c r="CV144">
        <v>1960.02888888889</v>
      </c>
      <c r="CW144">
        <v>40.0011111111111</v>
      </c>
      <c r="CX144">
        <v>0</v>
      </c>
      <c r="CY144">
        <v>1680460363.2</v>
      </c>
      <c r="CZ144">
        <v>0</v>
      </c>
      <c r="DA144">
        <v>0</v>
      </c>
      <c r="DB144" t="s">
        <v>356</v>
      </c>
      <c r="DC144">
        <v>1680383055.5</v>
      </c>
      <c r="DD144">
        <v>1680383051.5</v>
      </c>
      <c r="DE144">
        <v>0</v>
      </c>
      <c r="DF144">
        <v>-0.261</v>
      </c>
      <c r="DG144">
        <v>-0.006</v>
      </c>
      <c r="DH144">
        <v>1.377</v>
      </c>
      <c r="DI144">
        <v>0.403</v>
      </c>
      <c r="DJ144">
        <v>420</v>
      </c>
      <c r="DK144">
        <v>24</v>
      </c>
      <c r="DL144">
        <v>0.61</v>
      </c>
      <c r="DM144">
        <v>0.33</v>
      </c>
      <c r="DN144">
        <v>-31.6178975609756</v>
      </c>
      <c r="DO144">
        <v>-23.8035491289198</v>
      </c>
      <c r="DP144">
        <v>2.49743838992226</v>
      </c>
      <c r="DQ144">
        <v>0</v>
      </c>
      <c r="DR144">
        <v>1.87349146341463</v>
      </c>
      <c r="DS144">
        <v>-0.126308780487805</v>
      </c>
      <c r="DT144">
        <v>0.0161858932197711</v>
      </c>
      <c r="DU144">
        <v>0</v>
      </c>
      <c r="DV144">
        <v>0</v>
      </c>
      <c r="DW144">
        <v>2</v>
      </c>
      <c r="DX144" t="s">
        <v>383</v>
      </c>
      <c r="DY144">
        <v>2.8705</v>
      </c>
      <c r="DZ144">
        <v>2.71037</v>
      </c>
      <c r="EA144">
        <v>0.100697</v>
      </c>
      <c r="EB144">
        <v>0.105927</v>
      </c>
      <c r="EC144">
        <v>0.102642</v>
      </c>
      <c r="ED144">
        <v>0.0974143</v>
      </c>
      <c r="EE144">
        <v>25213.5</v>
      </c>
      <c r="EF144">
        <v>21965.5</v>
      </c>
      <c r="EG144">
        <v>25082.6</v>
      </c>
      <c r="EH144">
        <v>23920.4</v>
      </c>
      <c r="EI144">
        <v>38386.7</v>
      </c>
      <c r="EJ144">
        <v>35710.5</v>
      </c>
      <c r="EK144">
        <v>45316.9</v>
      </c>
      <c r="EL144">
        <v>42637.8</v>
      </c>
      <c r="EM144">
        <v>1.78212</v>
      </c>
      <c r="EN144">
        <v>1.87975</v>
      </c>
      <c r="EO144">
        <v>0.104416</v>
      </c>
      <c r="EP144">
        <v>0</v>
      </c>
      <c r="EQ144">
        <v>25.7923</v>
      </c>
      <c r="ER144">
        <v>999.9</v>
      </c>
      <c r="ES144">
        <v>59.694</v>
      </c>
      <c r="ET144">
        <v>28.721</v>
      </c>
      <c r="EU144">
        <v>26.4086</v>
      </c>
      <c r="EV144">
        <v>53.8306</v>
      </c>
      <c r="EW144">
        <v>44.4992</v>
      </c>
      <c r="EX144">
        <v>1</v>
      </c>
      <c r="EY144">
        <v>-0.0931301</v>
      </c>
      <c r="EZ144">
        <v>0.228775</v>
      </c>
      <c r="FA144">
        <v>20.229</v>
      </c>
      <c r="FB144">
        <v>5.23331</v>
      </c>
      <c r="FC144">
        <v>11.986</v>
      </c>
      <c r="FD144">
        <v>4.9571</v>
      </c>
      <c r="FE144">
        <v>3.304</v>
      </c>
      <c r="FF144">
        <v>9999</v>
      </c>
      <c r="FG144">
        <v>9999</v>
      </c>
      <c r="FH144">
        <v>999.9</v>
      </c>
      <c r="FI144">
        <v>9999</v>
      </c>
      <c r="FJ144">
        <v>1.86844</v>
      </c>
      <c r="FK144">
        <v>1.86406</v>
      </c>
      <c r="FL144">
        <v>1.8718</v>
      </c>
      <c r="FM144">
        <v>1.86249</v>
      </c>
      <c r="FN144">
        <v>1.86194</v>
      </c>
      <c r="FO144">
        <v>1.86844</v>
      </c>
      <c r="FP144">
        <v>1.85852</v>
      </c>
      <c r="FQ144">
        <v>1.86506</v>
      </c>
      <c r="FR144">
        <v>5</v>
      </c>
      <c r="FS144">
        <v>0</v>
      </c>
      <c r="FT144">
        <v>0</v>
      </c>
      <c r="FU144">
        <v>0</v>
      </c>
      <c r="FV144" t="s">
        <v>358</v>
      </c>
      <c r="FW144" t="s">
        <v>359</v>
      </c>
      <c r="FX144" t="s">
        <v>360</v>
      </c>
      <c r="FY144" t="s">
        <v>360</v>
      </c>
      <c r="FZ144" t="s">
        <v>360</v>
      </c>
      <c r="GA144" t="s">
        <v>360</v>
      </c>
      <c r="GB144">
        <v>0</v>
      </c>
      <c r="GC144">
        <v>100</v>
      </c>
      <c r="GD144">
        <v>100</v>
      </c>
      <c r="GE144">
        <v>1.37</v>
      </c>
      <c r="GF144">
        <v>0.421</v>
      </c>
      <c r="GG144">
        <v>0.710533810232173</v>
      </c>
      <c r="GH144">
        <v>0.00197157181927259</v>
      </c>
      <c r="GI144">
        <v>-1.54613444728524e-06</v>
      </c>
      <c r="GJ144">
        <v>6.01190112903267e-10</v>
      </c>
      <c r="GK144">
        <v>-0.100309745534137</v>
      </c>
      <c r="GL144">
        <v>-0.0164619765348121</v>
      </c>
      <c r="GM144">
        <v>0.00184798508784774</v>
      </c>
      <c r="GN144">
        <v>-1.07393615702454e-05</v>
      </c>
      <c r="GO144">
        <v>1</v>
      </c>
      <c r="GP144">
        <v>1970</v>
      </c>
      <c r="GQ144">
        <v>2</v>
      </c>
      <c r="GR144">
        <v>24</v>
      </c>
      <c r="GS144">
        <v>1288</v>
      </c>
      <c r="GT144">
        <v>1288</v>
      </c>
      <c r="GU144">
        <v>1.26831</v>
      </c>
      <c r="GV144">
        <v>2.37915</v>
      </c>
      <c r="GW144">
        <v>1.44775</v>
      </c>
      <c r="GX144">
        <v>2.31201</v>
      </c>
      <c r="GY144">
        <v>1.44409</v>
      </c>
      <c r="GZ144">
        <v>2.34741</v>
      </c>
      <c r="HA144">
        <v>34.1225</v>
      </c>
      <c r="HB144">
        <v>24.3327</v>
      </c>
      <c r="HC144">
        <v>18</v>
      </c>
      <c r="HD144">
        <v>417.641</v>
      </c>
      <c r="HE144">
        <v>461.848</v>
      </c>
      <c r="HF144">
        <v>25.4742</v>
      </c>
      <c r="HG144">
        <v>26.2642</v>
      </c>
      <c r="HH144">
        <v>30.0001</v>
      </c>
      <c r="HI144">
        <v>26.1796</v>
      </c>
      <c r="HJ144">
        <v>26.1565</v>
      </c>
      <c r="HK144">
        <v>25.4852</v>
      </c>
      <c r="HL144">
        <v>30.3438</v>
      </c>
      <c r="HM144">
        <v>100</v>
      </c>
      <c r="HN144">
        <v>25.4768</v>
      </c>
      <c r="HO144">
        <v>540.953</v>
      </c>
      <c r="HP144">
        <v>22.5854</v>
      </c>
      <c r="HQ144">
        <v>95.9322</v>
      </c>
      <c r="HR144">
        <v>100.272</v>
      </c>
    </row>
    <row r="145" spans="1:226">
      <c r="A145">
        <v>129</v>
      </c>
      <c r="B145">
        <v>1680460338.1</v>
      </c>
      <c r="C145">
        <v>2313.09999990463</v>
      </c>
      <c r="D145" t="s">
        <v>617</v>
      </c>
      <c r="E145" t="s">
        <v>618</v>
      </c>
      <c r="F145">
        <v>5</v>
      </c>
      <c r="G145" t="s">
        <v>353</v>
      </c>
      <c r="H145" t="s">
        <v>354</v>
      </c>
      <c r="I145">
        <v>1680460330.31429</v>
      </c>
      <c r="J145">
        <f>(K145)/1000</f>
        <v>0</v>
      </c>
      <c r="K145">
        <f>IF(BF145, AN145, AH145)</f>
        <v>0</v>
      </c>
      <c r="L145">
        <f>IF(BF145, AI145, AG145)</f>
        <v>0</v>
      </c>
      <c r="M145">
        <f>BH145 - IF(AU145&gt;1, L145*BB145*100.0/(AW145*BV145), 0)</f>
        <v>0</v>
      </c>
      <c r="N145">
        <f>((T145-J145/2)*M145-L145)/(T145+J145/2)</f>
        <v>0</v>
      </c>
      <c r="O145">
        <f>N145*(BO145+BP145)/1000.0</f>
        <v>0</v>
      </c>
      <c r="P145">
        <f>(BH145 - IF(AU145&gt;1, L145*BB145*100.0/(AW145*BV145), 0))*(BO145+BP145)/1000.0</f>
        <v>0</v>
      </c>
      <c r="Q145">
        <f>2.0/((1/S145-1/R145)+SIGN(S145)*SQRT((1/S145-1/R145)*(1/S145-1/R145) + 4*BC145/((BC145+1)*(BC145+1))*(2*1/S145*1/R145-1/R145*1/R145)))</f>
        <v>0</v>
      </c>
      <c r="R145">
        <f>IF(LEFT(BD145,1)&lt;&gt;"0",IF(LEFT(BD145,1)="1",3.0,BE145),$D$5+$E$5*(BV145*BO145/($K$5*1000))+$F$5*(BV145*BO145/($K$5*1000))*MAX(MIN(BB145,$J$5),$I$5)*MAX(MIN(BB145,$J$5),$I$5)+$G$5*MAX(MIN(BB145,$J$5),$I$5)*(BV145*BO145/($K$5*1000))+$H$5*(BV145*BO145/($K$5*1000))*(BV145*BO145/($K$5*1000)))</f>
        <v>0</v>
      </c>
      <c r="S145">
        <f>J145*(1000-(1000*0.61365*exp(17.502*W145/(240.97+W145))/(BO145+BP145)+BJ145)/2)/(1000*0.61365*exp(17.502*W145/(240.97+W145))/(BO145+BP145)-BJ145)</f>
        <v>0</v>
      </c>
      <c r="T145">
        <f>1/((BC145+1)/(Q145/1.6)+1/(R145/1.37)) + BC145/((BC145+1)/(Q145/1.6) + BC145/(R145/1.37))</f>
        <v>0</v>
      </c>
      <c r="U145">
        <f>(AX145*BA145)</f>
        <v>0</v>
      </c>
      <c r="V145">
        <f>(BQ145+(U145+2*0.95*5.67E-8*(((BQ145+$B$7)+273)^4-(BQ145+273)^4)-44100*J145)/(1.84*29.3*R145+8*0.95*5.67E-8*(BQ145+273)^3))</f>
        <v>0</v>
      </c>
      <c r="W145">
        <f>($C$7*BR145+$D$7*BS145+$E$7*V145)</f>
        <v>0</v>
      </c>
      <c r="X145">
        <f>0.61365*exp(17.502*W145/(240.97+W145))</f>
        <v>0</v>
      </c>
      <c r="Y145">
        <f>(Z145/AA145*100)</f>
        <v>0</v>
      </c>
      <c r="Z145">
        <f>BJ145*(BO145+BP145)/1000</f>
        <v>0</v>
      </c>
      <c r="AA145">
        <f>0.61365*exp(17.502*BQ145/(240.97+BQ145))</f>
        <v>0</v>
      </c>
      <c r="AB145">
        <f>(X145-BJ145*(BO145+BP145)/1000)</f>
        <v>0</v>
      </c>
      <c r="AC145">
        <f>(-J145*44100)</f>
        <v>0</v>
      </c>
      <c r="AD145">
        <f>2*29.3*R145*0.92*(BQ145-W145)</f>
        <v>0</v>
      </c>
      <c r="AE145">
        <f>2*0.95*5.67E-8*(((BQ145+$B$7)+273)^4-(W145+273)^4)</f>
        <v>0</v>
      </c>
      <c r="AF145">
        <f>U145+AE145+AC145+AD145</f>
        <v>0</v>
      </c>
      <c r="AG145">
        <f>BN145*AU145*(BI145-BH145*(1000-AU145*BK145)/(1000-AU145*BJ145))/(100*BB145)</f>
        <v>0</v>
      </c>
      <c r="AH145">
        <f>1000*BN145*AU145*(BJ145-BK145)/(100*BB145*(1000-AU145*BJ145))</f>
        <v>0</v>
      </c>
      <c r="AI145">
        <f>(AJ145 - AK145 - BO145*1E3/(8.314*(BQ145+273.15)) * AM145/BN145 * AL145) * BN145/(100*BB145) * (1000 - BK145)/1000</f>
        <v>0</v>
      </c>
      <c r="AJ145">
        <v>537.454956561388</v>
      </c>
      <c r="AK145">
        <v>512.119775757576</v>
      </c>
      <c r="AL145">
        <v>3.30145630707248</v>
      </c>
      <c r="AM145">
        <v>67.1760314987301</v>
      </c>
      <c r="AN145">
        <f>(AP145 - AO145 + BO145*1E3/(8.314*(BQ145+273.15)) * AR145/BN145 * AQ145) * BN145/(100*BB145) * 1000/(1000 - AP145)</f>
        <v>0</v>
      </c>
      <c r="AO145">
        <v>22.5667889895935</v>
      </c>
      <c r="AP145">
        <v>24.430516969697</v>
      </c>
      <c r="AQ145">
        <v>1.34081894933267e-06</v>
      </c>
      <c r="AR145">
        <v>128.514826234173</v>
      </c>
      <c r="AS145">
        <v>10</v>
      </c>
      <c r="AT145">
        <v>2</v>
      </c>
      <c r="AU145">
        <f>IF(AS145*$H$13&gt;=AW145,1.0,(AW145/(AW145-AS145*$H$13)))</f>
        <v>0</v>
      </c>
      <c r="AV145">
        <f>(AU145-1)*100</f>
        <v>0</v>
      </c>
      <c r="AW145">
        <f>MAX(0,($B$13+$C$13*BV145)/(1+$D$13*BV145)*BO145/(BQ145+273)*$E$13)</f>
        <v>0</v>
      </c>
      <c r="AX145">
        <f>$B$11*BW145+$C$11*BX145+$F$11*CI145*(1-CL145)</f>
        <v>0</v>
      </c>
      <c r="AY145">
        <f>AX145*AZ145</f>
        <v>0</v>
      </c>
      <c r="AZ145">
        <f>($B$11*$D$9+$C$11*$D$9+$F$11*((CV145+CN145)/MAX(CV145+CN145+CW145, 0.1)*$I$9+CW145/MAX(CV145+CN145+CW145, 0.1)*$J$9))/($B$11+$C$11+$F$11)</f>
        <v>0</v>
      </c>
      <c r="BA145">
        <f>($B$11*$K$9+$C$11*$K$9+$F$11*((CV145+CN145)/MAX(CV145+CN145+CW145, 0.1)*$P$9+CW145/MAX(CV145+CN145+CW145, 0.1)*$Q$9))/($B$11+$C$11+$F$11)</f>
        <v>0</v>
      </c>
      <c r="BB145">
        <v>2.44</v>
      </c>
      <c r="BC145">
        <v>0.5</v>
      </c>
      <c r="BD145" t="s">
        <v>355</v>
      </c>
      <c r="BE145">
        <v>2</v>
      </c>
      <c r="BF145" t="b">
        <v>1</v>
      </c>
      <c r="BG145">
        <v>1680460330.31429</v>
      </c>
      <c r="BH145">
        <v>476.171214285714</v>
      </c>
      <c r="BI145">
        <v>510.152071428571</v>
      </c>
      <c r="BJ145">
        <v>24.4317142857143</v>
      </c>
      <c r="BK145">
        <v>22.5698714285714</v>
      </c>
      <c r="BL145">
        <v>474.809035714286</v>
      </c>
      <c r="BM145">
        <v>24.0105607142857</v>
      </c>
      <c r="BN145">
        <v>500.226714285714</v>
      </c>
      <c r="BO145">
        <v>89.4507392857143</v>
      </c>
      <c r="BP145">
        <v>0.100118153571429</v>
      </c>
      <c r="BQ145">
        <v>27.4501357142857</v>
      </c>
      <c r="BR145">
        <v>27.5085571428571</v>
      </c>
      <c r="BS145">
        <v>999.9</v>
      </c>
      <c r="BT145">
        <v>0</v>
      </c>
      <c r="BU145">
        <v>0</v>
      </c>
      <c r="BV145">
        <v>9986.15357142857</v>
      </c>
      <c r="BW145">
        <v>0</v>
      </c>
      <c r="BX145">
        <v>10.2381</v>
      </c>
      <c r="BY145">
        <v>-33.9807285714286</v>
      </c>
      <c r="BZ145">
        <v>488.096321428571</v>
      </c>
      <c r="CA145">
        <v>521.931928571429</v>
      </c>
      <c r="CB145">
        <v>1.8618375</v>
      </c>
      <c r="CC145">
        <v>510.152071428571</v>
      </c>
      <c r="CD145">
        <v>22.5698714285714</v>
      </c>
      <c r="CE145">
        <v>2.18543428571429</v>
      </c>
      <c r="CF145">
        <v>2.01889142857143</v>
      </c>
      <c r="CG145">
        <v>18.8559428571429</v>
      </c>
      <c r="CH145">
        <v>17.5932714285714</v>
      </c>
      <c r="CI145">
        <v>2000.04821428571</v>
      </c>
      <c r="CJ145">
        <v>0.979999392857143</v>
      </c>
      <c r="CK145">
        <v>0.0200008142857143</v>
      </c>
      <c r="CL145">
        <v>0</v>
      </c>
      <c r="CM145">
        <v>2.53648571428571</v>
      </c>
      <c r="CN145">
        <v>0</v>
      </c>
      <c r="CO145">
        <v>4307.13178571429</v>
      </c>
      <c r="CP145">
        <v>16705.7964285714</v>
      </c>
      <c r="CQ145">
        <v>43.375</v>
      </c>
      <c r="CR145">
        <v>45.1272142857143</v>
      </c>
      <c r="CS145">
        <v>44.375</v>
      </c>
      <c r="CT145">
        <v>43.375</v>
      </c>
      <c r="CU145">
        <v>42.937</v>
      </c>
      <c r="CV145">
        <v>1960.04678571429</v>
      </c>
      <c r="CW145">
        <v>40.0014285714286</v>
      </c>
      <c r="CX145">
        <v>0</v>
      </c>
      <c r="CY145">
        <v>1680460368.6</v>
      </c>
      <c r="CZ145">
        <v>0</v>
      </c>
      <c r="DA145">
        <v>0</v>
      </c>
      <c r="DB145" t="s">
        <v>356</v>
      </c>
      <c r="DC145">
        <v>1680383055.5</v>
      </c>
      <c r="DD145">
        <v>1680383051.5</v>
      </c>
      <c r="DE145">
        <v>0</v>
      </c>
      <c r="DF145">
        <v>-0.261</v>
      </c>
      <c r="DG145">
        <v>-0.006</v>
      </c>
      <c r="DH145">
        <v>1.377</v>
      </c>
      <c r="DI145">
        <v>0.403</v>
      </c>
      <c r="DJ145">
        <v>420</v>
      </c>
      <c r="DK145">
        <v>24</v>
      </c>
      <c r="DL145">
        <v>0.61</v>
      </c>
      <c r="DM145">
        <v>0.33</v>
      </c>
      <c r="DN145">
        <v>-33.3590024390244</v>
      </c>
      <c r="DO145">
        <v>-10.107687804878</v>
      </c>
      <c r="DP145">
        <v>1.13805059073278</v>
      </c>
      <c r="DQ145">
        <v>0</v>
      </c>
      <c r="DR145">
        <v>1.86362219512195</v>
      </c>
      <c r="DS145">
        <v>-0.0285428571428524</v>
      </c>
      <c r="DT145">
        <v>0.00877283821253936</v>
      </c>
      <c r="DU145">
        <v>1</v>
      </c>
      <c r="DV145">
        <v>1</v>
      </c>
      <c r="DW145">
        <v>2</v>
      </c>
      <c r="DX145" t="s">
        <v>357</v>
      </c>
      <c r="DY145">
        <v>2.87049</v>
      </c>
      <c r="DZ145">
        <v>2.70995</v>
      </c>
      <c r="EA145">
        <v>0.103132</v>
      </c>
      <c r="EB145">
        <v>0.1083</v>
      </c>
      <c r="EC145">
        <v>0.102644</v>
      </c>
      <c r="ED145">
        <v>0.0973994</v>
      </c>
      <c r="EE145">
        <v>25145.6</v>
      </c>
      <c r="EF145">
        <v>21907.4</v>
      </c>
      <c r="EG145">
        <v>25082.9</v>
      </c>
      <c r="EH145">
        <v>23920.7</v>
      </c>
      <c r="EI145">
        <v>38387.2</v>
      </c>
      <c r="EJ145">
        <v>35711.4</v>
      </c>
      <c r="EK145">
        <v>45317.6</v>
      </c>
      <c r="EL145">
        <v>42638.2</v>
      </c>
      <c r="EM145">
        <v>1.78215</v>
      </c>
      <c r="EN145">
        <v>1.87997</v>
      </c>
      <c r="EO145">
        <v>0.105128</v>
      </c>
      <c r="EP145">
        <v>0</v>
      </c>
      <c r="EQ145">
        <v>25.7923</v>
      </c>
      <c r="ER145">
        <v>999.9</v>
      </c>
      <c r="ES145">
        <v>59.694</v>
      </c>
      <c r="ET145">
        <v>28.721</v>
      </c>
      <c r="EU145">
        <v>26.4062</v>
      </c>
      <c r="EV145">
        <v>54.3806</v>
      </c>
      <c r="EW145">
        <v>45.4447</v>
      </c>
      <c r="EX145">
        <v>1</v>
      </c>
      <c r="EY145">
        <v>-0.0937576</v>
      </c>
      <c r="EZ145">
        <v>0.105515</v>
      </c>
      <c r="FA145">
        <v>20.2293</v>
      </c>
      <c r="FB145">
        <v>5.23391</v>
      </c>
      <c r="FC145">
        <v>11.986</v>
      </c>
      <c r="FD145">
        <v>4.9572</v>
      </c>
      <c r="FE145">
        <v>3.304</v>
      </c>
      <c r="FF145">
        <v>9999</v>
      </c>
      <c r="FG145">
        <v>9999</v>
      </c>
      <c r="FH145">
        <v>999.9</v>
      </c>
      <c r="FI145">
        <v>9999</v>
      </c>
      <c r="FJ145">
        <v>1.86844</v>
      </c>
      <c r="FK145">
        <v>1.86412</v>
      </c>
      <c r="FL145">
        <v>1.8718</v>
      </c>
      <c r="FM145">
        <v>1.86249</v>
      </c>
      <c r="FN145">
        <v>1.86195</v>
      </c>
      <c r="FO145">
        <v>1.86844</v>
      </c>
      <c r="FP145">
        <v>1.85852</v>
      </c>
      <c r="FQ145">
        <v>1.86501</v>
      </c>
      <c r="FR145">
        <v>5</v>
      </c>
      <c r="FS145">
        <v>0</v>
      </c>
      <c r="FT145">
        <v>0</v>
      </c>
      <c r="FU145">
        <v>0</v>
      </c>
      <c r="FV145" t="s">
        <v>358</v>
      </c>
      <c r="FW145" t="s">
        <v>359</v>
      </c>
      <c r="FX145" t="s">
        <v>360</v>
      </c>
      <c r="FY145" t="s">
        <v>360</v>
      </c>
      <c r="FZ145" t="s">
        <v>360</v>
      </c>
      <c r="GA145" t="s">
        <v>360</v>
      </c>
      <c r="GB145">
        <v>0</v>
      </c>
      <c r="GC145">
        <v>100</v>
      </c>
      <c r="GD145">
        <v>100</v>
      </c>
      <c r="GE145">
        <v>1.385</v>
      </c>
      <c r="GF145">
        <v>0.4211</v>
      </c>
      <c r="GG145">
        <v>0.710533810232173</v>
      </c>
      <c r="GH145">
        <v>0.00197157181927259</v>
      </c>
      <c r="GI145">
        <v>-1.54613444728524e-06</v>
      </c>
      <c r="GJ145">
        <v>6.01190112903267e-10</v>
      </c>
      <c r="GK145">
        <v>-0.100309745534137</v>
      </c>
      <c r="GL145">
        <v>-0.0164619765348121</v>
      </c>
      <c r="GM145">
        <v>0.00184798508784774</v>
      </c>
      <c r="GN145">
        <v>-1.07393615702454e-05</v>
      </c>
      <c r="GO145">
        <v>1</v>
      </c>
      <c r="GP145">
        <v>1970</v>
      </c>
      <c r="GQ145">
        <v>2</v>
      </c>
      <c r="GR145">
        <v>24</v>
      </c>
      <c r="GS145">
        <v>1288</v>
      </c>
      <c r="GT145">
        <v>1288.1</v>
      </c>
      <c r="GU145">
        <v>1.29883</v>
      </c>
      <c r="GV145">
        <v>2.38159</v>
      </c>
      <c r="GW145">
        <v>1.44775</v>
      </c>
      <c r="GX145">
        <v>2.31201</v>
      </c>
      <c r="GY145">
        <v>1.44409</v>
      </c>
      <c r="GZ145">
        <v>2.25464</v>
      </c>
      <c r="HA145">
        <v>34.1225</v>
      </c>
      <c r="HB145">
        <v>24.3239</v>
      </c>
      <c r="HC145">
        <v>18</v>
      </c>
      <c r="HD145">
        <v>417.639</v>
      </c>
      <c r="HE145">
        <v>461.989</v>
      </c>
      <c r="HF145">
        <v>25.4559</v>
      </c>
      <c r="HG145">
        <v>26.2642</v>
      </c>
      <c r="HH145">
        <v>29.9998</v>
      </c>
      <c r="HI145">
        <v>26.1774</v>
      </c>
      <c r="HJ145">
        <v>26.1565</v>
      </c>
      <c r="HK145">
        <v>26.0761</v>
      </c>
      <c r="HL145">
        <v>30.3438</v>
      </c>
      <c r="HM145">
        <v>100</v>
      </c>
      <c r="HN145">
        <v>25.4655</v>
      </c>
      <c r="HO145">
        <v>561.029</v>
      </c>
      <c r="HP145">
        <v>22.5852</v>
      </c>
      <c r="HQ145">
        <v>95.9336</v>
      </c>
      <c r="HR145">
        <v>100.273</v>
      </c>
    </row>
    <row r="146" spans="1:226">
      <c r="A146">
        <v>130</v>
      </c>
      <c r="B146">
        <v>1680460343.1</v>
      </c>
      <c r="C146">
        <v>2318.09999990463</v>
      </c>
      <c r="D146" t="s">
        <v>619</v>
      </c>
      <c r="E146" t="s">
        <v>620</v>
      </c>
      <c r="F146">
        <v>5</v>
      </c>
      <c r="G146" t="s">
        <v>353</v>
      </c>
      <c r="H146" t="s">
        <v>354</v>
      </c>
      <c r="I146">
        <v>1680460335.6</v>
      </c>
      <c r="J146">
        <f>(K146)/1000</f>
        <v>0</v>
      </c>
      <c r="K146">
        <f>IF(BF146, AN146, AH146)</f>
        <v>0</v>
      </c>
      <c r="L146">
        <f>IF(BF146, AI146, AG146)</f>
        <v>0</v>
      </c>
      <c r="M146">
        <f>BH146 - IF(AU146&gt;1, L146*BB146*100.0/(AW146*BV146), 0)</f>
        <v>0</v>
      </c>
      <c r="N146">
        <f>((T146-J146/2)*M146-L146)/(T146+J146/2)</f>
        <v>0</v>
      </c>
      <c r="O146">
        <f>N146*(BO146+BP146)/1000.0</f>
        <v>0</v>
      </c>
      <c r="P146">
        <f>(BH146 - IF(AU146&gt;1, L146*BB146*100.0/(AW146*BV146), 0))*(BO146+BP146)/1000.0</f>
        <v>0</v>
      </c>
      <c r="Q146">
        <f>2.0/((1/S146-1/R146)+SIGN(S146)*SQRT((1/S146-1/R146)*(1/S146-1/R146) + 4*BC146/((BC146+1)*(BC146+1))*(2*1/S146*1/R146-1/R146*1/R146)))</f>
        <v>0</v>
      </c>
      <c r="R146">
        <f>IF(LEFT(BD146,1)&lt;&gt;"0",IF(LEFT(BD146,1)="1",3.0,BE146),$D$5+$E$5*(BV146*BO146/($K$5*1000))+$F$5*(BV146*BO146/($K$5*1000))*MAX(MIN(BB146,$J$5),$I$5)*MAX(MIN(BB146,$J$5),$I$5)+$G$5*MAX(MIN(BB146,$J$5),$I$5)*(BV146*BO146/($K$5*1000))+$H$5*(BV146*BO146/($K$5*1000))*(BV146*BO146/($K$5*1000)))</f>
        <v>0</v>
      </c>
      <c r="S146">
        <f>J146*(1000-(1000*0.61365*exp(17.502*W146/(240.97+W146))/(BO146+BP146)+BJ146)/2)/(1000*0.61365*exp(17.502*W146/(240.97+W146))/(BO146+BP146)-BJ146)</f>
        <v>0</v>
      </c>
      <c r="T146">
        <f>1/((BC146+1)/(Q146/1.6)+1/(R146/1.37)) + BC146/((BC146+1)/(Q146/1.6) + BC146/(R146/1.37))</f>
        <v>0</v>
      </c>
      <c r="U146">
        <f>(AX146*BA146)</f>
        <v>0</v>
      </c>
      <c r="V146">
        <f>(BQ146+(U146+2*0.95*5.67E-8*(((BQ146+$B$7)+273)^4-(BQ146+273)^4)-44100*J146)/(1.84*29.3*R146+8*0.95*5.67E-8*(BQ146+273)^3))</f>
        <v>0</v>
      </c>
      <c r="W146">
        <f>($C$7*BR146+$D$7*BS146+$E$7*V146)</f>
        <v>0</v>
      </c>
      <c r="X146">
        <f>0.61365*exp(17.502*W146/(240.97+W146))</f>
        <v>0</v>
      </c>
      <c r="Y146">
        <f>(Z146/AA146*100)</f>
        <v>0</v>
      </c>
      <c r="Z146">
        <f>BJ146*(BO146+BP146)/1000</f>
        <v>0</v>
      </c>
      <c r="AA146">
        <f>0.61365*exp(17.502*BQ146/(240.97+BQ146))</f>
        <v>0</v>
      </c>
      <c r="AB146">
        <f>(X146-BJ146*(BO146+BP146)/1000)</f>
        <v>0</v>
      </c>
      <c r="AC146">
        <f>(-J146*44100)</f>
        <v>0</v>
      </c>
      <c r="AD146">
        <f>2*29.3*R146*0.92*(BQ146-W146)</f>
        <v>0</v>
      </c>
      <c r="AE146">
        <f>2*0.95*5.67E-8*(((BQ146+$B$7)+273)^4-(W146+273)^4)</f>
        <v>0</v>
      </c>
      <c r="AF146">
        <f>U146+AE146+AC146+AD146</f>
        <v>0</v>
      </c>
      <c r="AG146">
        <f>BN146*AU146*(BI146-BH146*(1000-AU146*BK146)/(1000-AU146*BJ146))/(100*BB146)</f>
        <v>0</v>
      </c>
      <c r="AH146">
        <f>1000*BN146*AU146*(BJ146-BK146)/(100*BB146*(1000-AU146*BJ146))</f>
        <v>0</v>
      </c>
      <c r="AI146">
        <f>(AJ146 - AK146 - BO146*1E3/(8.314*(BQ146+273.15)) * AM146/BN146 * AL146) * BN146/(100*BB146) * (1000 - BK146)/1000</f>
        <v>0</v>
      </c>
      <c r="AJ146">
        <v>554.301779299852</v>
      </c>
      <c r="AK146">
        <v>528.491709090909</v>
      </c>
      <c r="AL146">
        <v>3.27931121177643</v>
      </c>
      <c r="AM146">
        <v>67.1760314987301</v>
      </c>
      <c r="AN146">
        <f>(AP146 - AO146 + BO146*1E3/(8.314*(BQ146+273.15)) * AR146/BN146 * AQ146) * BN146/(100*BB146) * 1000/(1000 - AP146)</f>
        <v>0</v>
      </c>
      <c r="AO146">
        <v>22.5633015733824</v>
      </c>
      <c r="AP146">
        <v>24.4304351515151</v>
      </c>
      <c r="AQ146">
        <v>9.18971077212824e-07</v>
      </c>
      <c r="AR146">
        <v>128.514826234173</v>
      </c>
      <c r="AS146">
        <v>10</v>
      </c>
      <c r="AT146">
        <v>2</v>
      </c>
      <c r="AU146">
        <f>IF(AS146*$H$13&gt;=AW146,1.0,(AW146/(AW146-AS146*$H$13)))</f>
        <v>0</v>
      </c>
      <c r="AV146">
        <f>(AU146-1)*100</f>
        <v>0</v>
      </c>
      <c r="AW146">
        <f>MAX(0,($B$13+$C$13*BV146)/(1+$D$13*BV146)*BO146/(BQ146+273)*$E$13)</f>
        <v>0</v>
      </c>
      <c r="AX146">
        <f>$B$11*BW146+$C$11*BX146+$F$11*CI146*(1-CL146)</f>
        <v>0</v>
      </c>
      <c r="AY146">
        <f>AX146*AZ146</f>
        <v>0</v>
      </c>
      <c r="AZ146">
        <f>($B$11*$D$9+$C$11*$D$9+$F$11*((CV146+CN146)/MAX(CV146+CN146+CW146, 0.1)*$I$9+CW146/MAX(CV146+CN146+CW146, 0.1)*$J$9))/($B$11+$C$11+$F$11)</f>
        <v>0</v>
      </c>
      <c r="BA146">
        <f>($B$11*$K$9+$C$11*$K$9+$F$11*((CV146+CN146)/MAX(CV146+CN146+CW146, 0.1)*$P$9+CW146/MAX(CV146+CN146+CW146, 0.1)*$Q$9))/($B$11+$C$11+$F$11)</f>
        <v>0</v>
      </c>
      <c r="BB146">
        <v>2.44</v>
      </c>
      <c r="BC146">
        <v>0.5</v>
      </c>
      <c r="BD146" t="s">
        <v>355</v>
      </c>
      <c r="BE146">
        <v>2</v>
      </c>
      <c r="BF146" t="b">
        <v>1</v>
      </c>
      <c r="BG146">
        <v>1680460335.6</v>
      </c>
      <c r="BH146">
        <v>493.142481481481</v>
      </c>
      <c r="BI146">
        <v>527.518814814815</v>
      </c>
      <c r="BJ146">
        <v>24.4310962962963</v>
      </c>
      <c r="BK146">
        <v>22.5675296296296</v>
      </c>
      <c r="BL146">
        <v>491.765111111111</v>
      </c>
      <c r="BM146">
        <v>24.0099740740741</v>
      </c>
      <c r="BN146">
        <v>500.217111111111</v>
      </c>
      <c r="BO146">
        <v>89.4506296296296</v>
      </c>
      <c r="BP146">
        <v>0.0999795481481481</v>
      </c>
      <c r="BQ146">
        <v>27.4470666666667</v>
      </c>
      <c r="BR146">
        <v>27.5102296296296</v>
      </c>
      <c r="BS146">
        <v>999.9</v>
      </c>
      <c r="BT146">
        <v>0</v>
      </c>
      <c r="BU146">
        <v>0</v>
      </c>
      <c r="BV146">
        <v>9996.13037037037</v>
      </c>
      <c r="BW146">
        <v>0</v>
      </c>
      <c r="BX146">
        <v>10.2381</v>
      </c>
      <c r="BY146">
        <v>-34.3761925925926</v>
      </c>
      <c r="BZ146">
        <v>505.492259259259</v>
      </c>
      <c r="CA146">
        <v>539.698333333333</v>
      </c>
      <c r="CB146">
        <v>1.86356407407407</v>
      </c>
      <c r="CC146">
        <v>527.518814814815</v>
      </c>
      <c r="CD146">
        <v>22.5675296296296</v>
      </c>
      <c r="CE146">
        <v>2.18537703703704</v>
      </c>
      <c r="CF146">
        <v>2.01867962962963</v>
      </c>
      <c r="CG146">
        <v>18.8555222222222</v>
      </c>
      <c r="CH146">
        <v>17.5916111111111</v>
      </c>
      <c r="CI146">
        <v>2000.03518518519</v>
      </c>
      <c r="CJ146">
        <v>0.979999222222222</v>
      </c>
      <c r="CK146">
        <v>0.0200009962962963</v>
      </c>
      <c r="CL146">
        <v>0</v>
      </c>
      <c r="CM146">
        <v>2.5064037037037</v>
      </c>
      <c r="CN146">
        <v>0</v>
      </c>
      <c r="CO146">
        <v>4317.17444444444</v>
      </c>
      <c r="CP146">
        <v>16705.6925925926</v>
      </c>
      <c r="CQ146">
        <v>43.375</v>
      </c>
      <c r="CR146">
        <v>45.1272962962963</v>
      </c>
      <c r="CS146">
        <v>44.375</v>
      </c>
      <c r="CT146">
        <v>43.375</v>
      </c>
      <c r="CU146">
        <v>42.944</v>
      </c>
      <c r="CV146">
        <v>1960.0337037037</v>
      </c>
      <c r="CW146">
        <v>40.0014814814815</v>
      </c>
      <c r="CX146">
        <v>0</v>
      </c>
      <c r="CY146">
        <v>1680460372.8</v>
      </c>
      <c r="CZ146">
        <v>0</v>
      </c>
      <c r="DA146">
        <v>0</v>
      </c>
      <c r="DB146" t="s">
        <v>356</v>
      </c>
      <c r="DC146">
        <v>1680383055.5</v>
      </c>
      <c r="DD146">
        <v>1680383051.5</v>
      </c>
      <c r="DE146">
        <v>0</v>
      </c>
      <c r="DF146">
        <v>-0.261</v>
      </c>
      <c r="DG146">
        <v>-0.006</v>
      </c>
      <c r="DH146">
        <v>1.377</v>
      </c>
      <c r="DI146">
        <v>0.403</v>
      </c>
      <c r="DJ146">
        <v>420</v>
      </c>
      <c r="DK146">
        <v>24</v>
      </c>
      <c r="DL146">
        <v>0.61</v>
      </c>
      <c r="DM146">
        <v>0.33</v>
      </c>
      <c r="DN146">
        <v>-34.0254756097561</v>
      </c>
      <c r="DO146">
        <v>-5.27514982578403</v>
      </c>
      <c r="DP146">
        <v>0.587118023112605</v>
      </c>
      <c r="DQ146">
        <v>0</v>
      </c>
      <c r="DR146">
        <v>1.86173829268293</v>
      </c>
      <c r="DS146">
        <v>0.0258209059233485</v>
      </c>
      <c r="DT146">
        <v>0.00461669182711297</v>
      </c>
      <c r="DU146">
        <v>1</v>
      </c>
      <c r="DV146">
        <v>1</v>
      </c>
      <c r="DW146">
        <v>2</v>
      </c>
      <c r="DX146" t="s">
        <v>357</v>
      </c>
      <c r="DY146">
        <v>2.87038</v>
      </c>
      <c r="DZ146">
        <v>2.7103</v>
      </c>
      <c r="EA146">
        <v>0.105521</v>
      </c>
      <c r="EB146">
        <v>0.11073</v>
      </c>
      <c r="EC146">
        <v>0.102648</v>
      </c>
      <c r="ED146">
        <v>0.0973916</v>
      </c>
      <c r="EE146">
        <v>25078.5</v>
      </c>
      <c r="EF146">
        <v>21848.1</v>
      </c>
      <c r="EG146">
        <v>25082.8</v>
      </c>
      <c r="EH146">
        <v>23921</v>
      </c>
      <c r="EI146">
        <v>38386.8</v>
      </c>
      <c r="EJ146">
        <v>35712</v>
      </c>
      <c r="EK146">
        <v>45317.2</v>
      </c>
      <c r="EL146">
        <v>42638.4</v>
      </c>
      <c r="EM146">
        <v>1.78212</v>
      </c>
      <c r="EN146">
        <v>1.88022</v>
      </c>
      <c r="EO146">
        <v>0.105031</v>
      </c>
      <c r="EP146">
        <v>0</v>
      </c>
      <c r="EQ146">
        <v>25.7902</v>
      </c>
      <c r="ER146">
        <v>999.9</v>
      </c>
      <c r="ES146">
        <v>59.694</v>
      </c>
      <c r="ET146">
        <v>28.701</v>
      </c>
      <c r="EU146">
        <v>26.3783</v>
      </c>
      <c r="EV146">
        <v>54.2706</v>
      </c>
      <c r="EW146">
        <v>45.1002</v>
      </c>
      <c r="EX146">
        <v>1</v>
      </c>
      <c r="EY146">
        <v>-0.0939888</v>
      </c>
      <c r="EZ146">
        <v>0.0626062</v>
      </c>
      <c r="FA146">
        <v>20.2292</v>
      </c>
      <c r="FB146">
        <v>5.23391</v>
      </c>
      <c r="FC146">
        <v>11.986</v>
      </c>
      <c r="FD146">
        <v>4.95715</v>
      </c>
      <c r="FE146">
        <v>3.3039</v>
      </c>
      <c r="FF146">
        <v>9999</v>
      </c>
      <c r="FG146">
        <v>9999</v>
      </c>
      <c r="FH146">
        <v>999.9</v>
      </c>
      <c r="FI146">
        <v>9999</v>
      </c>
      <c r="FJ146">
        <v>1.86844</v>
      </c>
      <c r="FK146">
        <v>1.86413</v>
      </c>
      <c r="FL146">
        <v>1.8718</v>
      </c>
      <c r="FM146">
        <v>1.86249</v>
      </c>
      <c r="FN146">
        <v>1.86195</v>
      </c>
      <c r="FO146">
        <v>1.86844</v>
      </c>
      <c r="FP146">
        <v>1.85852</v>
      </c>
      <c r="FQ146">
        <v>1.865</v>
      </c>
      <c r="FR146">
        <v>5</v>
      </c>
      <c r="FS146">
        <v>0</v>
      </c>
      <c r="FT146">
        <v>0</v>
      </c>
      <c r="FU146">
        <v>0</v>
      </c>
      <c r="FV146" t="s">
        <v>358</v>
      </c>
      <c r="FW146" t="s">
        <v>359</v>
      </c>
      <c r="FX146" t="s">
        <v>360</v>
      </c>
      <c r="FY146" t="s">
        <v>360</v>
      </c>
      <c r="FZ146" t="s">
        <v>360</v>
      </c>
      <c r="GA146" t="s">
        <v>360</v>
      </c>
      <c r="GB146">
        <v>0</v>
      </c>
      <c r="GC146">
        <v>100</v>
      </c>
      <c r="GD146">
        <v>100</v>
      </c>
      <c r="GE146">
        <v>1.399</v>
      </c>
      <c r="GF146">
        <v>0.4211</v>
      </c>
      <c r="GG146">
        <v>0.710533810232173</v>
      </c>
      <c r="GH146">
        <v>0.00197157181927259</v>
      </c>
      <c r="GI146">
        <v>-1.54613444728524e-06</v>
      </c>
      <c r="GJ146">
        <v>6.01190112903267e-10</v>
      </c>
      <c r="GK146">
        <v>-0.100309745534137</v>
      </c>
      <c r="GL146">
        <v>-0.0164619765348121</v>
      </c>
      <c r="GM146">
        <v>0.00184798508784774</v>
      </c>
      <c r="GN146">
        <v>-1.07393615702454e-05</v>
      </c>
      <c r="GO146">
        <v>1</v>
      </c>
      <c r="GP146">
        <v>1970</v>
      </c>
      <c r="GQ146">
        <v>2</v>
      </c>
      <c r="GR146">
        <v>24</v>
      </c>
      <c r="GS146">
        <v>1288.1</v>
      </c>
      <c r="GT146">
        <v>1288.2</v>
      </c>
      <c r="GU146">
        <v>1.33057</v>
      </c>
      <c r="GV146">
        <v>2.34741</v>
      </c>
      <c r="GW146">
        <v>1.44775</v>
      </c>
      <c r="GX146">
        <v>2.31201</v>
      </c>
      <c r="GY146">
        <v>1.44409</v>
      </c>
      <c r="GZ146">
        <v>2.48169</v>
      </c>
      <c r="HA146">
        <v>34.1225</v>
      </c>
      <c r="HB146">
        <v>24.3327</v>
      </c>
      <c r="HC146">
        <v>18</v>
      </c>
      <c r="HD146">
        <v>417.625</v>
      </c>
      <c r="HE146">
        <v>462.127</v>
      </c>
      <c r="HF146">
        <v>25.4522</v>
      </c>
      <c r="HG146">
        <v>26.2642</v>
      </c>
      <c r="HH146">
        <v>29.9998</v>
      </c>
      <c r="HI146">
        <v>26.1774</v>
      </c>
      <c r="HJ146">
        <v>26.1544</v>
      </c>
      <c r="HK146">
        <v>26.7359</v>
      </c>
      <c r="HL146">
        <v>30.3438</v>
      </c>
      <c r="HM146">
        <v>100</v>
      </c>
      <c r="HN146">
        <v>25.4559</v>
      </c>
      <c r="HO146">
        <v>574.425</v>
      </c>
      <c r="HP146">
        <v>22.5848</v>
      </c>
      <c r="HQ146">
        <v>95.9329</v>
      </c>
      <c r="HR146">
        <v>100.274</v>
      </c>
    </row>
    <row r="147" spans="1:226">
      <c r="A147">
        <v>131</v>
      </c>
      <c r="B147">
        <v>1680460348.1</v>
      </c>
      <c r="C147">
        <v>2323.09999990463</v>
      </c>
      <c r="D147" t="s">
        <v>621</v>
      </c>
      <c r="E147" t="s">
        <v>622</v>
      </c>
      <c r="F147">
        <v>5</v>
      </c>
      <c r="G147" t="s">
        <v>353</v>
      </c>
      <c r="H147" t="s">
        <v>354</v>
      </c>
      <c r="I147">
        <v>1680460340.31429</v>
      </c>
      <c r="J147">
        <f>(K147)/1000</f>
        <v>0</v>
      </c>
      <c r="K147">
        <f>IF(BF147, AN147, AH147)</f>
        <v>0</v>
      </c>
      <c r="L147">
        <f>IF(BF147, AI147, AG147)</f>
        <v>0</v>
      </c>
      <c r="M147">
        <f>BH147 - IF(AU147&gt;1, L147*BB147*100.0/(AW147*BV147), 0)</f>
        <v>0</v>
      </c>
      <c r="N147">
        <f>((T147-J147/2)*M147-L147)/(T147+J147/2)</f>
        <v>0</v>
      </c>
      <c r="O147">
        <f>N147*(BO147+BP147)/1000.0</f>
        <v>0</v>
      </c>
      <c r="P147">
        <f>(BH147 - IF(AU147&gt;1, L147*BB147*100.0/(AW147*BV147), 0))*(BO147+BP147)/1000.0</f>
        <v>0</v>
      </c>
      <c r="Q147">
        <f>2.0/((1/S147-1/R147)+SIGN(S147)*SQRT((1/S147-1/R147)*(1/S147-1/R147) + 4*BC147/((BC147+1)*(BC147+1))*(2*1/S147*1/R147-1/R147*1/R147)))</f>
        <v>0</v>
      </c>
      <c r="R147">
        <f>IF(LEFT(BD147,1)&lt;&gt;"0",IF(LEFT(BD147,1)="1",3.0,BE147),$D$5+$E$5*(BV147*BO147/($K$5*1000))+$F$5*(BV147*BO147/($K$5*1000))*MAX(MIN(BB147,$J$5),$I$5)*MAX(MIN(BB147,$J$5),$I$5)+$G$5*MAX(MIN(BB147,$J$5),$I$5)*(BV147*BO147/($K$5*1000))+$H$5*(BV147*BO147/($K$5*1000))*(BV147*BO147/($K$5*1000)))</f>
        <v>0</v>
      </c>
      <c r="S147">
        <f>J147*(1000-(1000*0.61365*exp(17.502*W147/(240.97+W147))/(BO147+BP147)+BJ147)/2)/(1000*0.61365*exp(17.502*W147/(240.97+W147))/(BO147+BP147)-BJ147)</f>
        <v>0</v>
      </c>
      <c r="T147">
        <f>1/((BC147+1)/(Q147/1.6)+1/(R147/1.37)) + BC147/((BC147+1)/(Q147/1.6) + BC147/(R147/1.37))</f>
        <v>0</v>
      </c>
      <c r="U147">
        <f>(AX147*BA147)</f>
        <v>0</v>
      </c>
      <c r="V147">
        <f>(BQ147+(U147+2*0.95*5.67E-8*(((BQ147+$B$7)+273)^4-(BQ147+273)^4)-44100*J147)/(1.84*29.3*R147+8*0.95*5.67E-8*(BQ147+273)^3))</f>
        <v>0</v>
      </c>
      <c r="W147">
        <f>($C$7*BR147+$D$7*BS147+$E$7*V147)</f>
        <v>0</v>
      </c>
      <c r="X147">
        <f>0.61365*exp(17.502*W147/(240.97+W147))</f>
        <v>0</v>
      </c>
      <c r="Y147">
        <f>(Z147/AA147*100)</f>
        <v>0</v>
      </c>
      <c r="Z147">
        <f>BJ147*(BO147+BP147)/1000</f>
        <v>0</v>
      </c>
      <c r="AA147">
        <f>0.61365*exp(17.502*BQ147/(240.97+BQ147))</f>
        <v>0</v>
      </c>
      <c r="AB147">
        <f>(X147-BJ147*(BO147+BP147)/1000)</f>
        <v>0</v>
      </c>
      <c r="AC147">
        <f>(-J147*44100)</f>
        <v>0</v>
      </c>
      <c r="AD147">
        <f>2*29.3*R147*0.92*(BQ147-W147)</f>
        <v>0</v>
      </c>
      <c r="AE147">
        <f>2*0.95*5.67E-8*(((BQ147+$B$7)+273)^4-(W147+273)^4)</f>
        <v>0</v>
      </c>
      <c r="AF147">
        <f>U147+AE147+AC147+AD147</f>
        <v>0</v>
      </c>
      <c r="AG147">
        <f>BN147*AU147*(BI147-BH147*(1000-AU147*BK147)/(1000-AU147*BJ147))/(100*BB147)</f>
        <v>0</v>
      </c>
      <c r="AH147">
        <f>1000*BN147*AU147*(BJ147-BK147)/(100*BB147*(1000-AU147*BJ147))</f>
        <v>0</v>
      </c>
      <c r="AI147">
        <f>(AJ147 - AK147 - BO147*1E3/(8.314*(BQ147+273.15)) * AM147/BN147 * AL147) * BN147/(100*BB147) * (1000 - BK147)/1000</f>
        <v>0</v>
      </c>
      <c r="AJ147">
        <v>571.56092960948</v>
      </c>
      <c r="AK147">
        <v>545.172806060606</v>
      </c>
      <c r="AL147">
        <v>3.33928278094807</v>
      </c>
      <c r="AM147">
        <v>67.1760314987301</v>
      </c>
      <c r="AN147">
        <f>(AP147 - AO147 + BO147*1E3/(8.314*(BQ147+273.15)) * AR147/BN147 * AQ147) * BN147/(100*BB147) * 1000/(1000 - AP147)</f>
        <v>0</v>
      </c>
      <c r="AO147">
        <v>22.5616167125819</v>
      </c>
      <c r="AP147">
        <v>24.4353454545455</v>
      </c>
      <c r="AQ147">
        <v>9.65351014323941e-07</v>
      </c>
      <c r="AR147">
        <v>128.514826234173</v>
      </c>
      <c r="AS147">
        <v>10</v>
      </c>
      <c r="AT147">
        <v>2</v>
      </c>
      <c r="AU147">
        <f>IF(AS147*$H$13&gt;=AW147,1.0,(AW147/(AW147-AS147*$H$13)))</f>
        <v>0</v>
      </c>
      <c r="AV147">
        <f>(AU147-1)*100</f>
        <v>0</v>
      </c>
      <c r="AW147">
        <f>MAX(0,($B$13+$C$13*BV147)/(1+$D$13*BV147)*BO147/(BQ147+273)*$E$13)</f>
        <v>0</v>
      </c>
      <c r="AX147">
        <f>$B$11*BW147+$C$11*BX147+$F$11*CI147*(1-CL147)</f>
        <v>0</v>
      </c>
      <c r="AY147">
        <f>AX147*AZ147</f>
        <v>0</v>
      </c>
      <c r="AZ147">
        <f>($B$11*$D$9+$C$11*$D$9+$F$11*((CV147+CN147)/MAX(CV147+CN147+CW147, 0.1)*$I$9+CW147/MAX(CV147+CN147+CW147, 0.1)*$J$9))/($B$11+$C$11+$F$11)</f>
        <v>0</v>
      </c>
      <c r="BA147">
        <f>($B$11*$K$9+$C$11*$K$9+$F$11*((CV147+CN147)/MAX(CV147+CN147+CW147, 0.1)*$P$9+CW147/MAX(CV147+CN147+CW147, 0.1)*$Q$9))/($B$11+$C$11+$F$11)</f>
        <v>0</v>
      </c>
      <c r="BB147">
        <v>2.44</v>
      </c>
      <c r="BC147">
        <v>0.5</v>
      </c>
      <c r="BD147" t="s">
        <v>355</v>
      </c>
      <c r="BE147">
        <v>2</v>
      </c>
      <c r="BF147" t="b">
        <v>1</v>
      </c>
      <c r="BG147">
        <v>1680460340.31429</v>
      </c>
      <c r="BH147">
        <v>508.302464285714</v>
      </c>
      <c r="BI147">
        <v>543.147571428571</v>
      </c>
      <c r="BJ147">
        <v>24.4309</v>
      </c>
      <c r="BK147">
        <v>22.5647464285714</v>
      </c>
      <c r="BL147">
        <v>506.911821428571</v>
      </c>
      <c r="BM147">
        <v>24.0097964285714</v>
      </c>
      <c r="BN147">
        <v>500.218892857143</v>
      </c>
      <c r="BO147">
        <v>89.4508821428572</v>
      </c>
      <c r="BP147">
        <v>0.0999975464285714</v>
      </c>
      <c r="BQ147">
        <v>27.4431607142857</v>
      </c>
      <c r="BR147">
        <v>27.5072285714286</v>
      </c>
      <c r="BS147">
        <v>999.9</v>
      </c>
      <c r="BT147">
        <v>0</v>
      </c>
      <c r="BU147">
        <v>0</v>
      </c>
      <c r="BV147">
        <v>9995.88964285714</v>
      </c>
      <c r="BW147">
        <v>0</v>
      </c>
      <c r="BX147">
        <v>10.2381</v>
      </c>
      <c r="BY147">
        <v>-34.845</v>
      </c>
      <c r="BZ147">
        <v>521.031892857143</v>
      </c>
      <c r="CA147">
        <v>555.686428571429</v>
      </c>
      <c r="CB147">
        <v>1.86615357142857</v>
      </c>
      <c r="CC147">
        <v>543.147571428571</v>
      </c>
      <c r="CD147">
        <v>22.5647464285714</v>
      </c>
      <c r="CE147">
        <v>2.18536642857143</v>
      </c>
      <c r="CF147">
        <v>2.01843642857143</v>
      </c>
      <c r="CG147">
        <v>18.8554357142857</v>
      </c>
      <c r="CH147">
        <v>17.5897071428571</v>
      </c>
      <c r="CI147">
        <v>2000.01464285714</v>
      </c>
      <c r="CJ147">
        <v>0.979999071428571</v>
      </c>
      <c r="CK147">
        <v>0.0200011571428571</v>
      </c>
      <c r="CL147">
        <v>0</v>
      </c>
      <c r="CM147">
        <v>2.55166071428571</v>
      </c>
      <c r="CN147">
        <v>0</v>
      </c>
      <c r="CO147">
        <v>4325.58607142857</v>
      </c>
      <c r="CP147">
        <v>16705.5285714286</v>
      </c>
      <c r="CQ147">
        <v>43.375</v>
      </c>
      <c r="CR147">
        <v>45.1338571428571</v>
      </c>
      <c r="CS147">
        <v>44.375</v>
      </c>
      <c r="CT147">
        <v>43.375</v>
      </c>
      <c r="CU147">
        <v>42.94825</v>
      </c>
      <c r="CV147">
        <v>1960.01321428571</v>
      </c>
      <c r="CW147">
        <v>40.0014285714286</v>
      </c>
      <c r="CX147">
        <v>0</v>
      </c>
      <c r="CY147">
        <v>1680460378.2</v>
      </c>
      <c r="CZ147">
        <v>0</v>
      </c>
      <c r="DA147">
        <v>0</v>
      </c>
      <c r="DB147" t="s">
        <v>356</v>
      </c>
      <c r="DC147">
        <v>1680383055.5</v>
      </c>
      <c r="DD147">
        <v>1680383051.5</v>
      </c>
      <c r="DE147">
        <v>0</v>
      </c>
      <c r="DF147">
        <v>-0.261</v>
      </c>
      <c r="DG147">
        <v>-0.006</v>
      </c>
      <c r="DH147">
        <v>1.377</v>
      </c>
      <c r="DI147">
        <v>0.403</v>
      </c>
      <c r="DJ147">
        <v>420</v>
      </c>
      <c r="DK147">
        <v>24</v>
      </c>
      <c r="DL147">
        <v>0.61</v>
      </c>
      <c r="DM147">
        <v>0.33</v>
      </c>
      <c r="DN147">
        <v>-34.5429048780488</v>
      </c>
      <c r="DO147">
        <v>-5.30054006968635</v>
      </c>
      <c r="DP147">
        <v>0.548876107994713</v>
      </c>
      <c r="DQ147">
        <v>0</v>
      </c>
      <c r="DR147">
        <v>1.86529926829268</v>
      </c>
      <c r="DS147">
        <v>0.0226954703832799</v>
      </c>
      <c r="DT147">
        <v>0.0038615619171799</v>
      </c>
      <c r="DU147">
        <v>1</v>
      </c>
      <c r="DV147">
        <v>1</v>
      </c>
      <c r="DW147">
        <v>2</v>
      </c>
      <c r="DX147" t="s">
        <v>357</v>
      </c>
      <c r="DY147">
        <v>2.87054</v>
      </c>
      <c r="DZ147">
        <v>2.7102</v>
      </c>
      <c r="EA147">
        <v>0.107918</v>
      </c>
      <c r="EB147">
        <v>0.113087</v>
      </c>
      <c r="EC147">
        <v>0.10266</v>
      </c>
      <c r="ED147">
        <v>0.0973883</v>
      </c>
      <c r="EE147">
        <v>25011.6</v>
      </c>
      <c r="EF147">
        <v>21790.2</v>
      </c>
      <c r="EG147">
        <v>25083</v>
      </c>
      <c r="EH147">
        <v>23921</v>
      </c>
      <c r="EI147">
        <v>38386.6</v>
      </c>
      <c r="EJ147">
        <v>35712.4</v>
      </c>
      <c r="EK147">
        <v>45317.4</v>
      </c>
      <c r="EL147">
        <v>42638.7</v>
      </c>
      <c r="EM147">
        <v>1.78225</v>
      </c>
      <c r="EN147">
        <v>1.87985</v>
      </c>
      <c r="EO147">
        <v>0.1042</v>
      </c>
      <c r="EP147">
        <v>0</v>
      </c>
      <c r="EQ147">
        <v>25.7901</v>
      </c>
      <c r="ER147">
        <v>999.9</v>
      </c>
      <c r="ES147">
        <v>59.694</v>
      </c>
      <c r="ET147">
        <v>28.701</v>
      </c>
      <c r="EU147">
        <v>26.379</v>
      </c>
      <c r="EV147">
        <v>54.1306</v>
      </c>
      <c r="EW147">
        <v>44.391</v>
      </c>
      <c r="EX147">
        <v>1</v>
      </c>
      <c r="EY147">
        <v>-0.0945046</v>
      </c>
      <c r="EZ147">
        <v>0.0516122</v>
      </c>
      <c r="FA147">
        <v>20.2293</v>
      </c>
      <c r="FB147">
        <v>5.23316</v>
      </c>
      <c r="FC147">
        <v>11.986</v>
      </c>
      <c r="FD147">
        <v>4.957</v>
      </c>
      <c r="FE147">
        <v>3.304</v>
      </c>
      <c r="FF147">
        <v>9999</v>
      </c>
      <c r="FG147">
        <v>9999</v>
      </c>
      <c r="FH147">
        <v>999.9</v>
      </c>
      <c r="FI147">
        <v>9999</v>
      </c>
      <c r="FJ147">
        <v>1.86844</v>
      </c>
      <c r="FK147">
        <v>1.8641</v>
      </c>
      <c r="FL147">
        <v>1.8718</v>
      </c>
      <c r="FM147">
        <v>1.86249</v>
      </c>
      <c r="FN147">
        <v>1.86195</v>
      </c>
      <c r="FO147">
        <v>1.86844</v>
      </c>
      <c r="FP147">
        <v>1.85852</v>
      </c>
      <c r="FQ147">
        <v>1.865</v>
      </c>
      <c r="FR147">
        <v>5</v>
      </c>
      <c r="FS147">
        <v>0</v>
      </c>
      <c r="FT147">
        <v>0</v>
      </c>
      <c r="FU147">
        <v>0</v>
      </c>
      <c r="FV147" t="s">
        <v>358</v>
      </c>
      <c r="FW147" t="s">
        <v>359</v>
      </c>
      <c r="FX147" t="s">
        <v>360</v>
      </c>
      <c r="FY147" t="s">
        <v>360</v>
      </c>
      <c r="FZ147" t="s">
        <v>360</v>
      </c>
      <c r="GA147" t="s">
        <v>360</v>
      </c>
      <c r="GB147">
        <v>0</v>
      </c>
      <c r="GC147">
        <v>100</v>
      </c>
      <c r="GD147">
        <v>100</v>
      </c>
      <c r="GE147">
        <v>1.412</v>
      </c>
      <c r="GF147">
        <v>0.4214</v>
      </c>
      <c r="GG147">
        <v>0.710533810232173</v>
      </c>
      <c r="GH147">
        <v>0.00197157181927259</v>
      </c>
      <c r="GI147">
        <v>-1.54613444728524e-06</v>
      </c>
      <c r="GJ147">
        <v>6.01190112903267e-10</v>
      </c>
      <c r="GK147">
        <v>-0.100309745534137</v>
      </c>
      <c r="GL147">
        <v>-0.0164619765348121</v>
      </c>
      <c r="GM147">
        <v>0.00184798508784774</v>
      </c>
      <c r="GN147">
        <v>-1.07393615702454e-05</v>
      </c>
      <c r="GO147">
        <v>1</v>
      </c>
      <c r="GP147">
        <v>1970</v>
      </c>
      <c r="GQ147">
        <v>2</v>
      </c>
      <c r="GR147">
        <v>24</v>
      </c>
      <c r="GS147">
        <v>1288.2</v>
      </c>
      <c r="GT147">
        <v>1288.3</v>
      </c>
      <c r="GU147">
        <v>1.36108</v>
      </c>
      <c r="GV147">
        <v>2.37061</v>
      </c>
      <c r="GW147">
        <v>1.44775</v>
      </c>
      <c r="GX147">
        <v>2.31201</v>
      </c>
      <c r="GY147">
        <v>1.44409</v>
      </c>
      <c r="GZ147">
        <v>2.39258</v>
      </c>
      <c r="HA147">
        <v>34.1225</v>
      </c>
      <c r="HB147">
        <v>24.3327</v>
      </c>
      <c r="HC147">
        <v>18</v>
      </c>
      <c r="HD147">
        <v>417.694</v>
      </c>
      <c r="HE147">
        <v>461.892</v>
      </c>
      <c r="HF147">
        <v>25.4491</v>
      </c>
      <c r="HG147">
        <v>26.2642</v>
      </c>
      <c r="HH147">
        <v>29.9998</v>
      </c>
      <c r="HI147">
        <v>26.1773</v>
      </c>
      <c r="HJ147">
        <v>26.1543</v>
      </c>
      <c r="HK147">
        <v>27.3323</v>
      </c>
      <c r="HL147">
        <v>30.3438</v>
      </c>
      <c r="HM147">
        <v>100</v>
      </c>
      <c r="HN147">
        <v>25.4551</v>
      </c>
      <c r="HO147">
        <v>588.021</v>
      </c>
      <c r="HP147">
        <v>22.5797</v>
      </c>
      <c r="HQ147">
        <v>95.9335</v>
      </c>
      <c r="HR147">
        <v>100.274</v>
      </c>
    </row>
    <row r="148" spans="1:226">
      <c r="A148">
        <v>132</v>
      </c>
      <c r="B148">
        <v>1680460353.1</v>
      </c>
      <c r="C148">
        <v>2328.09999990463</v>
      </c>
      <c r="D148" t="s">
        <v>623</v>
      </c>
      <c r="E148" t="s">
        <v>624</v>
      </c>
      <c r="F148">
        <v>5</v>
      </c>
      <c r="G148" t="s">
        <v>353</v>
      </c>
      <c r="H148" t="s">
        <v>354</v>
      </c>
      <c r="I148">
        <v>1680460345.6</v>
      </c>
      <c r="J148">
        <f>(K148)/1000</f>
        <v>0</v>
      </c>
      <c r="K148">
        <f>IF(BF148, AN148, AH148)</f>
        <v>0</v>
      </c>
      <c r="L148">
        <f>IF(BF148, AI148, AG148)</f>
        <v>0</v>
      </c>
      <c r="M148">
        <f>BH148 - IF(AU148&gt;1, L148*BB148*100.0/(AW148*BV148), 0)</f>
        <v>0</v>
      </c>
      <c r="N148">
        <f>((T148-J148/2)*M148-L148)/(T148+J148/2)</f>
        <v>0</v>
      </c>
      <c r="O148">
        <f>N148*(BO148+BP148)/1000.0</f>
        <v>0</v>
      </c>
      <c r="P148">
        <f>(BH148 - IF(AU148&gt;1, L148*BB148*100.0/(AW148*BV148), 0))*(BO148+BP148)/1000.0</f>
        <v>0</v>
      </c>
      <c r="Q148">
        <f>2.0/((1/S148-1/R148)+SIGN(S148)*SQRT((1/S148-1/R148)*(1/S148-1/R148) + 4*BC148/((BC148+1)*(BC148+1))*(2*1/S148*1/R148-1/R148*1/R148)))</f>
        <v>0</v>
      </c>
      <c r="R148">
        <f>IF(LEFT(BD148,1)&lt;&gt;"0",IF(LEFT(BD148,1)="1",3.0,BE148),$D$5+$E$5*(BV148*BO148/($K$5*1000))+$F$5*(BV148*BO148/($K$5*1000))*MAX(MIN(BB148,$J$5),$I$5)*MAX(MIN(BB148,$J$5),$I$5)+$G$5*MAX(MIN(BB148,$J$5),$I$5)*(BV148*BO148/($K$5*1000))+$H$5*(BV148*BO148/($K$5*1000))*(BV148*BO148/($K$5*1000)))</f>
        <v>0</v>
      </c>
      <c r="S148">
        <f>J148*(1000-(1000*0.61365*exp(17.502*W148/(240.97+W148))/(BO148+BP148)+BJ148)/2)/(1000*0.61365*exp(17.502*W148/(240.97+W148))/(BO148+BP148)-BJ148)</f>
        <v>0</v>
      </c>
      <c r="T148">
        <f>1/((BC148+1)/(Q148/1.6)+1/(R148/1.37)) + BC148/((BC148+1)/(Q148/1.6) + BC148/(R148/1.37))</f>
        <v>0</v>
      </c>
      <c r="U148">
        <f>(AX148*BA148)</f>
        <v>0</v>
      </c>
      <c r="V148">
        <f>(BQ148+(U148+2*0.95*5.67E-8*(((BQ148+$B$7)+273)^4-(BQ148+273)^4)-44100*J148)/(1.84*29.3*R148+8*0.95*5.67E-8*(BQ148+273)^3))</f>
        <v>0</v>
      </c>
      <c r="W148">
        <f>($C$7*BR148+$D$7*BS148+$E$7*V148)</f>
        <v>0</v>
      </c>
      <c r="X148">
        <f>0.61365*exp(17.502*W148/(240.97+W148))</f>
        <v>0</v>
      </c>
      <c r="Y148">
        <f>(Z148/AA148*100)</f>
        <v>0</v>
      </c>
      <c r="Z148">
        <f>BJ148*(BO148+BP148)/1000</f>
        <v>0</v>
      </c>
      <c r="AA148">
        <f>0.61365*exp(17.502*BQ148/(240.97+BQ148))</f>
        <v>0</v>
      </c>
      <c r="AB148">
        <f>(X148-BJ148*(BO148+BP148)/1000)</f>
        <v>0</v>
      </c>
      <c r="AC148">
        <f>(-J148*44100)</f>
        <v>0</v>
      </c>
      <c r="AD148">
        <f>2*29.3*R148*0.92*(BQ148-W148)</f>
        <v>0</v>
      </c>
      <c r="AE148">
        <f>2*0.95*5.67E-8*(((BQ148+$B$7)+273)^4-(W148+273)^4)</f>
        <v>0</v>
      </c>
      <c r="AF148">
        <f>U148+AE148+AC148+AD148</f>
        <v>0</v>
      </c>
      <c r="AG148">
        <f>BN148*AU148*(BI148-BH148*(1000-AU148*BK148)/(1000-AU148*BJ148))/(100*BB148)</f>
        <v>0</v>
      </c>
      <c r="AH148">
        <f>1000*BN148*AU148*(BJ148-BK148)/(100*BB148*(1000-AU148*BJ148))</f>
        <v>0</v>
      </c>
      <c r="AI148">
        <f>(AJ148 - AK148 - BO148*1E3/(8.314*(BQ148+273.15)) * AM148/BN148 * AL148) * BN148/(100*BB148) * (1000 - BK148)/1000</f>
        <v>0</v>
      </c>
      <c r="AJ148">
        <v>588.566786453867</v>
      </c>
      <c r="AK148">
        <v>561.978757575757</v>
      </c>
      <c r="AL148">
        <v>3.35387799600071</v>
      </c>
      <c r="AM148">
        <v>67.1760314987301</v>
      </c>
      <c r="AN148">
        <f>(AP148 - AO148 + BO148*1E3/(8.314*(BQ148+273.15)) * AR148/BN148 * AQ148) * BN148/(100*BB148) * 1000/(1000 - AP148)</f>
        <v>0</v>
      </c>
      <c r="AO148">
        <v>22.5617615562154</v>
      </c>
      <c r="AP148">
        <v>24.4385963636364</v>
      </c>
      <c r="AQ148">
        <v>-7.51947603391514e-07</v>
      </c>
      <c r="AR148">
        <v>128.514826234173</v>
      </c>
      <c r="AS148">
        <v>10</v>
      </c>
      <c r="AT148">
        <v>2</v>
      </c>
      <c r="AU148">
        <f>IF(AS148*$H$13&gt;=AW148,1.0,(AW148/(AW148-AS148*$H$13)))</f>
        <v>0</v>
      </c>
      <c r="AV148">
        <f>(AU148-1)*100</f>
        <v>0</v>
      </c>
      <c r="AW148">
        <f>MAX(0,($B$13+$C$13*BV148)/(1+$D$13*BV148)*BO148/(BQ148+273)*$E$13)</f>
        <v>0</v>
      </c>
      <c r="AX148">
        <f>$B$11*BW148+$C$11*BX148+$F$11*CI148*(1-CL148)</f>
        <v>0</v>
      </c>
      <c r="AY148">
        <f>AX148*AZ148</f>
        <v>0</v>
      </c>
      <c r="AZ148">
        <f>($B$11*$D$9+$C$11*$D$9+$F$11*((CV148+CN148)/MAX(CV148+CN148+CW148, 0.1)*$I$9+CW148/MAX(CV148+CN148+CW148, 0.1)*$J$9))/($B$11+$C$11+$F$11)</f>
        <v>0</v>
      </c>
      <c r="BA148">
        <f>($B$11*$K$9+$C$11*$K$9+$F$11*((CV148+CN148)/MAX(CV148+CN148+CW148, 0.1)*$P$9+CW148/MAX(CV148+CN148+CW148, 0.1)*$Q$9))/($B$11+$C$11+$F$11)</f>
        <v>0</v>
      </c>
      <c r="BB148">
        <v>2.44</v>
      </c>
      <c r="BC148">
        <v>0.5</v>
      </c>
      <c r="BD148" t="s">
        <v>355</v>
      </c>
      <c r="BE148">
        <v>2</v>
      </c>
      <c r="BF148" t="b">
        <v>1</v>
      </c>
      <c r="BG148">
        <v>1680460345.6</v>
      </c>
      <c r="BH148">
        <v>525.41237037037</v>
      </c>
      <c r="BI148">
        <v>560.690814814815</v>
      </c>
      <c r="BJ148">
        <v>24.4341481481481</v>
      </c>
      <c r="BK148">
        <v>22.5626740740741</v>
      </c>
      <c r="BL148">
        <v>524.007037037037</v>
      </c>
      <c r="BM148">
        <v>24.0128888888889</v>
      </c>
      <c r="BN148">
        <v>500.209296296296</v>
      </c>
      <c r="BO148">
        <v>89.4501185185185</v>
      </c>
      <c r="BP148">
        <v>0.0998104111111111</v>
      </c>
      <c r="BQ148">
        <v>27.4407740740741</v>
      </c>
      <c r="BR148">
        <v>27.5025407407407</v>
      </c>
      <c r="BS148">
        <v>999.9</v>
      </c>
      <c r="BT148">
        <v>0</v>
      </c>
      <c r="BU148">
        <v>0</v>
      </c>
      <c r="BV148">
        <v>10016.55</v>
      </c>
      <c r="BW148">
        <v>0</v>
      </c>
      <c r="BX148">
        <v>10.2381</v>
      </c>
      <c r="BY148">
        <v>-35.2784333333333</v>
      </c>
      <c r="BZ148">
        <v>538.572</v>
      </c>
      <c r="CA148">
        <v>573.633518518518</v>
      </c>
      <c r="CB148">
        <v>1.87148037037037</v>
      </c>
      <c r="CC148">
        <v>560.690814814815</v>
      </c>
      <c r="CD148">
        <v>22.5626740740741</v>
      </c>
      <c r="CE148">
        <v>2.18563814814815</v>
      </c>
      <c r="CF148">
        <v>2.01823407407407</v>
      </c>
      <c r="CG148">
        <v>18.8574259259259</v>
      </c>
      <c r="CH148">
        <v>17.5881148148148</v>
      </c>
      <c r="CI148">
        <v>1999.98296296296</v>
      </c>
      <c r="CJ148">
        <v>0.979999</v>
      </c>
      <c r="CK148">
        <v>0.0200012333333333</v>
      </c>
      <c r="CL148">
        <v>0</v>
      </c>
      <c r="CM148">
        <v>2.55795185185185</v>
      </c>
      <c r="CN148">
        <v>0</v>
      </c>
      <c r="CO148">
        <v>4334.88851851852</v>
      </c>
      <c r="CP148">
        <v>16705.2703703704</v>
      </c>
      <c r="CQ148">
        <v>43.375</v>
      </c>
      <c r="CR148">
        <v>45.1548518518518</v>
      </c>
      <c r="CS148">
        <v>44.3818888888889</v>
      </c>
      <c r="CT148">
        <v>43.375</v>
      </c>
      <c r="CU148">
        <v>42.9533333333333</v>
      </c>
      <c r="CV148">
        <v>1959.98222222222</v>
      </c>
      <c r="CW148">
        <v>40.0007407407407</v>
      </c>
      <c r="CX148">
        <v>0</v>
      </c>
      <c r="CY148">
        <v>1680460383</v>
      </c>
      <c r="CZ148">
        <v>0</v>
      </c>
      <c r="DA148">
        <v>0</v>
      </c>
      <c r="DB148" t="s">
        <v>356</v>
      </c>
      <c r="DC148">
        <v>1680383055.5</v>
      </c>
      <c r="DD148">
        <v>1680383051.5</v>
      </c>
      <c r="DE148">
        <v>0</v>
      </c>
      <c r="DF148">
        <v>-0.261</v>
      </c>
      <c r="DG148">
        <v>-0.006</v>
      </c>
      <c r="DH148">
        <v>1.377</v>
      </c>
      <c r="DI148">
        <v>0.403</v>
      </c>
      <c r="DJ148">
        <v>420</v>
      </c>
      <c r="DK148">
        <v>24</v>
      </c>
      <c r="DL148">
        <v>0.61</v>
      </c>
      <c r="DM148">
        <v>0.33</v>
      </c>
      <c r="DN148">
        <v>-34.9414146341463</v>
      </c>
      <c r="DO148">
        <v>-5.55789825783974</v>
      </c>
      <c r="DP148">
        <v>0.571820000060131</v>
      </c>
      <c r="DQ148">
        <v>0</v>
      </c>
      <c r="DR148">
        <v>1.86776317073171</v>
      </c>
      <c r="DS148">
        <v>0.0584082229965197</v>
      </c>
      <c r="DT148">
        <v>0.00588853223627754</v>
      </c>
      <c r="DU148">
        <v>1</v>
      </c>
      <c r="DV148">
        <v>1</v>
      </c>
      <c r="DW148">
        <v>2</v>
      </c>
      <c r="DX148" t="s">
        <v>357</v>
      </c>
      <c r="DY148">
        <v>2.87035</v>
      </c>
      <c r="DZ148">
        <v>2.71029</v>
      </c>
      <c r="EA148">
        <v>0.110272</v>
      </c>
      <c r="EB148">
        <v>0.115302</v>
      </c>
      <c r="EC148">
        <v>0.102665</v>
      </c>
      <c r="ED148">
        <v>0.0973809</v>
      </c>
      <c r="EE148">
        <v>24945.2</v>
      </c>
      <c r="EF148">
        <v>21735.7</v>
      </c>
      <c r="EG148">
        <v>25082.6</v>
      </c>
      <c r="EH148">
        <v>23920.9</v>
      </c>
      <c r="EI148">
        <v>38386.2</v>
      </c>
      <c r="EJ148">
        <v>35712.8</v>
      </c>
      <c r="EK148">
        <v>45317.2</v>
      </c>
      <c r="EL148">
        <v>42638.8</v>
      </c>
      <c r="EM148">
        <v>1.78237</v>
      </c>
      <c r="EN148">
        <v>1.88013</v>
      </c>
      <c r="EO148">
        <v>0.104051</v>
      </c>
      <c r="EP148">
        <v>0</v>
      </c>
      <c r="EQ148">
        <v>25.7922</v>
      </c>
      <c r="ER148">
        <v>999.9</v>
      </c>
      <c r="ES148">
        <v>59.694</v>
      </c>
      <c r="ET148">
        <v>28.721</v>
      </c>
      <c r="EU148">
        <v>26.4096</v>
      </c>
      <c r="EV148">
        <v>53.2406</v>
      </c>
      <c r="EW148">
        <v>45.3446</v>
      </c>
      <c r="EX148">
        <v>1</v>
      </c>
      <c r="EY148">
        <v>-0.0945046</v>
      </c>
      <c r="EZ148">
        <v>0.0285321</v>
      </c>
      <c r="FA148">
        <v>20.2292</v>
      </c>
      <c r="FB148">
        <v>5.23137</v>
      </c>
      <c r="FC148">
        <v>11.9861</v>
      </c>
      <c r="FD148">
        <v>4.95705</v>
      </c>
      <c r="FE148">
        <v>3.304</v>
      </c>
      <c r="FF148">
        <v>9999</v>
      </c>
      <c r="FG148">
        <v>9999</v>
      </c>
      <c r="FH148">
        <v>999.9</v>
      </c>
      <c r="FI148">
        <v>9999</v>
      </c>
      <c r="FJ148">
        <v>1.86844</v>
      </c>
      <c r="FK148">
        <v>1.86411</v>
      </c>
      <c r="FL148">
        <v>1.8718</v>
      </c>
      <c r="FM148">
        <v>1.86249</v>
      </c>
      <c r="FN148">
        <v>1.86194</v>
      </c>
      <c r="FO148">
        <v>1.86844</v>
      </c>
      <c r="FP148">
        <v>1.85852</v>
      </c>
      <c r="FQ148">
        <v>1.86498</v>
      </c>
      <c r="FR148">
        <v>5</v>
      </c>
      <c r="FS148">
        <v>0</v>
      </c>
      <c r="FT148">
        <v>0</v>
      </c>
      <c r="FU148">
        <v>0</v>
      </c>
      <c r="FV148" t="s">
        <v>358</v>
      </c>
      <c r="FW148" t="s">
        <v>359</v>
      </c>
      <c r="FX148" t="s">
        <v>360</v>
      </c>
      <c r="FY148" t="s">
        <v>360</v>
      </c>
      <c r="FZ148" t="s">
        <v>360</v>
      </c>
      <c r="GA148" t="s">
        <v>360</v>
      </c>
      <c r="GB148">
        <v>0</v>
      </c>
      <c r="GC148">
        <v>100</v>
      </c>
      <c r="GD148">
        <v>100</v>
      </c>
      <c r="GE148">
        <v>1.426</v>
      </c>
      <c r="GF148">
        <v>0.4215</v>
      </c>
      <c r="GG148">
        <v>0.710533810232173</v>
      </c>
      <c r="GH148">
        <v>0.00197157181927259</v>
      </c>
      <c r="GI148">
        <v>-1.54613444728524e-06</v>
      </c>
      <c r="GJ148">
        <v>6.01190112903267e-10</v>
      </c>
      <c r="GK148">
        <v>-0.100309745534137</v>
      </c>
      <c r="GL148">
        <v>-0.0164619765348121</v>
      </c>
      <c r="GM148">
        <v>0.00184798508784774</v>
      </c>
      <c r="GN148">
        <v>-1.07393615702454e-05</v>
      </c>
      <c r="GO148">
        <v>1</v>
      </c>
      <c r="GP148">
        <v>1970</v>
      </c>
      <c r="GQ148">
        <v>2</v>
      </c>
      <c r="GR148">
        <v>24</v>
      </c>
      <c r="GS148">
        <v>1288.3</v>
      </c>
      <c r="GT148">
        <v>1288.4</v>
      </c>
      <c r="GU148">
        <v>1.39404</v>
      </c>
      <c r="GV148">
        <v>2.37915</v>
      </c>
      <c r="GW148">
        <v>1.44775</v>
      </c>
      <c r="GX148">
        <v>2.31323</v>
      </c>
      <c r="GY148">
        <v>1.44409</v>
      </c>
      <c r="GZ148">
        <v>2.24854</v>
      </c>
      <c r="HA148">
        <v>34.1225</v>
      </c>
      <c r="HB148">
        <v>24.3239</v>
      </c>
      <c r="HC148">
        <v>18</v>
      </c>
      <c r="HD148">
        <v>417.747</v>
      </c>
      <c r="HE148">
        <v>462.064</v>
      </c>
      <c r="HF148">
        <v>25.4499</v>
      </c>
      <c r="HG148">
        <v>26.2625</v>
      </c>
      <c r="HH148">
        <v>29.9999</v>
      </c>
      <c r="HI148">
        <v>26.1752</v>
      </c>
      <c r="HJ148">
        <v>26.1543</v>
      </c>
      <c r="HK148">
        <v>27.9952</v>
      </c>
      <c r="HL148">
        <v>30.3438</v>
      </c>
      <c r="HM148">
        <v>100</v>
      </c>
      <c r="HN148">
        <v>25.4709</v>
      </c>
      <c r="HO148">
        <v>608.341</v>
      </c>
      <c r="HP148">
        <v>22.5765</v>
      </c>
      <c r="HQ148">
        <v>95.9327</v>
      </c>
      <c r="HR148">
        <v>100.274</v>
      </c>
    </row>
    <row r="149" spans="1:226">
      <c r="A149">
        <v>133</v>
      </c>
      <c r="B149">
        <v>1680460358.1</v>
      </c>
      <c r="C149">
        <v>2333.09999990463</v>
      </c>
      <c r="D149" t="s">
        <v>625</v>
      </c>
      <c r="E149" t="s">
        <v>626</v>
      </c>
      <c r="F149">
        <v>5</v>
      </c>
      <c r="G149" t="s">
        <v>353</v>
      </c>
      <c r="H149" t="s">
        <v>354</v>
      </c>
      <c r="I149">
        <v>1680460350.31429</v>
      </c>
      <c r="J149">
        <f>(K149)/1000</f>
        <v>0</v>
      </c>
      <c r="K149">
        <f>IF(BF149, AN149, AH149)</f>
        <v>0</v>
      </c>
      <c r="L149">
        <f>IF(BF149, AI149, AG149)</f>
        <v>0</v>
      </c>
      <c r="M149">
        <f>BH149 - IF(AU149&gt;1, L149*BB149*100.0/(AW149*BV149), 0)</f>
        <v>0</v>
      </c>
      <c r="N149">
        <f>((T149-J149/2)*M149-L149)/(T149+J149/2)</f>
        <v>0</v>
      </c>
      <c r="O149">
        <f>N149*(BO149+BP149)/1000.0</f>
        <v>0</v>
      </c>
      <c r="P149">
        <f>(BH149 - IF(AU149&gt;1, L149*BB149*100.0/(AW149*BV149), 0))*(BO149+BP149)/1000.0</f>
        <v>0</v>
      </c>
      <c r="Q149">
        <f>2.0/((1/S149-1/R149)+SIGN(S149)*SQRT((1/S149-1/R149)*(1/S149-1/R149) + 4*BC149/((BC149+1)*(BC149+1))*(2*1/S149*1/R149-1/R149*1/R149)))</f>
        <v>0</v>
      </c>
      <c r="R149">
        <f>IF(LEFT(BD149,1)&lt;&gt;"0",IF(LEFT(BD149,1)="1",3.0,BE149),$D$5+$E$5*(BV149*BO149/($K$5*1000))+$F$5*(BV149*BO149/($K$5*1000))*MAX(MIN(BB149,$J$5),$I$5)*MAX(MIN(BB149,$J$5),$I$5)+$G$5*MAX(MIN(BB149,$J$5),$I$5)*(BV149*BO149/($K$5*1000))+$H$5*(BV149*BO149/($K$5*1000))*(BV149*BO149/($K$5*1000)))</f>
        <v>0</v>
      </c>
      <c r="S149">
        <f>J149*(1000-(1000*0.61365*exp(17.502*W149/(240.97+W149))/(BO149+BP149)+BJ149)/2)/(1000*0.61365*exp(17.502*W149/(240.97+W149))/(BO149+BP149)-BJ149)</f>
        <v>0</v>
      </c>
      <c r="T149">
        <f>1/((BC149+1)/(Q149/1.6)+1/(R149/1.37)) + BC149/((BC149+1)/(Q149/1.6) + BC149/(R149/1.37))</f>
        <v>0</v>
      </c>
      <c r="U149">
        <f>(AX149*BA149)</f>
        <v>0</v>
      </c>
      <c r="V149">
        <f>(BQ149+(U149+2*0.95*5.67E-8*(((BQ149+$B$7)+273)^4-(BQ149+273)^4)-44100*J149)/(1.84*29.3*R149+8*0.95*5.67E-8*(BQ149+273)^3))</f>
        <v>0</v>
      </c>
      <c r="W149">
        <f>($C$7*BR149+$D$7*BS149+$E$7*V149)</f>
        <v>0</v>
      </c>
      <c r="X149">
        <f>0.61365*exp(17.502*W149/(240.97+W149))</f>
        <v>0</v>
      </c>
      <c r="Y149">
        <f>(Z149/AA149*100)</f>
        <v>0</v>
      </c>
      <c r="Z149">
        <f>BJ149*(BO149+BP149)/1000</f>
        <v>0</v>
      </c>
      <c r="AA149">
        <f>0.61365*exp(17.502*BQ149/(240.97+BQ149))</f>
        <v>0</v>
      </c>
      <c r="AB149">
        <f>(X149-BJ149*(BO149+BP149)/1000)</f>
        <v>0</v>
      </c>
      <c r="AC149">
        <f>(-J149*44100)</f>
        <v>0</v>
      </c>
      <c r="AD149">
        <f>2*29.3*R149*0.92*(BQ149-W149)</f>
        <v>0</v>
      </c>
      <c r="AE149">
        <f>2*0.95*5.67E-8*(((BQ149+$B$7)+273)^4-(W149+273)^4)</f>
        <v>0</v>
      </c>
      <c r="AF149">
        <f>U149+AE149+AC149+AD149</f>
        <v>0</v>
      </c>
      <c r="AG149">
        <f>BN149*AU149*(BI149-BH149*(1000-AU149*BK149)/(1000-AU149*BJ149))/(100*BB149)</f>
        <v>0</v>
      </c>
      <c r="AH149">
        <f>1000*BN149*AU149*(BJ149-BK149)/(100*BB149*(1000-AU149*BJ149))</f>
        <v>0</v>
      </c>
      <c r="AI149">
        <f>(AJ149 - AK149 - BO149*1E3/(8.314*(BQ149+273.15)) * AM149/BN149 * AL149) * BN149/(100*BB149) * (1000 - BK149)/1000</f>
        <v>0</v>
      </c>
      <c r="AJ149">
        <v>605.028068184823</v>
      </c>
      <c r="AK149">
        <v>578.489636363636</v>
      </c>
      <c r="AL149">
        <v>3.31872925107531</v>
      </c>
      <c r="AM149">
        <v>67.1760314987301</v>
      </c>
      <c r="AN149">
        <f>(AP149 - AO149 + BO149*1E3/(8.314*(BQ149+273.15)) * AR149/BN149 * AQ149) * BN149/(100*BB149) * 1000/(1000 - AP149)</f>
        <v>0</v>
      </c>
      <c r="AO149">
        <v>22.5597338469304</v>
      </c>
      <c r="AP149">
        <v>24.4375557575758</v>
      </c>
      <c r="AQ149">
        <v>7.36956265109434e-07</v>
      </c>
      <c r="AR149">
        <v>128.514826234173</v>
      </c>
      <c r="AS149">
        <v>10</v>
      </c>
      <c r="AT149">
        <v>2</v>
      </c>
      <c r="AU149">
        <f>IF(AS149*$H$13&gt;=AW149,1.0,(AW149/(AW149-AS149*$H$13)))</f>
        <v>0</v>
      </c>
      <c r="AV149">
        <f>(AU149-1)*100</f>
        <v>0</v>
      </c>
      <c r="AW149">
        <f>MAX(0,($B$13+$C$13*BV149)/(1+$D$13*BV149)*BO149/(BQ149+273)*$E$13)</f>
        <v>0</v>
      </c>
      <c r="AX149">
        <f>$B$11*BW149+$C$11*BX149+$F$11*CI149*(1-CL149)</f>
        <v>0</v>
      </c>
      <c r="AY149">
        <f>AX149*AZ149</f>
        <v>0</v>
      </c>
      <c r="AZ149">
        <f>($B$11*$D$9+$C$11*$D$9+$F$11*((CV149+CN149)/MAX(CV149+CN149+CW149, 0.1)*$I$9+CW149/MAX(CV149+CN149+CW149, 0.1)*$J$9))/($B$11+$C$11+$F$11)</f>
        <v>0</v>
      </c>
      <c r="BA149">
        <f>($B$11*$K$9+$C$11*$K$9+$F$11*((CV149+CN149)/MAX(CV149+CN149+CW149, 0.1)*$P$9+CW149/MAX(CV149+CN149+CW149, 0.1)*$Q$9))/($B$11+$C$11+$F$11)</f>
        <v>0</v>
      </c>
      <c r="BB149">
        <v>2.44</v>
      </c>
      <c r="BC149">
        <v>0.5</v>
      </c>
      <c r="BD149" t="s">
        <v>355</v>
      </c>
      <c r="BE149">
        <v>2</v>
      </c>
      <c r="BF149" t="b">
        <v>1</v>
      </c>
      <c r="BG149">
        <v>1680460350.31429</v>
      </c>
      <c r="BH149">
        <v>540.704857142857</v>
      </c>
      <c r="BI149">
        <v>576.345785714286</v>
      </c>
      <c r="BJ149">
        <v>24.4362821428571</v>
      </c>
      <c r="BK149">
        <v>22.5612678571429</v>
      </c>
      <c r="BL149">
        <v>539.286714285714</v>
      </c>
      <c r="BM149">
        <v>24.0149142857143</v>
      </c>
      <c r="BN149">
        <v>500.220642857143</v>
      </c>
      <c r="BO149">
        <v>89.4488607142857</v>
      </c>
      <c r="BP149">
        <v>0.0999074428571429</v>
      </c>
      <c r="BQ149">
        <v>27.4414178571429</v>
      </c>
      <c r="BR149">
        <v>27.4967214285714</v>
      </c>
      <c r="BS149">
        <v>999.9</v>
      </c>
      <c r="BT149">
        <v>0</v>
      </c>
      <c r="BU149">
        <v>0</v>
      </c>
      <c r="BV149">
        <v>10009.6864285714</v>
      </c>
      <c r="BW149">
        <v>0</v>
      </c>
      <c r="BX149">
        <v>10.2381</v>
      </c>
      <c r="BY149">
        <v>-35.6408714285714</v>
      </c>
      <c r="BZ149">
        <v>554.248714285714</v>
      </c>
      <c r="CA149">
        <v>589.648928571429</v>
      </c>
      <c r="CB149">
        <v>1.87502535714286</v>
      </c>
      <c r="CC149">
        <v>576.345785714286</v>
      </c>
      <c r="CD149">
        <v>22.5612678571429</v>
      </c>
      <c r="CE149">
        <v>2.18579821428571</v>
      </c>
      <c r="CF149">
        <v>2.01807964285714</v>
      </c>
      <c r="CG149">
        <v>18.8586035714286</v>
      </c>
      <c r="CH149">
        <v>17.5869</v>
      </c>
      <c r="CI149">
        <v>1999.98928571429</v>
      </c>
      <c r="CJ149">
        <v>0.979999071428571</v>
      </c>
      <c r="CK149">
        <v>0.0200011571428571</v>
      </c>
      <c r="CL149">
        <v>0</v>
      </c>
      <c r="CM149">
        <v>2.56953214285714</v>
      </c>
      <c r="CN149">
        <v>0</v>
      </c>
      <c r="CO149">
        <v>4343.25678571429</v>
      </c>
      <c r="CP149">
        <v>16705.3285714286</v>
      </c>
      <c r="CQ149">
        <v>43.375</v>
      </c>
      <c r="CR149">
        <v>45.1737142857143</v>
      </c>
      <c r="CS149">
        <v>44.3816428571429</v>
      </c>
      <c r="CT149">
        <v>43.375</v>
      </c>
      <c r="CU149">
        <v>42.946</v>
      </c>
      <c r="CV149">
        <v>1959.98857142857</v>
      </c>
      <c r="CW149">
        <v>40.0007142857143</v>
      </c>
      <c r="CX149">
        <v>0</v>
      </c>
      <c r="CY149">
        <v>1680460387.8</v>
      </c>
      <c r="CZ149">
        <v>0</v>
      </c>
      <c r="DA149">
        <v>0</v>
      </c>
      <c r="DB149" t="s">
        <v>356</v>
      </c>
      <c r="DC149">
        <v>1680383055.5</v>
      </c>
      <c r="DD149">
        <v>1680383051.5</v>
      </c>
      <c r="DE149">
        <v>0</v>
      </c>
      <c r="DF149">
        <v>-0.261</v>
      </c>
      <c r="DG149">
        <v>-0.006</v>
      </c>
      <c r="DH149">
        <v>1.377</v>
      </c>
      <c r="DI149">
        <v>0.403</v>
      </c>
      <c r="DJ149">
        <v>420</v>
      </c>
      <c r="DK149">
        <v>24</v>
      </c>
      <c r="DL149">
        <v>0.61</v>
      </c>
      <c r="DM149">
        <v>0.33</v>
      </c>
      <c r="DN149">
        <v>-35.277912195122</v>
      </c>
      <c r="DO149">
        <v>-4.09971428571434</v>
      </c>
      <c r="DP149">
        <v>0.492092815553704</v>
      </c>
      <c r="DQ149">
        <v>0</v>
      </c>
      <c r="DR149">
        <v>1.87184024390244</v>
      </c>
      <c r="DS149">
        <v>0.0502618118466867</v>
      </c>
      <c r="DT149">
        <v>0.00516144926131188</v>
      </c>
      <c r="DU149">
        <v>1</v>
      </c>
      <c r="DV149">
        <v>1</v>
      </c>
      <c r="DW149">
        <v>2</v>
      </c>
      <c r="DX149" t="s">
        <v>357</v>
      </c>
      <c r="DY149">
        <v>2.87044</v>
      </c>
      <c r="DZ149">
        <v>2.71023</v>
      </c>
      <c r="EA149">
        <v>0.112577</v>
      </c>
      <c r="EB149">
        <v>0.117764</v>
      </c>
      <c r="EC149">
        <v>0.102662</v>
      </c>
      <c r="ED149">
        <v>0.0973757</v>
      </c>
      <c r="EE149">
        <v>24880.8</v>
      </c>
      <c r="EF149">
        <v>21675.1</v>
      </c>
      <c r="EG149">
        <v>25082.8</v>
      </c>
      <c r="EH149">
        <v>23920.7</v>
      </c>
      <c r="EI149">
        <v>38386.2</v>
      </c>
      <c r="EJ149">
        <v>35712.9</v>
      </c>
      <c r="EK149">
        <v>45317</v>
      </c>
      <c r="EL149">
        <v>42638.5</v>
      </c>
      <c r="EM149">
        <v>1.78215</v>
      </c>
      <c r="EN149">
        <v>1.88013</v>
      </c>
      <c r="EO149">
        <v>0.103593</v>
      </c>
      <c r="EP149">
        <v>0</v>
      </c>
      <c r="EQ149">
        <v>25.7939</v>
      </c>
      <c r="ER149">
        <v>999.9</v>
      </c>
      <c r="ES149">
        <v>59.694</v>
      </c>
      <c r="ET149">
        <v>28.721</v>
      </c>
      <c r="EU149">
        <v>26.4079</v>
      </c>
      <c r="EV149">
        <v>54.6306</v>
      </c>
      <c r="EW149">
        <v>44.8357</v>
      </c>
      <c r="EX149">
        <v>1</v>
      </c>
      <c r="EY149">
        <v>-0.0945173</v>
      </c>
      <c r="EZ149">
        <v>-0.0313862</v>
      </c>
      <c r="FA149">
        <v>20.2292</v>
      </c>
      <c r="FB149">
        <v>5.23152</v>
      </c>
      <c r="FC149">
        <v>11.986</v>
      </c>
      <c r="FD149">
        <v>4.95705</v>
      </c>
      <c r="FE149">
        <v>3.30393</v>
      </c>
      <c r="FF149">
        <v>9999</v>
      </c>
      <c r="FG149">
        <v>9999</v>
      </c>
      <c r="FH149">
        <v>999.9</v>
      </c>
      <c r="FI149">
        <v>9999</v>
      </c>
      <c r="FJ149">
        <v>1.86844</v>
      </c>
      <c r="FK149">
        <v>1.8641</v>
      </c>
      <c r="FL149">
        <v>1.8718</v>
      </c>
      <c r="FM149">
        <v>1.86249</v>
      </c>
      <c r="FN149">
        <v>1.86189</v>
      </c>
      <c r="FO149">
        <v>1.86843</v>
      </c>
      <c r="FP149">
        <v>1.85852</v>
      </c>
      <c r="FQ149">
        <v>1.86495</v>
      </c>
      <c r="FR149">
        <v>5</v>
      </c>
      <c r="FS149">
        <v>0</v>
      </c>
      <c r="FT149">
        <v>0</v>
      </c>
      <c r="FU149">
        <v>0</v>
      </c>
      <c r="FV149" t="s">
        <v>358</v>
      </c>
      <c r="FW149" t="s">
        <v>359</v>
      </c>
      <c r="FX149" t="s">
        <v>360</v>
      </c>
      <c r="FY149" t="s">
        <v>360</v>
      </c>
      <c r="FZ149" t="s">
        <v>360</v>
      </c>
      <c r="GA149" t="s">
        <v>360</v>
      </c>
      <c r="GB149">
        <v>0</v>
      </c>
      <c r="GC149">
        <v>100</v>
      </c>
      <c r="GD149">
        <v>100</v>
      </c>
      <c r="GE149">
        <v>1.439</v>
      </c>
      <c r="GF149">
        <v>0.4215</v>
      </c>
      <c r="GG149">
        <v>0.710533810232173</v>
      </c>
      <c r="GH149">
        <v>0.00197157181927259</v>
      </c>
      <c r="GI149">
        <v>-1.54613444728524e-06</v>
      </c>
      <c r="GJ149">
        <v>6.01190112903267e-10</v>
      </c>
      <c r="GK149">
        <v>-0.100309745534137</v>
      </c>
      <c r="GL149">
        <v>-0.0164619765348121</v>
      </c>
      <c r="GM149">
        <v>0.00184798508784774</v>
      </c>
      <c r="GN149">
        <v>-1.07393615702454e-05</v>
      </c>
      <c r="GO149">
        <v>1</v>
      </c>
      <c r="GP149">
        <v>1970</v>
      </c>
      <c r="GQ149">
        <v>2</v>
      </c>
      <c r="GR149">
        <v>24</v>
      </c>
      <c r="GS149">
        <v>1288.4</v>
      </c>
      <c r="GT149">
        <v>1288.4</v>
      </c>
      <c r="GU149">
        <v>1.42334</v>
      </c>
      <c r="GV149">
        <v>2.34863</v>
      </c>
      <c r="GW149">
        <v>1.44775</v>
      </c>
      <c r="GX149">
        <v>2.31201</v>
      </c>
      <c r="GY149">
        <v>1.44409</v>
      </c>
      <c r="GZ149">
        <v>2.4646</v>
      </c>
      <c r="HA149">
        <v>34.1225</v>
      </c>
      <c r="HB149">
        <v>24.3327</v>
      </c>
      <c r="HC149">
        <v>18</v>
      </c>
      <c r="HD149">
        <v>417.623</v>
      </c>
      <c r="HE149">
        <v>462.06</v>
      </c>
      <c r="HF149">
        <v>25.4629</v>
      </c>
      <c r="HG149">
        <v>26.262</v>
      </c>
      <c r="HH149">
        <v>29.9999</v>
      </c>
      <c r="HI149">
        <v>26.1752</v>
      </c>
      <c r="HJ149">
        <v>26.1538</v>
      </c>
      <c r="HK149">
        <v>28.5832</v>
      </c>
      <c r="HL149">
        <v>30.3438</v>
      </c>
      <c r="HM149">
        <v>100</v>
      </c>
      <c r="HN149">
        <v>25.4775</v>
      </c>
      <c r="HO149">
        <v>621.775</v>
      </c>
      <c r="HP149">
        <v>22.5774</v>
      </c>
      <c r="HQ149">
        <v>95.9326</v>
      </c>
      <c r="HR149">
        <v>100.273</v>
      </c>
    </row>
    <row r="150" spans="1:226">
      <c r="A150">
        <v>134</v>
      </c>
      <c r="B150">
        <v>1680460363.1</v>
      </c>
      <c r="C150">
        <v>2338.09999990463</v>
      </c>
      <c r="D150" t="s">
        <v>627</v>
      </c>
      <c r="E150" t="s">
        <v>628</v>
      </c>
      <c r="F150">
        <v>5</v>
      </c>
      <c r="G150" t="s">
        <v>353</v>
      </c>
      <c r="H150" t="s">
        <v>354</v>
      </c>
      <c r="I150">
        <v>1680460355.6</v>
      </c>
      <c r="J150">
        <f>(K150)/1000</f>
        <v>0</v>
      </c>
      <c r="K150">
        <f>IF(BF150, AN150, AH150)</f>
        <v>0</v>
      </c>
      <c r="L150">
        <f>IF(BF150, AI150, AG150)</f>
        <v>0</v>
      </c>
      <c r="M150">
        <f>BH150 - IF(AU150&gt;1, L150*BB150*100.0/(AW150*BV150), 0)</f>
        <v>0</v>
      </c>
      <c r="N150">
        <f>((T150-J150/2)*M150-L150)/(T150+J150/2)</f>
        <v>0</v>
      </c>
      <c r="O150">
        <f>N150*(BO150+BP150)/1000.0</f>
        <v>0</v>
      </c>
      <c r="P150">
        <f>(BH150 - IF(AU150&gt;1, L150*BB150*100.0/(AW150*BV150), 0))*(BO150+BP150)/1000.0</f>
        <v>0</v>
      </c>
      <c r="Q150">
        <f>2.0/((1/S150-1/R150)+SIGN(S150)*SQRT((1/S150-1/R150)*(1/S150-1/R150) + 4*BC150/((BC150+1)*(BC150+1))*(2*1/S150*1/R150-1/R150*1/R150)))</f>
        <v>0</v>
      </c>
      <c r="R150">
        <f>IF(LEFT(BD150,1)&lt;&gt;"0",IF(LEFT(BD150,1)="1",3.0,BE150),$D$5+$E$5*(BV150*BO150/($K$5*1000))+$F$5*(BV150*BO150/($K$5*1000))*MAX(MIN(BB150,$J$5),$I$5)*MAX(MIN(BB150,$J$5),$I$5)+$G$5*MAX(MIN(BB150,$J$5),$I$5)*(BV150*BO150/($K$5*1000))+$H$5*(BV150*BO150/($K$5*1000))*(BV150*BO150/($K$5*1000)))</f>
        <v>0</v>
      </c>
      <c r="S150">
        <f>J150*(1000-(1000*0.61365*exp(17.502*W150/(240.97+W150))/(BO150+BP150)+BJ150)/2)/(1000*0.61365*exp(17.502*W150/(240.97+W150))/(BO150+BP150)-BJ150)</f>
        <v>0</v>
      </c>
      <c r="T150">
        <f>1/((BC150+1)/(Q150/1.6)+1/(R150/1.37)) + BC150/((BC150+1)/(Q150/1.6) + BC150/(R150/1.37))</f>
        <v>0</v>
      </c>
      <c r="U150">
        <f>(AX150*BA150)</f>
        <v>0</v>
      </c>
      <c r="V150">
        <f>(BQ150+(U150+2*0.95*5.67E-8*(((BQ150+$B$7)+273)^4-(BQ150+273)^4)-44100*J150)/(1.84*29.3*R150+8*0.95*5.67E-8*(BQ150+273)^3))</f>
        <v>0</v>
      </c>
      <c r="W150">
        <f>($C$7*BR150+$D$7*BS150+$E$7*V150)</f>
        <v>0</v>
      </c>
      <c r="X150">
        <f>0.61365*exp(17.502*W150/(240.97+W150))</f>
        <v>0</v>
      </c>
      <c r="Y150">
        <f>(Z150/AA150*100)</f>
        <v>0</v>
      </c>
      <c r="Z150">
        <f>BJ150*(BO150+BP150)/1000</f>
        <v>0</v>
      </c>
      <c r="AA150">
        <f>0.61365*exp(17.502*BQ150/(240.97+BQ150))</f>
        <v>0</v>
      </c>
      <c r="AB150">
        <f>(X150-BJ150*(BO150+BP150)/1000)</f>
        <v>0</v>
      </c>
      <c r="AC150">
        <f>(-J150*44100)</f>
        <v>0</v>
      </c>
      <c r="AD150">
        <f>2*29.3*R150*0.92*(BQ150-W150)</f>
        <v>0</v>
      </c>
      <c r="AE150">
        <f>2*0.95*5.67E-8*(((BQ150+$B$7)+273)^4-(W150+273)^4)</f>
        <v>0</v>
      </c>
      <c r="AF150">
        <f>U150+AE150+AC150+AD150</f>
        <v>0</v>
      </c>
      <c r="AG150">
        <f>BN150*AU150*(BI150-BH150*(1000-AU150*BK150)/(1000-AU150*BJ150))/(100*BB150)</f>
        <v>0</v>
      </c>
      <c r="AH150">
        <f>1000*BN150*AU150*(BJ150-BK150)/(100*BB150*(1000-AU150*BJ150))</f>
        <v>0</v>
      </c>
      <c r="AI150">
        <f>(AJ150 - AK150 - BO150*1E3/(8.314*(BQ150+273.15)) * AM150/BN150 * AL150) * BN150/(100*BB150) * (1000 - BK150)/1000</f>
        <v>0</v>
      </c>
      <c r="AJ150">
        <v>623.281368324151</v>
      </c>
      <c r="AK150">
        <v>595.645787878788</v>
      </c>
      <c r="AL150">
        <v>3.44114723518161</v>
      </c>
      <c r="AM150">
        <v>67.1760314987301</v>
      </c>
      <c r="AN150">
        <f>(AP150 - AO150 + BO150*1E3/(8.314*(BQ150+273.15)) * AR150/BN150 * AQ150) * BN150/(100*BB150) * 1000/(1000 - AP150)</f>
        <v>0</v>
      </c>
      <c r="AO150">
        <v>22.5562332549858</v>
      </c>
      <c r="AP150">
        <v>24.44004</v>
      </c>
      <c r="AQ150">
        <v>-3.22587970969142e-07</v>
      </c>
      <c r="AR150">
        <v>128.514826234173</v>
      </c>
      <c r="AS150">
        <v>10</v>
      </c>
      <c r="AT150">
        <v>2</v>
      </c>
      <c r="AU150">
        <f>IF(AS150*$H$13&gt;=AW150,1.0,(AW150/(AW150-AS150*$H$13)))</f>
        <v>0</v>
      </c>
      <c r="AV150">
        <f>(AU150-1)*100</f>
        <v>0</v>
      </c>
      <c r="AW150">
        <f>MAX(0,($B$13+$C$13*BV150)/(1+$D$13*BV150)*BO150/(BQ150+273)*$E$13)</f>
        <v>0</v>
      </c>
      <c r="AX150">
        <f>$B$11*BW150+$C$11*BX150+$F$11*CI150*(1-CL150)</f>
        <v>0</v>
      </c>
      <c r="AY150">
        <f>AX150*AZ150</f>
        <v>0</v>
      </c>
      <c r="AZ150">
        <f>($B$11*$D$9+$C$11*$D$9+$F$11*((CV150+CN150)/MAX(CV150+CN150+CW150, 0.1)*$I$9+CW150/MAX(CV150+CN150+CW150, 0.1)*$J$9))/($B$11+$C$11+$F$11)</f>
        <v>0</v>
      </c>
      <c r="BA150">
        <f>($B$11*$K$9+$C$11*$K$9+$F$11*((CV150+CN150)/MAX(CV150+CN150+CW150, 0.1)*$P$9+CW150/MAX(CV150+CN150+CW150, 0.1)*$Q$9))/($B$11+$C$11+$F$11)</f>
        <v>0</v>
      </c>
      <c r="BB150">
        <v>2.44</v>
      </c>
      <c r="BC150">
        <v>0.5</v>
      </c>
      <c r="BD150" t="s">
        <v>355</v>
      </c>
      <c r="BE150">
        <v>2</v>
      </c>
      <c r="BF150" t="b">
        <v>1</v>
      </c>
      <c r="BG150">
        <v>1680460355.6</v>
      </c>
      <c r="BH150">
        <v>557.971851851852</v>
      </c>
      <c r="BI150">
        <v>594.079185185185</v>
      </c>
      <c r="BJ150">
        <v>24.4385148148148</v>
      </c>
      <c r="BK150">
        <v>22.5597555555556</v>
      </c>
      <c r="BL150">
        <v>556.539481481482</v>
      </c>
      <c r="BM150">
        <v>24.0170259259259</v>
      </c>
      <c r="BN150">
        <v>500.225148148148</v>
      </c>
      <c r="BO150">
        <v>89.4472925925926</v>
      </c>
      <c r="BP150">
        <v>0.0999024851851852</v>
      </c>
      <c r="BQ150">
        <v>27.4408222222222</v>
      </c>
      <c r="BR150">
        <v>27.4948296296296</v>
      </c>
      <c r="BS150">
        <v>999.9</v>
      </c>
      <c r="BT150">
        <v>0</v>
      </c>
      <c r="BU150">
        <v>0</v>
      </c>
      <c r="BV150">
        <v>10008.6351851852</v>
      </c>
      <c r="BW150">
        <v>0</v>
      </c>
      <c r="BX150">
        <v>10.2381</v>
      </c>
      <c r="BY150">
        <v>-36.1072925925926</v>
      </c>
      <c r="BZ150">
        <v>571.949481481481</v>
      </c>
      <c r="CA150">
        <v>607.790666666667</v>
      </c>
      <c r="CB150">
        <v>1.87877592592593</v>
      </c>
      <c r="CC150">
        <v>594.079185185185</v>
      </c>
      <c r="CD150">
        <v>22.5597555555556</v>
      </c>
      <c r="CE150">
        <v>2.18595888888889</v>
      </c>
      <c r="CF150">
        <v>2.01790888888889</v>
      </c>
      <c r="CG150">
        <v>18.8597851851852</v>
      </c>
      <c r="CH150">
        <v>17.5855444444444</v>
      </c>
      <c r="CI150">
        <v>1999.99407407407</v>
      </c>
      <c r="CJ150">
        <v>0.979999111111111</v>
      </c>
      <c r="CK150">
        <v>0.0200011148148148</v>
      </c>
      <c r="CL150">
        <v>0</v>
      </c>
      <c r="CM150">
        <v>2.48844074074074</v>
      </c>
      <c r="CN150">
        <v>0</v>
      </c>
      <c r="CO150">
        <v>4352.70555555556</v>
      </c>
      <c r="CP150">
        <v>16705.3666666667</v>
      </c>
      <c r="CQ150">
        <v>43.3910740740741</v>
      </c>
      <c r="CR150">
        <v>45.187</v>
      </c>
      <c r="CS150">
        <v>44.3887777777778</v>
      </c>
      <c r="CT150">
        <v>43.375</v>
      </c>
      <c r="CU150">
        <v>42.9603333333333</v>
      </c>
      <c r="CV150">
        <v>1959.99333333333</v>
      </c>
      <c r="CW150">
        <v>40.0007407407407</v>
      </c>
      <c r="CX150">
        <v>0</v>
      </c>
      <c r="CY150">
        <v>1680460393.2</v>
      </c>
      <c r="CZ150">
        <v>0</v>
      </c>
      <c r="DA150">
        <v>0</v>
      </c>
      <c r="DB150" t="s">
        <v>356</v>
      </c>
      <c r="DC150">
        <v>1680383055.5</v>
      </c>
      <c r="DD150">
        <v>1680383051.5</v>
      </c>
      <c r="DE150">
        <v>0</v>
      </c>
      <c r="DF150">
        <v>-0.261</v>
      </c>
      <c r="DG150">
        <v>-0.006</v>
      </c>
      <c r="DH150">
        <v>1.377</v>
      </c>
      <c r="DI150">
        <v>0.403</v>
      </c>
      <c r="DJ150">
        <v>420</v>
      </c>
      <c r="DK150">
        <v>24</v>
      </c>
      <c r="DL150">
        <v>0.61</v>
      </c>
      <c r="DM150">
        <v>0.33</v>
      </c>
      <c r="DN150">
        <v>-35.8522292682927</v>
      </c>
      <c r="DO150">
        <v>-5.47586341463428</v>
      </c>
      <c r="DP150">
        <v>0.660840693043635</v>
      </c>
      <c r="DQ150">
        <v>0</v>
      </c>
      <c r="DR150">
        <v>1.87584512195122</v>
      </c>
      <c r="DS150">
        <v>0.0418440418118492</v>
      </c>
      <c r="DT150">
        <v>0.00438265045208124</v>
      </c>
      <c r="DU150">
        <v>1</v>
      </c>
      <c r="DV150">
        <v>1</v>
      </c>
      <c r="DW150">
        <v>2</v>
      </c>
      <c r="DX150" t="s">
        <v>357</v>
      </c>
      <c r="DY150">
        <v>2.87041</v>
      </c>
      <c r="DZ150">
        <v>2.71011</v>
      </c>
      <c r="EA150">
        <v>0.114927</v>
      </c>
      <c r="EB150">
        <v>0.119938</v>
      </c>
      <c r="EC150">
        <v>0.102669</v>
      </c>
      <c r="ED150">
        <v>0.0973664</v>
      </c>
      <c r="EE150">
        <v>24814.9</v>
      </c>
      <c r="EF150">
        <v>21621.7</v>
      </c>
      <c r="EG150">
        <v>25082.7</v>
      </c>
      <c r="EH150">
        <v>23920.7</v>
      </c>
      <c r="EI150">
        <v>38386.3</v>
      </c>
      <c r="EJ150">
        <v>35713.3</v>
      </c>
      <c r="EK150">
        <v>45317.4</v>
      </c>
      <c r="EL150">
        <v>42638.5</v>
      </c>
      <c r="EM150">
        <v>1.7822</v>
      </c>
      <c r="EN150">
        <v>1.8804</v>
      </c>
      <c r="EO150">
        <v>0.103898</v>
      </c>
      <c r="EP150">
        <v>0</v>
      </c>
      <c r="EQ150">
        <v>25.7966</v>
      </c>
      <c r="ER150">
        <v>999.9</v>
      </c>
      <c r="ES150">
        <v>59.694</v>
      </c>
      <c r="ET150">
        <v>28.701</v>
      </c>
      <c r="EU150">
        <v>26.3776</v>
      </c>
      <c r="EV150">
        <v>54.3406</v>
      </c>
      <c r="EW150">
        <v>44.4952</v>
      </c>
      <c r="EX150">
        <v>1</v>
      </c>
      <c r="EY150">
        <v>-0.0948247</v>
      </c>
      <c r="EZ150">
        <v>-0.0224918</v>
      </c>
      <c r="FA150">
        <v>20.2292</v>
      </c>
      <c r="FB150">
        <v>5.23122</v>
      </c>
      <c r="FC150">
        <v>11.986</v>
      </c>
      <c r="FD150">
        <v>4.95615</v>
      </c>
      <c r="FE150">
        <v>3.30395</v>
      </c>
      <c r="FF150">
        <v>9999</v>
      </c>
      <c r="FG150">
        <v>9999</v>
      </c>
      <c r="FH150">
        <v>999.9</v>
      </c>
      <c r="FI150">
        <v>9999</v>
      </c>
      <c r="FJ150">
        <v>1.86844</v>
      </c>
      <c r="FK150">
        <v>1.8641</v>
      </c>
      <c r="FL150">
        <v>1.87176</v>
      </c>
      <c r="FM150">
        <v>1.86249</v>
      </c>
      <c r="FN150">
        <v>1.86191</v>
      </c>
      <c r="FO150">
        <v>1.86844</v>
      </c>
      <c r="FP150">
        <v>1.85852</v>
      </c>
      <c r="FQ150">
        <v>1.86495</v>
      </c>
      <c r="FR150">
        <v>5</v>
      </c>
      <c r="FS150">
        <v>0</v>
      </c>
      <c r="FT150">
        <v>0</v>
      </c>
      <c r="FU150">
        <v>0</v>
      </c>
      <c r="FV150" t="s">
        <v>358</v>
      </c>
      <c r="FW150" t="s">
        <v>359</v>
      </c>
      <c r="FX150" t="s">
        <v>360</v>
      </c>
      <c r="FY150" t="s">
        <v>360</v>
      </c>
      <c r="FZ150" t="s">
        <v>360</v>
      </c>
      <c r="GA150" t="s">
        <v>360</v>
      </c>
      <c r="GB150">
        <v>0</v>
      </c>
      <c r="GC150">
        <v>100</v>
      </c>
      <c r="GD150">
        <v>100</v>
      </c>
      <c r="GE150">
        <v>1.452</v>
      </c>
      <c r="GF150">
        <v>0.4216</v>
      </c>
      <c r="GG150">
        <v>0.710533810232173</v>
      </c>
      <c r="GH150">
        <v>0.00197157181927259</v>
      </c>
      <c r="GI150">
        <v>-1.54613444728524e-06</v>
      </c>
      <c r="GJ150">
        <v>6.01190112903267e-10</v>
      </c>
      <c r="GK150">
        <v>-0.100309745534137</v>
      </c>
      <c r="GL150">
        <v>-0.0164619765348121</v>
      </c>
      <c r="GM150">
        <v>0.00184798508784774</v>
      </c>
      <c r="GN150">
        <v>-1.07393615702454e-05</v>
      </c>
      <c r="GO150">
        <v>1</v>
      </c>
      <c r="GP150">
        <v>1970</v>
      </c>
      <c r="GQ150">
        <v>2</v>
      </c>
      <c r="GR150">
        <v>24</v>
      </c>
      <c r="GS150">
        <v>1288.5</v>
      </c>
      <c r="GT150">
        <v>1288.5</v>
      </c>
      <c r="GU150">
        <v>1.4563</v>
      </c>
      <c r="GV150">
        <v>2.37061</v>
      </c>
      <c r="GW150">
        <v>1.44897</v>
      </c>
      <c r="GX150">
        <v>2.31201</v>
      </c>
      <c r="GY150">
        <v>1.44409</v>
      </c>
      <c r="GZ150">
        <v>2.39258</v>
      </c>
      <c r="HA150">
        <v>34.1225</v>
      </c>
      <c r="HB150">
        <v>24.3327</v>
      </c>
      <c r="HC150">
        <v>18</v>
      </c>
      <c r="HD150">
        <v>417.651</v>
      </c>
      <c r="HE150">
        <v>462.217</v>
      </c>
      <c r="HF150">
        <v>25.4761</v>
      </c>
      <c r="HG150">
        <v>26.262</v>
      </c>
      <c r="HH150">
        <v>29.9999</v>
      </c>
      <c r="HI150">
        <v>26.1752</v>
      </c>
      <c r="HJ150">
        <v>26.1521</v>
      </c>
      <c r="HK150">
        <v>29.2355</v>
      </c>
      <c r="HL150">
        <v>30.3438</v>
      </c>
      <c r="HM150">
        <v>100</v>
      </c>
      <c r="HN150">
        <v>25.4795</v>
      </c>
      <c r="HO150">
        <v>641.886</v>
      </c>
      <c r="HP150">
        <v>22.569</v>
      </c>
      <c r="HQ150">
        <v>95.9331</v>
      </c>
      <c r="HR150">
        <v>100.273</v>
      </c>
    </row>
    <row r="151" spans="1:226">
      <c r="A151">
        <v>135</v>
      </c>
      <c r="B151">
        <v>1680460368.1</v>
      </c>
      <c r="C151">
        <v>2343.09999990463</v>
      </c>
      <c r="D151" t="s">
        <v>629</v>
      </c>
      <c r="E151" t="s">
        <v>630</v>
      </c>
      <c r="F151">
        <v>5</v>
      </c>
      <c r="G151" t="s">
        <v>353</v>
      </c>
      <c r="H151" t="s">
        <v>354</v>
      </c>
      <c r="I151">
        <v>1680460360.31429</v>
      </c>
      <c r="J151">
        <f>(K151)/1000</f>
        <v>0</v>
      </c>
      <c r="K151">
        <f>IF(BF151, AN151, AH151)</f>
        <v>0</v>
      </c>
      <c r="L151">
        <f>IF(BF151, AI151, AG151)</f>
        <v>0</v>
      </c>
      <c r="M151">
        <f>BH151 - IF(AU151&gt;1, L151*BB151*100.0/(AW151*BV151), 0)</f>
        <v>0</v>
      </c>
      <c r="N151">
        <f>((T151-J151/2)*M151-L151)/(T151+J151/2)</f>
        <v>0</v>
      </c>
      <c r="O151">
        <f>N151*(BO151+BP151)/1000.0</f>
        <v>0</v>
      </c>
      <c r="P151">
        <f>(BH151 - IF(AU151&gt;1, L151*BB151*100.0/(AW151*BV151), 0))*(BO151+BP151)/1000.0</f>
        <v>0</v>
      </c>
      <c r="Q151">
        <f>2.0/((1/S151-1/R151)+SIGN(S151)*SQRT((1/S151-1/R151)*(1/S151-1/R151) + 4*BC151/((BC151+1)*(BC151+1))*(2*1/S151*1/R151-1/R151*1/R151)))</f>
        <v>0</v>
      </c>
      <c r="R151">
        <f>IF(LEFT(BD151,1)&lt;&gt;"0",IF(LEFT(BD151,1)="1",3.0,BE151),$D$5+$E$5*(BV151*BO151/($K$5*1000))+$F$5*(BV151*BO151/($K$5*1000))*MAX(MIN(BB151,$J$5),$I$5)*MAX(MIN(BB151,$J$5),$I$5)+$G$5*MAX(MIN(BB151,$J$5),$I$5)*(BV151*BO151/($K$5*1000))+$H$5*(BV151*BO151/($K$5*1000))*(BV151*BO151/($K$5*1000)))</f>
        <v>0</v>
      </c>
      <c r="S151">
        <f>J151*(1000-(1000*0.61365*exp(17.502*W151/(240.97+W151))/(BO151+BP151)+BJ151)/2)/(1000*0.61365*exp(17.502*W151/(240.97+W151))/(BO151+BP151)-BJ151)</f>
        <v>0</v>
      </c>
      <c r="T151">
        <f>1/((BC151+1)/(Q151/1.6)+1/(R151/1.37)) + BC151/((BC151+1)/(Q151/1.6) + BC151/(R151/1.37))</f>
        <v>0</v>
      </c>
      <c r="U151">
        <f>(AX151*BA151)</f>
        <v>0</v>
      </c>
      <c r="V151">
        <f>(BQ151+(U151+2*0.95*5.67E-8*(((BQ151+$B$7)+273)^4-(BQ151+273)^4)-44100*J151)/(1.84*29.3*R151+8*0.95*5.67E-8*(BQ151+273)^3))</f>
        <v>0</v>
      </c>
      <c r="W151">
        <f>($C$7*BR151+$D$7*BS151+$E$7*V151)</f>
        <v>0</v>
      </c>
      <c r="X151">
        <f>0.61365*exp(17.502*W151/(240.97+W151))</f>
        <v>0</v>
      </c>
      <c r="Y151">
        <f>(Z151/AA151*100)</f>
        <v>0</v>
      </c>
      <c r="Z151">
        <f>BJ151*(BO151+BP151)/1000</f>
        <v>0</v>
      </c>
      <c r="AA151">
        <f>0.61365*exp(17.502*BQ151/(240.97+BQ151))</f>
        <v>0</v>
      </c>
      <c r="AB151">
        <f>(X151-BJ151*(BO151+BP151)/1000)</f>
        <v>0</v>
      </c>
      <c r="AC151">
        <f>(-J151*44100)</f>
        <v>0</v>
      </c>
      <c r="AD151">
        <f>2*29.3*R151*0.92*(BQ151-W151)</f>
        <v>0</v>
      </c>
      <c r="AE151">
        <f>2*0.95*5.67E-8*(((BQ151+$B$7)+273)^4-(W151+273)^4)</f>
        <v>0</v>
      </c>
      <c r="AF151">
        <f>U151+AE151+AC151+AD151</f>
        <v>0</v>
      </c>
      <c r="AG151">
        <f>BN151*AU151*(BI151-BH151*(1000-AU151*BK151)/(1000-AU151*BJ151))/(100*BB151)</f>
        <v>0</v>
      </c>
      <c r="AH151">
        <f>1000*BN151*AU151*(BJ151-BK151)/(100*BB151*(1000-AU151*BJ151))</f>
        <v>0</v>
      </c>
      <c r="AI151">
        <f>(AJ151 - AK151 - BO151*1E3/(8.314*(BQ151+273.15)) * AM151/BN151 * AL151) * BN151/(100*BB151) * (1000 - BK151)/1000</f>
        <v>0</v>
      </c>
      <c r="AJ151">
        <v>639.612839445782</v>
      </c>
      <c r="AK151">
        <v>612.422448484848</v>
      </c>
      <c r="AL151">
        <v>3.34608921506711</v>
      </c>
      <c r="AM151">
        <v>67.1760314987301</v>
      </c>
      <c r="AN151">
        <f>(AP151 - AO151 + BO151*1E3/(8.314*(BQ151+273.15)) * AR151/BN151 * AQ151) * BN151/(100*BB151) * 1000/(1000 - AP151)</f>
        <v>0</v>
      </c>
      <c r="AO151">
        <v>22.5566601966003</v>
      </c>
      <c r="AP151">
        <v>24.4360515151515</v>
      </c>
      <c r="AQ151">
        <v>-1.74643644306718e-06</v>
      </c>
      <c r="AR151">
        <v>128.514826234173</v>
      </c>
      <c r="AS151">
        <v>10</v>
      </c>
      <c r="AT151">
        <v>2</v>
      </c>
      <c r="AU151">
        <f>IF(AS151*$H$13&gt;=AW151,1.0,(AW151/(AW151-AS151*$H$13)))</f>
        <v>0</v>
      </c>
      <c r="AV151">
        <f>(AU151-1)*100</f>
        <v>0</v>
      </c>
      <c r="AW151">
        <f>MAX(0,($B$13+$C$13*BV151)/(1+$D$13*BV151)*BO151/(BQ151+273)*$E$13)</f>
        <v>0</v>
      </c>
      <c r="AX151">
        <f>$B$11*BW151+$C$11*BX151+$F$11*CI151*(1-CL151)</f>
        <v>0</v>
      </c>
      <c r="AY151">
        <f>AX151*AZ151</f>
        <v>0</v>
      </c>
      <c r="AZ151">
        <f>($B$11*$D$9+$C$11*$D$9+$F$11*((CV151+CN151)/MAX(CV151+CN151+CW151, 0.1)*$I$9+CW151/MAX(CV151+CN151+CW151, 0.1)*$J$9))/($B$11+$C$11+$F$11)</f>
        <v>0</v>
      </c>
      <c r="BA151">
        <f>($B$11*$K$9+$C$11*$K$9+$F$11*((CV151+CN151)/MAX(CV151+CN151+CW151, 0.1)*$P$9+CW151/MAX(CV151+CN151+CW151, 0.1)*$Q$9))/($B$11+$C$11+$F$11)</f>
        <v>0</v>
      </c>
      <c r="BB151">
        <v>2.44</v>
      </c>
      <c r="BC151">
        <v>0.5</v>
      </c>
      <c r="BD151" t="s">
        <v>355</v>
      </c>
      <c r="BE151">
        <v>2</v>
      </c>
      <c r="BF151" t="b">
        <v>1</v>
      </c>
      <c r="BG151">
        <v>1680460360.31429</v>
      </c>
      <c r="BH151">
        <v>573.421142857143</v>
      </c>
      <c r="BI151">
        <v>609.867071428571</v>
      </c>
      <c r="BJ151">
        <v>24.438325</v>
      </c>
      <c r="BK151">
        <v>22.5580285714286</v>
      </c>
      <c r="BL151">
        <v>571.976392857143</v>
      </c>
      <c r="BM151">
        <v>24.0168321428571</v>
      </c>
      <c r="BN151">
        <v>500.216678571429</v>
      </c>
      <c r="BO151">
        <v>89.4459785714286</v>
      </c>
      <c r="BP151">
        <v>0.0999268035714286</v>
      </c>
      <c r="BQ151">
        <v>27.4422607142857</v>
      </c>
      <c r="BR151">
        <v>27.4945642857143</v>
      </c>
      <c r="BS151">
        <v>999.9</v>
      </c>
      <c r="BT151">
        <v>0</v>
      </c>
      <c r="BU151">
        <v>0</v>
      </c>
      <c r="BV151">
        <v>10009.2482142857</v>
      </c>
      <c r="BW151">
        <v>0</v>
      </c>
      <c r="BX151">
        <v>10.2381</v>
      </c>
      <c r="BY151">
        <v>-36.4458928571429</v>
      </c>
      <c r="BZ151">
        <v>587.785714285714</v>
      </c>
      <c r="CA151">
        <v>623.941821428571</v>
      </c>
      <c r="CB151">
        <v>1.88030678571429</v>
      </c>
      <c r="CC151">
        <v>609.867071428571</v>
      </c>
      <c r="CD151">
        <v>22.5580285714286</v>
      </c>
      <c r="CE151">
        <v>2.18590892857143</v>
      </c>
      <c r="CF151">
        <v>2.01772392857143</v>
      </c>
      <c r="CG151">
        <v>18.8594214285714</v>
      </c>
      <c r="CH151">
        <v>17.5841</v>
      </c>
      <c r="CI151">
        <v>1999.98678571429</v>
      </c>
      <c r="CJ151">
        <v>0.979998964285714</v>
      </c>
      <c r="CK151">
        <v>0.0200012714285714</v>
      </c>
      <c r="CL151">
        <v>0</v>
      </c>
      <c r="CM151">
        <v>2.48327857142857</v>
      </c>
      <c r="CN151">
        <v>0</v>
      </c>
      <c r="CO151">
        <v>4361.20357142857</v>
      </c>
      <c r="CP151">
        <v>16705.3035714286</v>
      </c>
      <c r="CQ151">
        <v>43.406</v>
      </c>
      <c r="CR151">
        <v>45.187</v>
      </c>
      <c r="CS151">
        <v>44.3882857142857</v>
      </c>
      <c r="CT151">
        <v>43.375</v>
      </c>
      <c r="CU151">
        <v>42.97525</v>
      </c>
      <c r="CV151">
        <v>1959.98571428571</v>
      </c>
      <c r="CW151">
        <v>40.0010714285714</v>
      </c>
      <c r="CX151">
        <v>0</v>
      </c>
      <c r="CY151">
        <v>1680460398</v>
      </c>
      <c r="CZ151">
        <v>0</v>
      </c>
      <c r="DA151">
        <v>0</v>
      </c>
      <c r="DB151" t="s">
        <v>356</v>
      </c>
      <c r="DC151">
        <v>1680383055.5</v>
      </c>
      <c r="DD151">
        <v>1680383051.5</v>
      </c>
      <c r="DE151">
        <v>0</v>
      </c>
      <c r="DF151">
        <v>-0.261</v>
      </c>
      <c r="DG151">
        <v>-0.006</v>
      </c>
      <c r="DH151">
        <v>1.377</v>
      </c>
      <c r="DI151">
        <v>0.403</v>
      </c>
      <c r="DJ151">
        <v>420</v>
      </c>
      <c r="DK151">
        <v>24</v>
      </c>
      <c r="DL151">
        <v>0.61</v>
      </c>
      <c r="DM151">
        <v>0.33</v>
      </c>
      <c r="DN151">
        <v>-36.1264048780488</v>
      </c>
      <c r="DO151">
        <v>-4.68286829268291</v>
      </c>
      <c r="DP151">
        <v>0.632506723362018</v>
      </c>
      <c r="DQ151">
        <v>0</v>
      </c>
      <c r="DR151">
        <v>1.87897</v>
      </c>
      <c r="DS151">
        <v>0.0301856445993045</v>
      </c>
      <c r="DT151">
        <v>0.00338111830251617</v>
      </c>
      <c r="DU151">
        <v>1</v>
      </c>
      <c r="DV151">
        <v>1</v>
      </c>
      <c r="DW151">
        <v>2</v>
      </c>
      <c r="DX151" t="s">
        <v>357</v>
      </c>
      <c r="DY151">
        <v>2.8704</v>
      </c>
      <c r="DZ151">
        <v>2.71033</v>
      </c>
      <c r="EA151">
        <v>0.117201</v>
      </c>
      <c r="EB151">
        <v>0.122281</v>
      </c>
      <c r="EC151">
        <v>0.102656</v>
      </c>
      <c r="ED151">
        <v>0.0973654</v>
      </c>
      <c r="EE151">
        <v>24751.4</v>
      </c>
      <c r="EF151">
        <v>21564.1</v>
      </c>
      <c r="EG151">
        <v>25083</v>
      </c>
      <c r="EH151">
        <v>23920.7</v>
      </c>
      <c r="EI151">
        <v>38386.6</v>
      </c>
      <c r="EJ151">
        <v>35713.5</v>
      </c>
      <c r="EK151">
        <v>45317.1</v>
      </c>
      <c r="EL151">
        <v>42638.6</v>
      </c>
      <c r="EM151">
        <v>1.7822</v>
      </c>
      <c r="EN151">
        <v>1.88022</v>
      </c>
      <c r="EO151">
        <v>0.103444</v>
      </c>
      <c r="EP151">
        <v>0</v>
      </c>
      <c r="EQ151">
        <v>25.7993</v>
      </c>
      <c r="ER151">
        <v>999.9</v>
      </c>
      <c r="ES151">
        <v>59.694</v>
      </c>
      <c r="ET151">
        <v>28.701</v>
      </c>
      <c r="EU151">
        <v>26.381</v>
      </c>
      <c r="EV151">
        <v>53.9906</v>
      </c>
      <c r="EW151">
        <v>45.4367</v>
      </c>
      <c r="EX151">
        <v>1</v>
      </c>
      <c r="EY151">
        <v>-0.0948247</v>
      </c>
      <c r="EZ151">
        <v>-0.0025354</v>
      </c>
      <c r="FA151">
        <v>20.2294</v>
      </c>
      <c r="FB151">
        <v>5.23167</v>
      </c>
      <c r="FC151">
        <v>11.9861</v>
      </c>
      <c r="FD151">
        <v>4.95645</v>
      </c>
      <c r="FE151">
        <v>3.304</v>
      </c>
      <c r="FF151">
        <v>9999</v>
      </c>
      <c r="FG151">
        <v>9999</v>
      </c>
      <c r="FH151">
        <v>999.9</v>
      </c>
      <c r="FI151">
        <v>9999</v>
      </c>
      <c r="FJ151">
        <v>1.86844</v>
      </c>
      <c r="FK151">
        <v>1.86408</v>
      </c>
      <c r="FL151">
        <v>1.87174</v>
      </c>
      <c r="FM151">
        <v>1.86249</v>
      </c>
      <c r="FN151">
        <v>1.86191</v>
      </c>
      <c r="FO151">
        <v>1.86844</v>
      </c>
      <c r="FP151">
        <v>1.85852</v>
      </c>
      <c r="FQ151">
        <v>1.86497</v>
      </c>
      <c r="FR151">
        <v>5</v>
      </c>
      <c r="FS151">
        <v>0</v>
      </c>
      <c r="FT151">
        <v>0</v>
      </c>
      <c r="FU151">
        <v>0</v>
      </c>
      <c r="FV151" t="s">
        <v>358</v>
      </c>
      <c r="FW151" t="s">
        <v>359</v>
      </c>
      <c r="FX151" t="s">
        <v>360</v>
      </c>
      <c r="FY151" t="s">
        <v>360</v>
      </c>
      <c r="FZ151" t="s">
        <v>360</v>
      </c>
      <c r="GA151" t="s">
        <v>360</v>
      </c>
      <c r="GB151">
        <v>0</v>
      </c>
      <c r="GC151">
        <v>100</v>
      </c>
      <c r="GD151">
        <v>100</v>
      </c>
      <c r="GE151">
        <v>1.464</v>
      </c>
      <c r="GF151">
        <v>0.4214</v>
      </c>
      <c r="GG151">
        <v>0.710533810232173</v>
      </c>
      <c r="GH151">
        <v>0.00197157181927259</v>
      </c>
      <c r="GI151">
        <v>-1.54613444728524e-06</v>
      </c>
      <c r="GJ151">
        <v>6.01190112903267e-10</v>
      </c>
      <c r="GK151">
        <v>-0.100309745534137</v>
      </c>
      <c r="GL151">
        <v>-0.0164619765348121</v>
      </c>
      <c r="GM151">
        <v>0.00184798508784774</v>
      </c>
      <c r="GN151">
        <v>-1.07393615702454e-05</v>
      </c>
      <c r="GO151">
        <v>1</v>
      </c>
      <c r="GP151">
        <v>1970</v>
      </c>
      <c r="GQ151">
        <v>2</v>
      </c>
      <c r="GR151">
        <v>24</v>
      </c>
      <c r="GS151">
        <v>1288.5</v>
      </c>
      <c r="GT151">
        <v>1288.6</v>
      </c>
      <c r="GU151">
        <v>1.4856</v>
      </c>
      <c r="GV151">
        <v>2.37549</v>
      </c>
      <c r="GW151">
        <v>1.44775</v>
      </c>
      <c r="GX151">
        <v>2.31201</v>
      </c>
      <c r="GY151">
        <v>1.44409</v>
      </c>
      <c r="GZ151">
        <v>2.28271</v>
      </c>
      <c r="HA151">
        <v>34.1225</v>
      </c>
      <c r="HB151">
        <v>24.3239</v>
      </c>
      <c r="HC151">
        <v>18</v>
      </c>
      <c r="HD151">
        <v>417.651</v>
      </c>
      <c r="HE151">
        <v>462.108</v>
      </c>
      <c r="HF151">
        <v>25.4815</v>
      </c>
      <c r="HG151">
        <v>26.262</v>
      </c>
      <c r="HH151">
        <v>30.0001</v>
      </c>
      <c r="HI151">
        <v>26.1752</v>
      </c>
      <c r="HJ151">
        <v>26.1521</v>
      </c>
      <c r="HK151">
        <v>29.8247</v>
      </c>
      <c r="HL151">
        <v>30.3438</v>
      </c>
      <c r="HM151">
        <v>100</v>
      </c>
      <c r="HN151">
        <v>25.4827</v>
      </c>
      <c r="HO151">
        <v>655.359</v>
      </c>
      <c r="HP151">
        <v>22.5679</v>
      </c>
      <c r="HQ151">
        <v>95.933</v>
      </c>
      <c r="HR151">
        <v>100.273</v>
      </c>
    </row>
    <row r="152" spans="1:226">
      <c r="A152">
        <v>136</v>
      </c>
      <c r="B152">
        <v>1680460373.1</v>
      </c>
      <c r="C152">
        <v>2348.09999990463</v>
      </c>
      <c r="D152" t="s">
        <v>631</v>
      </c>
      <c r="E152" t="s">
        <v>632</v>
      </c>
      <c r="F152">
        <v>5</v>
      </c>
      <c r="G152" t="s">
        <v>353</v>
      </c>
      <c r="H152" t="s">
        <v>354</v>
      </c>
      <c r="I152">
        <v>1680460365.6</v>
      </c>
      <c r="J152">
        <f>(K152)/1000</f>
        <v>0</v>
      </c>
      <c r="K152">
        <f>IF(BF152, AN152, AH152)</f>
        <v>0</v>
      </c>
      <c r="L152">
        <f>IF(BF152, AI152, AG152)</f>
        <v>0</v>
      </c>
      <c r="M152">
        <f>BH152 - IF(AU152&gt;1, L152*BB152*100.0/(AW152*BV152), 0)</f>
        <v>0</v>
      </c>
      <c r="N152">
        <f>((T152-J152/2)*M152-L152)/(T152+J152/2)</f>
        <v>0</v>
      </c>
      <c r="O152">
        <f>N152*(BO152+BP152)/1000.0</f>
        <v>0</v>
      </c>
      <c r="P152">
        <f>(BH152 - IF(AU152&gt;1, L152*BB152*100.0/(AW152*BV152), 0))*(BO152+BP152)/1000.0</f>
        <v>0</v>
      </c>
      <c r="Q152">
        <f>2.0/((1/S152-1/R152)+SIGN(S152)*SQRT((1/S152-1/R152)*(1/S152-1/R152) + 4*BC152/((BC152+1)*(BC152+1))*(2*1/S152*1/R152-1/R152*1/R152)))</f>
        <v>0</v>
      </c>
      <c r="R152">
        <f>IF(LEFT(BD152,1)&lt;&gt;"0",IF(LEFT(BD152,1)="1",3.0,BE152),$D$5+$E$5*(BV152*BO152/($K$5*1000))+$F$5*(BV152*BO152/($K$5*1000))*MAX(MIN(BB152,$J$5),$I$5)*MAX(MIN(BB152,$J$5),$I$5)+$G$5*MAX(MIN(BB152,$J$5),$I$5)*(BV152*BO152/($K$5*1000))+$H$5*(BV152*BO152/($K$5*1000))*(BV152*BO152/($K$5*1000)))</f>
        <v>0</v>
      </c>
      <c r="S152">
        <f>J152*(1000-(1000*0.61365*exp(17.502*W152/(240.97+W152))/(BO152+BP152)+BJ152)/2)/(1000*0.61365*exp(17.502*W152/(240.97+W152))/(BO152+BP152)-BJ152)</f>
        <v>0</v>
      </c>
      <c r="T152">
        <f>1/((BC152+1)/(Q152/1.6)+1/(R152/1.37)) + BC152/((BC152+1)/(Q152/1.6) + BC152/(R152/1.37))</f>
        <v>0</v>
      </c>
      <c r="U152">
        <f>(AX152*BA152)</f>
        <v>0</v>
      </c>
      <c r="V152">
        <f>(BQ152+(U152+2*0.95*5.67E-8*(((BQ152+$B$7)+273)^4-(BQ152+273)^4)-44100*J152)/(1.84*29.3*R152+8*0.95*5.67E-8*(BQ152+273)^3))</f>
        <v>0</v>
      </c>
      <c r="W152">
        <f>($C$7*BR152+$D$7*BS152+$E$7*V152)</f>
        <v>0</v>
      </c>
      <c r="X152">
        <f>0.61365*exp(17.502*W152/(240.97+W152))</f>
        <v>0</v>
      </c>
      <c r="Y152">
        <f>(Z152/AA152*100)</f>
        <v>0</v>
      </c>
      <c r="Z152">
        <f>BJ152*(BO152+BP152)/1000</f>
        <v>0</v>
      </c>
      <c r="AA152">
        <f>0.61365*exp(17.502*BQ152/(240.97+BQ152))</f>
        <v>0</v>
      </c>
      <c r="AB152">
        <f>(X152-BJ152*(BO152+BP152)/1000)</f>
        <v>0</v>
      </c>
      <c r="AC152">
        <f>(-J152*44100)</f>
        <v>0</v>
      </c>
      <c r="AD152">
        <f>2*29.3*R152*0.92*(BQ152-W152)</f>
        <v>0</v>
      </c>
      <c r="AE152">
        <f>2*0.95*5.67E-8*(((BQ152+$B$7)+273)^4-(W152+273)^4)</f>
        <v>0</v>
      </c>
      <c r="AF152">
        <f>U152+AE152+AC152+AD152</f>
        <v>0</v>
      </c>
      <c r="AG152">
        <f>BN152*AU152*(BI152-BH152*(1000-AU152*BK152)/(1000-AU152*BJ152))/(100*BB152)</f>
        <v>0</v>
      </c>
      <c r="AH152">
        <f>1000*BN152*AU152*(BJ152-BK152)/(100*BB152*(1000-AU152*BJ152))</f>
        <v>0</v>
      </c>
      <c r="AI152">
        <f>(AJ152 - AK152 - BO152*1E3/(8.314*(BQ152+273.15)) * AM152/BN152 * AL152) * BN152/(100*BB152) * (1000 - BK152)/1000</f>
        <v>0</v>
      </c>
      <c r="AJ152">
        <v>657.633915560177</v>
      </c>
      <c r="AK152">
        <v>629.782848484848</v>
      </c>
      <c r="AL152">
        <v>3.46262569863852</v>
      </c>
      <c r="AM152">
        <v>67.1760314987301</v>
      </c>
      <c r="AN152">
        <f>(AP152 - AO152 + BO152*1E3/(8.314*(BQ152+273.15)) * AR152/BN152 * AQ152) * BN152/(100*BB152) * 1000/(1000 - AP152)</f>
        <v>0</v>
      </c>
      <c r="AO152">
        <v>22.5537239356679</v>
      </c>
      <c r="AP152">
        <v>24.4356242424242</v>
      </c>
      <c r="AQ152">
        <v>-1.96437002543774e-06</v>
      </c>
      <c r="AR152">
        <v>128.514826234173</v>
      </c>
      <c r="AS152">
        <v>10</v>
      </c>
      <c r="AT152">
        <v>2</v>
      </c>
      <c r="AU152">
        <f>IF(AS152*$H$13&gt;=AW152,1.0,(AW152/(AW152-AS152*$H$13)))</f>
        <v>0</v>
      </c>
      <c r="AV152">
        <f>(AU152-1)*100</f>
        <v>0</v>
      </c>
      <c r="AW152">
        <f>MAX(0,($B$13+$C$13*BV152)/(1+$D$13*BV152)*BO152/(BQ152+273)*$E$13)</f>
        <v>0</v>
      </c>
      <c r="AX152">
        <f>$B$11*BW152+$C$11*BX152+$F$11*CI152*(1-CL152)</f>
        <v>0</v>
      </c>
      <c r="AY152">
        <f>AX152*AZ152</f>
        <v>0</v>
      </c>
      <c r="AZ152">
        <f>($B$11*$D$9+$C$11*$D$9+$F$11*((CV152+CN152)/MAX(CV152+CN152+CW152, 0.1)*$I$9+CW152/MAX(CV152+CN152+CW152, 0.1)*$J$9))/($B$11+$C$11+$F$11)</f>
        <v>0</v>
      </c>
      <c r="BA152">
        <f>($B$11*$K$9+$C$11*$K$9+$F$11*((CV152+CN152)/MAX(CV152+CN152+CW152, 0.1)*$P$9+CW152/MAX(CV152+CN152+CW152, 0.1)*$Q$9))/($B$11+$C$11+$F$11)</f>
        <v>0</v>
      </c>
      <c r="BB152">
        <v>2.44</v>
      </c>
      <c r="BC152">
        <v>0.5</v>
      </c>
      <c r="BD152" t="s">
        <v>355</v>
      </c>
      <c r="BE152">
        <v>2</v>
      </c>
      <c r="BF152" t="b">
        <v>1</v>
      </c>
      <c r="BG152">
        <v>1680460365.6</v>
      </c>
      <c r="BH152">
        <v>590.962740740741</v>
      </c>
      <c r="BI152">
        <v>627.843666666667</v>
      </c>
      <c r="BJ152">
        <v>24.4384777777778</v>
      </c>
      <c r="BK152">
        <v>22.5561518518519</v>
      </c>
      <c r="BL152">
        <v>589.504185185185</v>
      </c>
      <c r="BM152">
        <v>24.0169703703704</v>
      </c>
      <c r="BN152">
        <v>500.211444444444</v>
      </c>
      <c r="BO152">
        <v>89.4445407407407</v>
      </c>
      <c r="BP152">
        <v>0.0999907481481482</v>
      </c>
      <c r="BQ152">
        <v>27.4459703703704</v>
      </c>
      <c r="BR152">
        <v>27.4970740740741</v>
      </c>
      <c r="BS152">
        <v>999.9</v>
      </c>
      <c r="BT152">
        <v>0</v>
      </c>
      <c r="BU152">
        <v>0</v>
      </c>
      <c r="BV152">
        <v>10003.85</v>
      </c>
      <c r="BW152">
        <v>0</v>
      </c>
      <c r="BX152">
        <v>10.2381</v>
      </c>
      <c r="BY152">
        <v>-36.8809148148148</v>
      </c>
      <c r="BZ152">
        <v>605.766777777778</v>
      </c>
      <c r="CA152">
        <v>642.332148148148</v>
      </c>
      <c r="CB152">
        <v>1.88232925925926</v>
      </c>
      <c r="CC152">
        <v>627.843666666667</v>
      </c>
      <c r="CD152">
        <v>22.5561518518519</v>
      </c>
      <c r="CE152">
        <v>2.18588740740741</v>
      </c>
      <c r="CF152">
        <v>2.01752333333333</v>
      </c>
      <c r="CG152">
        <v>18.859262962963</v>
      </c>
      <c r="CH152">
        <v>17.5825296296296</v>
      </c>
      <c r="CI152">
        <v>1999.99111111111</v>
      </c>
      <c r="CJ152">
        <v>0.979999</v>
      </c>
      <c r="CK152">
        <v>0.0200012333333333</v>
      </c>
      <c r="CL152">
        <v>0</v>
      </c>
      <c r="CM152">
        <v>2.4852962962963</v>
      </c>
      <c r="CN152">
        <v>0</v>
      </c>
      <c r="CO152">
        <v>4371.06444444444</v>
      </c>
      <c r="CP152">
        <v>16705.3296296296</v>
      </c>
      <c r="CQ152">
        <v>43.4209259259259</v>
      </c>
      <c r="CR152">
        <v>45.187</v>
      </c>
      <c r="CS152">
        <v>44.397962962963</v>
      </c>
      <c r="CT152">
        <v>43.375</v>
      </c>
      <c r="CU152">
        <v>42.9976666666667</v>
      </c>
      <c r="CV152">
        <v>1959.99</v>
      </c>
      <c r="CW152">
        <v>40.0011111111111</v>
      </c>
      <c r="CX152">
        <v>0</v>
      </c>
      <c r="CY152">
        <v>1680460402.8</v>
      </c>
      <c r="CZ152">
        <v>0</v>
      </c>
      <c r="DA152">
        <v>0</v>
      </c>
      <c r="DB152" t="s">
        <v>356</v>
      </c>
      <c r="DC152">
        <v>1680383055.5</v>
      </c>
      <c r="DD152">
        <v>1680383051.5</v>
      </c>
      <c r="DE152">
        <v>0</v>
      </c>
      <c r="DF152">
        <v>-0.261</v>
      </c>
      <c r="DG152">
        <v>-0.006</v>
      </c>
      <c r="DH152">
        <v>1.377</v>
      </c>
      <c r="DI152">
        <v>0.403</v>
      </c>
      <c r="DJ152">
        <v>420</v>
      </c>
      <c r="DK152">
        <v>24</v>
      </c>
      <c r="DL152">
        <v>0.61</v>
      </c>
      <c r="DM152">
        <v>0.33</v>
      </c>
      <c r="DN152">
        <v>-36.5985658536585</v>
      </c>
      <c r="DO152">
        <v>-4.66819233449476</v>
      </c>
      <c r="DP152">
        <v>0.642439536344408</v>
      </c>
      <c r="DQ152">
        <v>0</v>
      </c>
      <c r="DR152">
        <v>1.88091390243902</v>
      </c>
      <c r="DS152">
        <v>0.0184699651567888</v>
      </c>
      <c r="DT152">
        <v>0.00263502939128218</v>
      </c>
      <c r="DU152">
        <v>1</v>
      </c>
      <c r="DV152">
        <v>1</v>
      </c>
      <c r="DW152">
        <v>2</v>
      </c>
      <c r="DX152" t="s">
        <v>357</v>
      </c>
      <c r="DY152">
        <v>2.87053</v>
      </c>
      <c r="DZ152">
        <v>2.71023</v>
      </c>
      <c r="EA152">
        <v>0.119508</v>
      </c>
      <c r="EB152">
        <v>0.124411</v>
      </c>
      <c r="EC152">
        <v>0.102653</v>
      </c>
      <c r="ED152">
        <v>0.0973543</v>
      </c>
      <c r="EE152">
        <v>24686.4</v>
      </c>
      <c r="EF152">
        <v>21511.5</v>
      </c>
      <c r="EG152">
        <v>25082.7</v>
      </c>
      <c r="EH152">
        <v>23920.3</v>
      </c>
      <c r="EI152">
        <v>38386.6</v>
      </c>
      <c r="EJ152">
        <v>35713.4</v>
      </c>
      <c r="EK152">
        <v>45316.8</v>
      </c>
      <c r="EL152">
        <v>42638</v>
      </c>
      <c r="EM152">
        <v>1.78237</v>
      </c>
      <c r="EN152">
        <v>1.88017</v>
      </c>
      <c r="EO152">
        <v>0.104059</v>
      </c>
      <c r="EP152">
        <v>0</v>
      </c>
      <c r="EQ152">
        <v>25.8015</v>
      </c>
      <c r="ER152">
        <v>999.9</v>
      </c>
      <c r="ES152">
        <v>59.694</v>
      </c>
      <c r="ET152">
        <v>28.721</v>
      </c>
      <c r="EU152">
        <v>26.4096</v>
      </c>
      <c r="EV152">
        <v>54.4206</v>
      </c>
      <c r="EW152">
        <v>44.8357</v>
      </c>
      <c r="EX152">
        <v>1</v>
      </c>
      <c r="EY152">
        <v>-0.0945147</v>
      </c>
      <c r="EZ152">
        <v>3.26797e-05</v>
      </c>
      <c r="FA152">
        <v>20.2294</v>
      </c>
      <c r="FB152">
        <v>5.23286</v>
      </c>
      <c r="FC152">
        <v>11.9861</v>
      </c>
      <c r="FD152">
        <v>4.9562</v>
      </c>
      <c r="FE152">
        <v>3.3039</v>
      </c>
      <c r="FF152">
        <v>9999</v>
      </c>
      <c r="FG152">
        <v>9999</v>
      </c>
      <c r="FH152">
        <v>999.9</v>
      </c>
      <c r="FI152">
        <v>9999</v>
      </c>
      <c r="FJ152">
        <v>1.86844</v>
      </c>
      <c r="FK152">
        <v>1.8641</v>
      </c>
      <c r="FL152">
        <v>1.87177</v>
      </c>
      <c r="FM152">
        <v>1.86249</v>
      </c>
      <c r="FN152">
        <v>1.86193</v>
      </c>
      <c r="FO152">
        <v>1.86844</v>
      </c>
      <c r="FP152">
        <v>1.85852</v>
      </c>
      <c r="FQ152">
        <v>1.86501</v>
      </c>
      <c r="FR152">
        <v>5</v>
      </c>
      <c r="FS152">
        <v>0</v>
      </c>
      <c r="FT152">
        <v>0</v>
      </c>
      <c r="FU152">
        <v>0</v>
      </c>
      <c r="FV152" t="s">
        <v>358</v>
      </c>
      <c r="FW152" t="s">
        <v>359</v>
      </c>
      <c r="FX152" t="s">
        <v>360</v>
      </c>
      <c r="FY152" t="s">
        <v>360</v>
      </c>
      <c r="FZ152" t="s">
        <v>360</v>
      </c>
      <c r="GA152" t="s">
        <v>360</v>
      </c>
      <c r="GB152">
        <v>0</v>
      </c>
      <c r="GC152">
        <v>100</v>
      </c>
      <c r="GD152">
        <v>100</v>
      </c>
      <c r="GE152">
        <v>1.478</v>
      </c>
      <c r="GF152">
        <v>0.4214</v>
      </c>
      <c r="GG152">
        <v>0.710533810232173</v>
      </c>
      <c r="GH152">
        <v>0.00197157181927259</v>
      </c>
      <c r="GI152">
        <v>-1.54613444728524e-06</v>
      </c>
      <c r="GJ152">
        <v>6.01190112903267e-10</v>
      </c>
      <c r="GK152">
        <v>-0.100309745534137</v>
      </c>
      <c r="GL152">
        <v>-0.0164619765348121</v>
      </c>
      <c r="GM152">
        <v>0.00184798508784774</v>
      </c>
      <c r="GN152">
        <v>-1.07393615702454e-05</v>
      </c>
      <c r="GO152">
        <v>1</v>
      </c>
      <c r="GP152">
        <v>1970</v>
      </c>
      <c r="GQ152">
        <v>2</v>
      </c>
      <c r="GR152">
        <v>24</v>
      </c>
      <c r="GS152">
        <v>1288.6</v>
      </c>
      <c r="GT152">
        <v>1288.7</v>
      </c>
      <c r="GU152">
        <v>1.51733</v>
      </c>
      <c r="GV152">
        <v>2.34619</v>
      </c>
      <c r="GW152">
        <v>1.44775</v>
      </c>
      <c r="GX152">
        <v>2.31201</v>
      </c>
      <c r="GY152">
        <v>1.44409</v>
      </c>
      <c r="GZ152">
        <v>2.48535</v>
      </c>
      <c r="HA152">
        <v>34.1225</v>
      </c>
      <c r="HB152">
        <v>24.3327</v>
      </c>
      <c r="HC152">
        <v>18</v>
      </c>
      <c r="HD152">
        <v>417.736</v>
      </c>
      <c r="HE152">
        <v>462.076</v>
      </c>
      <c r="HF152">
        <v>25.484</v>
      </c>
      <c r="HG152">
        <v>26.262</v>
      </c>
      <c r="HH152">
        <v>30.0002</v>
      </c>
      <c r="HI152">
        <v>26.1735</v>
      </c>
      <c r="HJ152">
        <v>26.1521</v>
      </c>
      <c r="HK152">
        <v>30.4714</v>
      </c>
      <c r="HL152">
        <v>30.3438</v>
      </c>
      <c r="HM152">
        <v>100</v>
      </c>
      <c r="HN152">
        <v>25.4835</v>
      </c>
      <c r="HO152">
        <v>675.465</v>
      </c>
      <c r="HP152">
        <v>22.5687</v>
      </c>
      <c r="HQ152">
        <v>95.9322</v>
      </c>
      <c r="HR152">
        <v>100.272</v>
      </c>
    </row>
    <row r="153" spans="1:226">
      <c r="A153">
        <v>137</v>
      </c>
      <c r="B153">
        <v>1680460378.1</v>
      </c>
      <c r="C153">
        <v>2353.09999990463</v>
      </c>
      <c r="D153" t="s">
        <v>633</v>
      </c>
      <c r="E153" t="s">
        <v>634</v>
      </c>
      <c r="F153">
        <v>5</v>
      </c>
      <c r="G153" t="s">
        <v>353</v>
      </c>
      <c r="H153" t="s">
        <v>354</v>
      </c>
      <c r="I153">
        <v>1680460370.31429</v>
      </c>
      <c r="J153">
        <f>(K153)/1000</f>
        <v>0</v>
      </c>
      <c r="K153">
        <f>IF(BF153, AN153, AH153)</f>
        <v>0</v>
      </c>
      <c r="L153">
        <f>IF(BF153, AI153, AG153)</f>
        <v>0</v>
      </c>
      <c r="M153">
        <f>BH153 - IF(AU153&gt;1, L153*BB153*100.0/(AW153*BV153), 0)</f>
        <v>0</v>
      </c>
      <c r="N153">
        <f>((T153-J153/2)*M153-L153)/(T153+J153/2)</f>
        <v>0</v>
      </c>
      <c r="O153">
        <f>N153*(BO153+BP153)/1000.0</f>
        <v>0</v>
      </c>
      <c r="P153">
        <f>(BH153 - IF(AU153&gt;1, L153*BB153*100.0/(AW153*BV153), 0))*(BO153+BP153)/1000.0</f>
        <v>0</v>
      </c>
      <c r="Q153">
        <f>2.0/((1/S153-1/R153)+SIGN(S153)*SQRT((1/S153-1/R153)*(1/S153-1/R153) + 4*BC153/((BC153+1)*(BC153+1))*(2*1/S153*1/R153-1/R153*1/R153)))</f>
        <v>0</v>
      </c>
      <c r="R153">
        <f>IF(LEFT(BD153,1)&lt;&gt;"0",IF(LEFT(BD153,1)="1",3.0,BE153),$D$5+$E$5*(BV153*BO153/($K$5*1000))+$F$5*(BV153*BO153/($K$5*1000))*MAX(MIN(BB153,$J$5),$I$5)*MAX(MIN(BB153,$J$5),$I$5)+$G$5*MAX(MIN(BB153,$J$5),$I$5)*(BV153*BO153/($K$5*1000))+$H$5*(BV153*BO153/($K$5*1000))*(BV153*BO153/($K$5*1000)))</f>
        <v>0</v>
      </c>
      <c r="S153">
        <f>J153*(1000-(1000*0.61365*exp(17.502*W153/(240.97+W153))/(BO153+BP153)+BJ153)/2)/(1000*0.61365*exp(17.502*W153/(240.97+W153))/(BO153+BP153)-BJ153)</f>
        <v>0</v>
      </c>
      <c r="T153">
        <f>1/((BC153+1)/(Q153/1.6)+1/(R153/1.37)) + BC153/((BC153+1)/(Q153/1.6) + BC153/(R153/1.37))</f>
        <v>0</v>
      </c>
      <c r="U153">
        <f>(AX153*BA153)</f>
        <v>0</v>
      </c>
      <c r="V153">
        <f>(BQ153+(U153+2*0.95*5.67E-8*(((BQ153+$B$7)+273)^4-(BQ153+273)^4)-44100*J153)/(1.84*29.3*R153+8*0.95*5.67E-8*(BQ153+273)^3))</f>
        <v>0</v>
      </c>
      <c r="W153">
        <f>($C$7*BR153+$D$7*BS153+$E$7*V153)</f>
        <v>0</v>
      </c>
      <c r="X153">
        <f>0.61365*exp(17.502*W153/(240.97+W153))</f>
        <v>0</v>
      </c>
      <c r="Y153">
        <f>(Z153/AA153*100)</f>
        <v>0</v>
      </c>
      <c r="Z153">
        <f>BJ153*(BO153+BP153)/1000</f>
        <v>0</v>
      </c>
      <c r="AA153">
        <f>0.61365*exp(17.502*BQ153/(240.97+BQ153))</f>
        <v>0</v>
      </c>
      <c r="AB153">
        <f>(X153-BJ153*(BO153+BP153)/1000)</f>
        <v>0</v>
      </c>
      <c r="AC153">
        <f>(-J153*44100)</f>
        <v>0</v>
      </c>
      <c r="AD153">
        <f>2*29.3*R153*0.92*(BQ153-W153)</f>
        <v>0</v>
      </c>
      <c r="AE153">
        <f>2*0.95*5.67E-8*(((BQ153+$B$7)+273)^4-(W153+273)^4)</f>
        <v>0</v>
      </c>
      <c r="AF153">
        <f>U153+AE153+AC153+AD153</f>
        <v>0</v>
      </c>
      <c r="AG153">
        <f>BN153*AU153*(BI153-BH153*(1000-AU153*BK153)/(1000-AU153*BJ153))/(100*BB153)</f>
        <v>0</v>
      </c>
      <c r="AH153">
        <f>1000*BN153*AU153*(BJ153-BK153)/(100*BB153*(1000-AU153*BJ153))</f>
        <v>0</v>
      </c>
      <c r="AI153">
        <f>(AJ153 - AK153 - BO153*1E3/(8.314*(BQ153+273.15)) * AM153/BN153 * AL153) * BN153/(100*BB153) * (1000 - BK153)/1000</f>
        <v>0</v>
      </c>
      <c r="AJ153">
        <v>674.013041309685</v>
      </c>
      <c r="AK153">
        <v>646.541975757576</v>
      </c>
      <c r="AL153">
        <v>3.3373463350968</v>
      </c>
      <c r="AM153">
        <v>67.1760314987301</v>
      </c>
      <c r="AN153">
        <f>(AP153 - AO153 + BO153*1E3/(8.314*(BQ153+273.15)) * AR153/BN153 * AQ153) * BN153/(100*BB153) * 1000/(1000 - AP153)</f>
        <v>0</v>
      </c>
      <c r="AO153">
        <v>22.5505148335109</v>
      </c>
      <c r="AP153">
        <v>24.4372509090909</v>
      </c>
      <c r="AQ153">
        <v>-6.15977034491735e-07</v>
      </c>
      <c r="AR153">
        <v>128.514826234173</v>
      </c>
      <c r="AS153">
        <v>10</v>
      </c>
      <c r="AT153">
        <v>2</v>
      </c>
      <c r="AU153">
        <f>IF(AS153*$H$13&gt;=AW153,1.0,(AW153/(AW153-AS153*$H$13)))</f>
        <v>0</v>
      </c>
      <c r="AV153">
        <f>(AU153-1)*100</f>
        <v>0</v>
      </c>
      <c r="AW153">
        <f>MAX(0,($B$13+$C$13*BV153)/(1+$D$13*BV153)*BO153/(BQ153+273)*$E$13)</f>
        <v>0</v>
      </c>
      <c r="AX153">
        <f>$B$11*BW153+$C$11*BX153+$F$11*CI153*(1-CL153)</f>
        <v>0</v>
      </c>
      <c r="AY153">
        <f>AX153*AZ153</f>
        <v>0</v>
      </c>
      <c r="AZ153">
        <f>($B$11*$D$9+$C$11*$D$9+$F$11*((CV153+CN153)/MAX(CV153+CN153+CW153, 0.1)*$I$9+CW153/MAX(CV153+CN153+CW153, 0.1)*$J$9))/($B$11+$C$11+$F$11)</f>
        <v>0</v>
      </c>
      <c r="BA153">
        <f>($B$11*$K$9+$C$11*$K$9+$F$11*((CV153+CN153)/MAX(CV153+CN153+CW153, 0.1)*$P$9+CW153/MAX(CV153+CN153+CW153, 0.1)*$Q$9))/($B$11+$C$11+$F$11)</f>
        <v>0</v>
      </c>
      <c r="BB153">
        <v>2.44</v>
      </c>
      <c r="BC153">
        <v>0.5</v>
      </c>
      <c r="BD153" t="s">
        <v>355</v>
      </c>
      <c r="BE153">
        <v>2</v>
      </c>
      <c r="BF153" t="b">
        <v>1</v>
      </c>
      <c r="BG153">
        <v>1680460370.31429</v>
      </c>
      <c r="BH153">
        <v>606.639428571429</v>
      </c>
      <c r="BI153">
        <v>643.543</v>
      </c>
      <c r="BJ153">
        <v>24.43775</v>
      </c>
      <c r="BK153">
        <v>22.5542464285714</v>
      </c>
      <c r="BL153">
        <v>605.168785714286</v>
      </c>
      <c r="BM153">
        <v>24.0162785714286</v>
      </c>
      <c r="BN153">
        <v>500.200964285714</v>
      </c>
      <c r="BO153">
        <v>89.4442964285714</v>
      </c>
      <c r="BP153">
        <v>0.0999085392857143</v>
      </c>
      <c r="BQ153">
        <v>27.44995</v>
      </c>
      <c r="BR153">
        <v>27.4987642857143</v>
      </c>
      <c r="BS153">
        <v>999.9</v>
      </c>
      <c r="BT153">
        <v>0</v>
      </c>
      <c r="BU153">
        <v>0</v>
      </c>
      <c r="BV153">
        <v>10002.6125</v>
      </c>
      <c r="BW153">
        <v>0</v>
      </c>
      <c r="BX153">
        <v>10.2381</v>
      </c>
      <c r="BY153">
        <v>-36.9036392857143</v>
      </c>
      <c r="BZ153">
        <v>621.835607142857</v>
      </c>
      <c r="CA153">
        <v>658.392464285714</v>
      </c>
      <c r="CB153">
        <v>1.88349428571429</v>
      </c>
      <c r="CC153">
        <v>643.543</v>
      </c>
      <c r="CD153">
        <v>22.5542464285714</v>
      </c>
      <c r="CE153">
        <v>2.18581642857143</v>
      </c>
      <c r="CF153">
        <v>2.01734821428571</v>
      </c>
      <c r="CG153">
        <v>18.8587357142857</v>
      </c>
      <c r="CH153">
        <v>17.5811642857143</v>
      </c>
      <c r="CI153">
        <v>2000.0075</v>
      </c>
      <c r="CJ153">
        <v>0.979999071428571</v>
      </c>
      <c r="CK153">
        <v>0.0200011571428571</v>
      </c>
      <c r="CL153">
        <v>0</v>
      </c>
      <c r="CM153">
        <v>2.54815714285714</v>
      </c>
      <c r="CN153">
        <v>0</v>
      </c>
      <c r="CO153">
        <v>4380.26714285714</v>
      </c>
      <c r="CP153">
        <v>16705.4571428571</v>
      </c>
      <c r="CQ153">
        <v>43.4170714285714</v>
      </c>
      <c r="CR153">
        <v>45.187</v>
      </c>
      <c r="CS153">
        <v>44.4082142857143</v>
      </c>
      <c r="CT153">
        <v>43.375</v>
      </c>
      <c r="CU153">
        <v>42.99775</v>
      </c>
      <c r="CV153">
        <v>1960.00607142857</v>
      </c>
      <c r="CW153">
        <v>40.0014285714286</v>
      </c>
      <c r="CX153">
        <v>0</v>
      </c>
      <c r="CY153">
        <v>1680460408.2</v>
      </c>
      <c r="CZ153">
        <v>0</v>
      </c>
      <c r="DA153">
        <v>0</v>
      </c>
      <c r="DB153" t="s">
        <v>356</v>
      </c>
      <c r="DC153">
        <v>1680383055.5</v>
      </c>
      <c r="DD153">
        <v>1680383051.5</v>
      </c>
      <c r="DE153">
        <v>0</v>
      </c>
      <c r="DF153">
        <v>-0.261</v>
      </c>
      <c r="DG153">
        <v>-0.006</v>
      </c>
      <c r="DH153">
        <v>1.377</v>
      </c>
      <c r="DI153">
        <v>0.403</v>
      </c>
      <c r="DJ153">
        <v>420</v>
      </c>
      <c r="DK153">
        <v>24</v>
      </c>
      <c r="DL153">
        <v>0.61</v>
      </c>
      <c r="DM153">
        <v>0.33</v>
      </c>
      <c r="DN153">
        <v>-36.8400634146342</v>
      </c>
      <c r="DO153">
        <v>-0.756117073170778</v>
      </c>
      <c r="DP153">
        <v>0.363776721761656</v>
      </c>
      <c r="DQ153">
        <v>0</v>
      </c>
      <c r="DR153">
        <v>1.88250365853659</v>
      </c>
      <c r="DS153">
        <v>0.0164029965156805</v>
      </c>
      <c r="DT153">
        <v>0.00245761906998601</v>
      </c>
      <c r="DU153">
        <v>1</v>
      </c>
      <c r="DV153">
        <v>1</v>
      </c>
      <c r="DW153">
        <v>2</v>
      </c>
      <c r="DX153" t="s">
        <v>357</v>
      </c>
      <c r="DY153">
        <v>2.87021</v>
      </c>
      <c r="DZ153">
        <v>2.71037</v>
      </c>
      <c r="EA153">
        <v>0.121717</v>
      </c>
      <c r="EB153">
        <v>0.126688</v>
      </c>
      <c r="EC153">
        <v>0.102657</v>
      </c>
      <c r="ED153">
        <v>0.0973474</v>
      </c>
      <c r="EE153">
        <v>24624.5</v>
      </c>
      <c r="EF153">
        <v>21455.5</v>
      </c>
      <c r="EG153">
        <v>25082.7</v>
      </c>
      <c r="EH153">
        <v>23920.2</v>
      </c>
      <c r="EI153">
        <v>38386.3</v>
      </c>
      <c r="EJ153">
        <v>35713.7</v>
      </c>
      <c r="EK153">
        <v>45316.6</v>
      </c>
      <c r="EL153">
        <v>42637.9</v>
      </c>
      <c r="EM153">
        <v>1.78198</v>
      </c>
      <c r="EN153">
        <v>1.88025</v>
      </c>
      <c r="EO153">
        <v>0.103798</v>
      </c>
      <c r="EP153">
        <v>0</v>
      </c>
      <c r="EQ153">
        <v>25.8042</v>
      </c>
      <c r="ER153">
        <v>999.9</v>
      </c>
      <c r="ES153">
        <v>59.694</v>
      </c>
      <c r="ET153">
        <v>28.701</v>
      </c>
      <c r="EU153">
        <v>26.3784</v>
      </c>
      <c r="EV153">
        <v>53.9206</v>
      </c>
      <c r="EW153">
        <v>44.4872</v>
      </c>
      <c r="EX153">
        <v>1</v>
      </c>
      <c r="EY153">
        <v>-0.094873</v>
      </c>
      <c r="EZ153">
        <v>0.00532952</v>
      </c>
      <c r="FA153">
        <v>20.2292</v>
      </c>
      <c r="FB153">
        <v>5.23346</v>
      </c>
      <c r="FC153">
        <v>11.986</v>
      </c>
      <c r="FD153">
        <v>4.9564</v>
      </c>
      <c r="FE153">
        <v>3.304</v>
      </c>
      <c r="FF153">
        <v>9999</v>
      </c>
      <c r="FG153">
        <v>9999</v>
      </c>
      <c r="FH153">
        <v>999.9</v>
      </c>
      <c r="FI153">
        <v>9999</v>
      </c>
      <c r="FJ153">
        <v>1.86844</v>
      </c>
      <c r="FK153">
        <v>1.8641</v>
      </c>
      <c r="FL153">
        <v>1.87179</v>
      </c>
      <c r="FM153">
        <v>1.86249</v>
      </c>
      <c r="FN153">
        <v>1.86195</v>
      </c>
      <c r="FO153">
        <v>1.86844</v>
      </c>
      <c r="FP153">
        <v>1.85852</v>
      </c>
      <c r="FQ153">
        <v>1.86499</v>
      </c>
      <c r="FR153">
        <v>5</v>
      </c>
      <c r="FS153">
        <v>0</v>
      </c>
      <c r="FT153">
        <v>0</v>
      </c>
      <c r="FU153">
        <v>0</v>
      </c>
      <c r="FV153" t="s">
        <v>358</v>
      </c>
      <c r="FW153" t="s">
        <v>359</v>
      </c>
      <c r="FX153" t="s">
        <v>360</v>
      </c>
      <c r="FY153" t="s">
        <v>360</v>
      </c>
      <c r="FZ153" t="s">
        <v>360</v>
      </c>
      <c r="GA153" t="s">
        <v>360</v>
      </c>
      <c r="GB153">
        <v>0</v>
      </c>
      <c r="GC153">
        <v>100</v>
      </c>
      <c r="GD153">
        <v>100</v>
      </c>
      <c r="GE153">
        <v>1.49</v>
      </c>
      <c r="GF153">
        <v>0.4214</v>
      </c>
      <c r="GG153">
        <v>0.710533810232173</v>
      </c>
      <c r="GH153">
        <v>0.00197157181927259</v>
      </c>
      <c r="GI153">
        <v>-1.54613444728524e-06</v>
      </c>
      <c r="GJ153">
        <v>6.01190112903267e-10</v>
      </c>
      <c r="GK153">
        <v>-0.100309745534137</v>
      </c>
      <c r="GL153">
        <v>-0.0164619765348121</v>
      </c>
      <c r="GM153">
        <v>0.00184798508784774</v>
      </c>
      <c r="GN153">
        <v>-1.07393615702454e-05</v>
      </c>
      <c r="GO153">
        <v>1</v>
      </c>
      <c r="GP153">
        <v>1970</v>
      </c>
      <c r="GQ153">
        <v>2</v>
      </c>
      <c r="GR153">
        <v>24</v>
      </c>
      <c r="GS153">
        <v>1288.7</v>
      </c>
      <c r="GT153">
        <v>1288.8</v>
      </c>
      <c r="GU153">
        <v>1.54663</v>
      </c>
      <c r="GV153">
        <v>2.36206</v>
      </c>
      <c r="GW153">
        <v>1.44775</v>
      </c>
      <c r="GX153">
        <v>2.31201</v>
      </c>
      <c r="GY153">
        <v>1.44409</v>
      </c>
      <c r="GZ153">
        <v>2.42676</v>
      </c>
      <c r="HA153">
        <v>34.1225</v>
      </c>
      <c r="HB153">
        <v>24.3327</v>
      </c>
      <c r="HC153">
        <v>18</v>
      </c>
      <c r="HD153">
        <v>417.511</v>
      </c>
      <c r="HE153">
        <v>462.123</v>
      </c>
      <c r="HF153">
        <v>25.4846</v>
      </c>
      <c r="HG153">
        <v>26.262</v>
      </c>
      <c r="HH153">
        <v>30.0001</v>
      </c>
      <c r="HI153">
        <v>26.173</v>
      </c>
      <c r="HJ153">
        <v>26.1521</v>
      </c>
      <c r="HK153">
        <v>31.0381</v>
      </c>
      <c r="HL153">
        <v>30.3438</v>
      </c>
      <c r="HM153">
        <v>100</v>
      </c>
      <c r="HN153">
        <v>25.4778</v>
      </c>
      <c r="HO153">
        <v>689.018</v>
      </c>
      <c r="HP153">
        <v>22.5697</v>
      </c>
      <c r="HQ153">
        <v>95.9319</v>
      </c>
      <c r="HR153">
        <v>100.272</v>
      </c>
    </row>
    <row r="154" spans="1:226">
      <c r="A154">
        <v>138</v>
      </c>
      <c r="B154">
        <v>1680460382.6</v>
      </c>
      <c r="C154">
        <v>2357.59999990463</v>
      </c>
      <c r="D154" t="s">
        <v>635</v>
      </c>
      <c r="E154" t="s">
        <v>636</v>
      </c>
      <c r="F154">
        <v>5</v>
      </c>
      <c r="G154" t="s">
        <v>353</v>
      </c>
      <c r="H154" t="s">
        <v>354</v>
      </c>
      <c r="I154">
        <v>1680460374.76071</v>
      </c>
      <c r="J154">
        <f>(K154)/1000</f>
        <v>0</v>
      </c>
      <c r="K154">
        <f>IF(BF154, AN154, AH154)</f>
        <v>0</v>
      </c>
      <c r="L154">
        <f>IF(BF154, AI154, AG154)</f>
        <v>0</v>
      </c>
      <c r="M154">
        <f>BH154 - IF(AU154&gt;1, L154*BB154*100.0/(AW154*BV154), 0)</f>
        <v>0</v>
      </c>
      <c r="N154">
        <f>((T154-J154/2)*M154-L154)/(T154+J154/2)</f>
        <v>0</v>
      </c>
      <c r="O154">
        <f>N154*(BO154+BP154)/1000.0</f>
        <v>0</v>
      </c>
      <c r="P154">
        <f>(BH154 - IF(AU154&gt;1, L154*BB154*100.0/(AW154*BV154), 0))*(BO154+BP154)/1000.0</f>
        <v>0</v>
      </c>
      <c r="Q154">
        <f>2.0/((1/S154-1/R154)+SIGN(S154)*SQRT((1/S154-1/R154)*(1/S154-1/R154) + 4*BC154/((BC154+1)*(BC154+1))*(2*1/S154*1/R154-1/R154*1/R154)))</f>
        <v>0</v>
      </c>
      <c r="R154">
        <f>IF(LEFT(BD154,1)&lt;&gt;"0",IF(LEFT(BD154,1)="1",3.0,BE154),$D$5+$E$5*(BV154*BO154/($K$5*1000))+$F$5*(BV154*BO154/($K$5*1000))*MAX(MIN(BB154,$J$5),$I$5)*MAX(MIN(BB154,$J$5),$I$5)+$G$5*MAX(MIN(BB154,$J$5),$I$5)*(BV154*BO154/($K$5*1000))+$H$5*(BV154*BO154/($K$5*1000))*(BV154*BO154/($K$5*1000)))</f>
        <v>0</v>
      </c>
      <c r="S154">
        <f>J154*(1000-(1000*0.61365*exp(17.502*W154/(240.97+W154))/(BO154+BP154)+BJ154)/2)/(1000*0.61365*exp(17.502*W154/(240.97+W154))/(BO154+BP154)-BJ154)</f>
        <v>0</v>
      </c>
      <c r="T154">
        <f>1/((BC154+1)/(Q154/1.6)+1/(R154/1.37)) + BC154/((BC154+1)/(Q154/1.6) + BC154/(R154/1.37))</f>
        <v>0</v>
      </c>
      <c r="U154">
        <f>(AX154*BA154)</f>
        <v>0</v>
      </c>
      <c r="V154">
        <f>(BQ154+(U154+2*0.95*5.67E-8*(((BQ154+$B$7)+273)^4-(BQ154+273)^4)-44100*J154)/(1.84*29.3*R154+8*0.95*5.67E-8*(BQ154+273)^3))</f>
        <v>0</v>
      </c>
      <c r="W154">
        <f>($C$7*BR154+$D$7*BS154+$E$7*V154)</f>
        <v>0</v>
      </c>
      <c r="X154">
        <f>0.61365*exp(17.502*W154/(240.97+W154))</f>
        <v>0</v>
      </c>
      <c r="Y154">
        <f>(Z154/AA154*100)</f>
        <v>0</v>
      </c>
      <c r="Z154">
        <f>BJ154*(BO154+BP154)/1000</f>
        <v>0</v>
      </c>
      <c r="AA154">
        <f>0.61365*exp(17.502*BQ154/(240.97+BQ154))</f>
        <v>0</v>
      </c>
      <c r="AB154">
        <f>(X154-BJ154*(BO154+BP154)/1000)</f>
        <v>0</v>
      </c>
      <c r="AC154">
        <f>(-J154*44100)</f>
        <v>0</v>
      </c>
      <c r="AD154">
        <f>2*29.3*R154*0.92*(BQ154-W154)</f>
        <v>0</v>
      </c>
      <c r="AE154">
        <f>2*0.95*5.67E-8*(((BQ154+$B$7)+273)^4-(W154+273)^4)</f>
        <v>0</v>
      </c>
      <c r="AF154">
        <f>U154+AE154+AC154+AD154</f>
        <v>0</v>
      </c>
      <c r="AG154">
        <f>BN154*AU154*(BI154-BH154*(1000-AU154*BK154)/(1000-AU154*BJ154))/(100*BB154)</f>
        <v>0</v>
      </c>
      <c r="AH154">
        <f>1000*BN154*AU154*(BJ154-BK154)/(100*BB154*(1000-AU154*BJ154))</f>
        <v>0</v>
      </c>
      <c r="AI154">
        <f>(AJ154 - AK154 - BO154*1E3/(8.314*(BQ154+273.15)) * AM154/BN154 * AL154) * BN154/(100*BB154) * (1000 - BK154)/1000</f>
        <v>0</v>
      </c>
      <c r="AJ154">
        <v>690.1990052331</v>
      </c>
      <c r="AK154">
        <v>662.051654545455</v>
      </c>
      <c r="AL154">
        <v>3.44457035552113</v>
      </c>
      <c r="AM154">
        <v>67.1760314987301</v>
      </c>
      <c r="AN154">
        <f>(AP154 - AO154 + BO154*1E3/(8.314*(BQ154+273.15)) * AR154/BN154 * AQ154) * BN154/(100*BB154) * 1000/(1000 - AP154)</f>
        <v>0</v>
      </c>
      <c r="AO154">
        <v>22.5479896753346</v>
      </c>
      <c r="AP154">
        <v>24.4325527272727</v>
      </c>
      <c r="AQ154">
        <v>-5.56560243576261e-09</v>
      </c>
      <c r="AR154">
        <v>128.514826234173</v>
      </c>
      <c r="AS154">
        <v>10</v>
      </c>
      <c r="AT154">
        <v>2</v>
      </c>
      <c r="AU154">
        <f>IF(AS154*$H$13&gt;=AW154,1.0,(AW154/(AW154-AS154*$H$13)))</f>
        <v>0</v>
      </c>
      <c r="AV154">
        <f>(AU154-1)*100</f>
        <v>0</v>
      </c>
      <c r="AW154">
        <f>MAX(0,($B$13+$C$13*BV154)/(1+$D$13*BV154)*BO154/(BQ154+273)*$E$13)</f>
        <v>0</v>
      </c>
      <c r="AX154">
        <f>$B$11*BW154+$C$11*BX154+$F$11*CI154*(1-CL154)</f>
        <v>0</v>
      </c>
      <c r="AY154">
        <f>AX154*AZ154</f>
        <v>0</v>
      </c>
      <c r="AZ154">
        <f>($B$11*$D$9+$C$11*$D$9+$F$11*((CV154+CN154)/MAX(CV154+CN154+CW154, 0.1)*$I$9+CW154/MAX(CV154+CN154+CW154, 0.1)*$J$9))/($B$11+$C$11+$F$11)</f>
        <v>0</v>
      </c>
      <c r="BA154">
        <f>($B$11*$K$9+$C$11*$K$9+$F$11*((CV154+CN154)/MAX(CV154+CN154+CW154, 0.1)*$P$9+CW154/MAX(CV154+CN154+CW154, 0.1)*$Q$9))/($B$11+$C$11+$F$11)</f>
        <v>0</v>
      </c>
      <c r="BB154">
        <v>2.44</v>
      </c>
      <c r="BC154">
        <v>0.5</v>
      </c>
      <c r="BD154" t="s">
        <v>355</v>
      </c>
      <c r="BE154">
        <v>2</v>
      </c>
      <c r="BF154" t="b">
        <v>1</v>
      </c>
      <c r="BG154">
        <v>1680460374.76071</v>
      </c>
      <c r="BH154">
        <v>621.437214285714</v>
      </c>
      <c r="BI154">
        <v>658.63175</v>
      </c>
      <c r="BJ154">
        <v>24.4360285714286</v>
      </c>
      <c r="BK154">
        <v>22.551875</v>
      </c>
      <c r="BL154">
        <v>619.955428571429</v>
      </c>
      <c r="BM154">
        <v>24.0146571428571</v>
      </c>
      <c r="BN154">
        <v>500.2075</v>
      </c>
      <c r="BO154">
        <v>89.4460428571429</v>
      </c>
      <c r="BP154">
        <v>0.100021796428571</v>
      </c>
      <c r="BQ154">
        <v>27.4478178571429</v>
      </c>
      <c r="BR154">
        <v>27.4984892857143</v>
      </c>
      <c r="BS154">
        <v>999.9</v>
      </c>
      <c r="BT154">
        <v>0</v>
      </c>
      <c r="BU154">
        <v>0</v>
      </c>
      <c r="BV154">
        <v>10000.2910714286</v>
      </c>
      <c r="BW154">
        <v>0</v>
      </c>
      <c r="BX154">
        <v>10.2381</v>
      </c>
      <c r="BY154">
        <v>-37.1946285714286</v>
      </c>
      <c r="BZ154">
        <v>637.002928571428</v>
      </c>
      <c r="CA154">
        <v>673.827857142857</v>
      </c>
      <c r="CB154">
        <v>1.88414964285714</v>
      </c>
      <c r="CC154">
        <v>658.63175</v>
      </c>
      <c r="CD154">
        <v>22.551875</v>
      </c>
      <c r="CE154">
        <v>2.18570607142857</v>
      </c>
      <c r="CF154">
        <v>2.01717678571429</v>
      </c>
      <c r="CG154">
        <v>18.8579285714286</v>
      </c>
      <c r="CH154">
        <v>17.5798071428571</v>
      </c>
      <c r="CI154">
        <v>2000.01714285714</v>
      </c>
      <c r="CJ154">
        <v>0.979998964285714</v>
      </c>
      <c r="CK154">
        <v>0.0200012714285714</v>
      </c>
      <c r="CL154">
        <v>0</v>
      </c>
      <c r="CM154">
        <v>2.51790357142857</v>
      </c>
      <c r="CN154">
        <v>0</v>
      </c>
      <c r="CO154">
        <v>4389.05</v>
      </c>
      <c r="CP154">
        <v>16705.55</v>
      </c>
      <c r="CQ154">
        <v>43.4237142857143</v>
      </c>
      <c r="CR154">
        <v>45.187</v>
      </c>
      <c r="CS154">
        <v>44.4104285714286</v>
      </c>
      <c r="CT154">
        <v>43.375</v>
      </c>
      <c r="CU154">
        <v>43</v>
      </c>
      <c r="CV154">
        <v>1960.015</v>
      </c>
      <c r="CW154">
        <v>40.0021428571429</v>
      </c>
      <c r="CX154">
        <v>0</v>
      </c>
      <c r="CY154">
        <v>1680460413</v>
      </c>
      <c r="CZ154">
        <v>0</v>
      </c>
      <c r="DA154">
        <v>0</v>
      </c>
      <c r="DB154" t="s">
        <v>356</v>
      </c>
      <c r="DC154">
        <v>1680383055.5</v>
      </c>
      <c r="DD154">
        <v>1680383051.5</v>
      </c>
      <c r="DE154">
        <v>0</v>
      </c>
      <c r="DF154">
        <v>-0.261</v>
      </c>
      <c r="DG154">
        <v>-0.006</v>
      </c>
      <c r="DH154">
        <v>1.377</v>
      </c>
      <c r="DI154">
        <v>0.403</v>
      </c>
      <c r="DJ154">
        <v>420</v>
      </c>
      <c r="DK154">
        <v>24</v>
      </c>
      <c r="DL154">
        <v>0.61</v>
      </c>
      <c r="DM154">
        <v>0.33</v>
      </c>
      <c r="DN154">
        <v>-37.0002219512195</v>
      </c>
      <c r="DO154">
        <v>-3.26734076655055</v>
      </c>
      <c r="DP154">
        <v>0.473437120512449</v>
      </c>
      <c r="DQ154">
        <v>0</v>
      </c>
      <c r="DR154">
        <v>1.88374414634146</v>
      </c>
      <c r="DS154">
        <v>0.0117487108013934</v>
      </c>
      <c r="DT154">
        <v>0.00199831145257966</v>
      </c>
      <c r="DU154">
        <v>1</v>
      </c>
      <c r="DV154">
        <v>1</v>
      </c>
      <c r="DW154">
        <v>2</v>
      </c>
      <c r="DX154" t="s">
        <v>357</v>
      </c>
      <c r="DY154">
        <v>2.87057</v>
      </c>
      <c r="DZ154">
        <v>2.71044</v>
      </c>
      <c r="EA154">
        <v>0.123732</v>
      </c>
      <c r="EB154">
        <v>0.128574</v>
      </c>
      <c r="EC154">
        <v>0.102654</v>
      </c>
      <c r="ED154">
        <v>0.0973488</v>
      </c>
      <c r="EE154">
        <v>24567.9</v>
      </c>
      <c r="EF154">
        <v>21409.4</v>
      </c>
      <c r="EG154">
        <v>25082.6</v>
      </c>
      <c r="EH154">
        <v>23920.5</v>
      </c>
      <c r="EI154">
        <v>38386.3</v>
      </c>
      <c r="EJ154">
        <v>35714</v>
      </c>
      <c r="EK154">
        <v>45316.4</v>
      </c>
      <c r="EL154">
        <v>42638.4</v>
      </c>
      <c r="EM154">
        <v>1.7823</v>
      </c>
      <c r="EN154">
        <v>1.8799</v>
      </c>
      <c r="EO154">
        <v>0.103116</v>
      </c>
      <c r="EP154">
        <v>0</v>
      </c>
      <c r="EQ154">
        <v>25.8066</v>
      </c>
      <c r="ER154">
        <v>999.9</v>
      </c>
      <c r="ES154">
        <v>59.694</v>
      </c>
      <c r="ET154">
        <v>28.721</v>
      </c>
      <c r="EU154">
        <v>26.407</v>
      </c>
      <c r="EV154">
        <v>53.7606</v>
      </c>
      <c r="EW154">
        <v>45.2484</v>
      </c>
      <c r="EX154">
        <v>1</v>
      </c>
      <c r="EY154">
        <v>-0.0943623</v>
      </c>
      <c r="EZ154">
        <v>0.0405664</v>
      </c>
      <c r="FA154">
        <v>20.2293</v>
      </c>
      <c r="FB154">
        <v>5.23346</v>
      </c>
      <c r="FC154">
        <v>11.986</v>
      </c>
      <c r="FD154">
        <v>4.95625</v>
      </c>
      <c r="FE154">
        <v>3.30393</v>
      </c>
      <c r="FF154">
        <v>9999</v>
      </c>
      <c r="FG154">
        <v>9999</v>
      </c>
      <c r="FH154">
        <v>999.9</v>
      </c>
      <c r="FI154">
        <v>9999</v>
      </c>
      <c r="FJ154">
        <v>1.86844</v>
      </c>
      <c r="FK154">
        <v>1.86407</v>
      </c>
      <c r="FL154">
        <v>1.8718</v>
      </c>
      <c r="FM154">
        <v>1.86249</v>
      </c>
      <c r="FN154">
        <v>1.86196</v>
      </c>
      <c r="FO154">
        <v>1.86844</v>
      </c>
      <c r="FP154">
        <v>1.85852</v>
      </c>
      <c r="FQ154">
        <v>1.86499</v>
      </c>
      <c r="FR154">
        <v>5</v>
      </c>
      <c r="FS154">
        <v>0</v>
      </c>
      <c r="FT154">
        <v>0</v>
      </c>
      <c r="FU154">
        <v>0</v>
      </c>
      <c r="FV154" t="s">
        <v>358</v>
      </c>
      <c r="FW154" t="s">
        <v>359</v>
      </c>
      <c r="FX154" t="s">
        <v>360</v>
      </c>
      <c r="FY154" t="s">
        <v>360</v>
      </c>
      <c r="FZ154" t="s">
        <v>360</v>
      </c>
      <c r="GA154" t="s">
        <v>360</v>
      </c>
      <c r="GB154">
        <v>0</v>
      </c>
      <c r="GC154">
        <v>100</v>
      </c>
      <c r="GD154">
        <v>100</v>
      </c>
      <c r="GE154">
        <v>1.501</v>
      </c>
      <c r="GF154">
        <v>0.4212</v>
      </c>
      <c r="GG154">
        <v>0.710533810232173</v>
      </c>
      <c r="GH154">
        <v>0.00197157181927259</v>
      </c>
      <c r="GI154">
        <v>-1.54613444728524e-06</v>
      </c>
      <c r="GJ154">
        <v>6.01190112903267e-10</v>
      </c>
      <c r="GK154">
        <v>-0.100309745534137</v>
      </c>
      <c r="GL154">
        <v>-0.0164619765348121</v>
      </c>
      <c r="GM154">
        <v>0.00184798508784774</v>
      </c>
      <c r="GN154">
        <v>-1.07393615702454e-05</v>
      </c>
      <c r="GO154">
        <v>1</v>
      </c>
      <c r="GP154">
        <v>1970</v>
      </c>
      <c r="GQ154">
        <v>2</v>
      </c>
      <c r="GR154">
        <v>24</v>
      </c>
      <c r="GS154">
        <v>1288.8</v>
      </c>
      <c r="GT154">
        <v>1288.9</v>
      </c>
      <c r="GU154">
        <v>1.57227</v>
      </c>
      <c r="GV154">
        <v>2.34131</v>
      </c>
      <c r="GW154">
        <v>1.44775</v>
      </c>
      <c r="GX154">
        <v>2.31201</v>
      </c>
      <c r="GY154">
        <v>1.44409</v>
      </c>
      <c r="GZ154">
        <v>2.48047</v>
      </c>
      <c r="HA154">
        <v>34.1452</v>
      </c>
      <c r="HB154">
        <v>24.3327</v>
      </c>
      <c r="HC154">
        <v>18</v>
      </c>
      <c r="HD154">
        <v>417.69</v>
      </c>
      <c r="HE154">
        <v>461.89</v>
      </c>
      <c r="HF154">
        <v>25.4829</v>
      </c>
      <c r="HG154">
        <v>26.262</v>
      </c>
      <c r="HH154">
        <v>30.0001</v>
      </c>
      <c r="HI154">
        <v>26.173</v>
      </c>
      <c r="HJ154">
        <v>26.1503</v>
      </c>
      <c r="HK154">
        <v>31.5534</v>
      </c>
      <c r="HL154">
        <v>30.3438</v>
      </c>
      <c r="HM154">
        <v>100</v>
      </c>
      <c r="HN154">
        <v>25.4778</v>
      </c>
      <c r="HO154">
        <v>709.188</v>
      </c>
      <c r="HP154">
        <v>22.5715</v>
      </c>
      <c r="HQ154">
        <v>95.9315</v>
      </c>
      <c r="HR154">
        <v>100.273</v>
      </c>
    </row>
    <row r="155" spans="1:226">
      <c r="A155">
        <v>139</v>
      </c>
      <c r="B155">
        <v>1680460388.1</v>
      </c>
      <c r="C155">
        <v>2363.09999990463</v>
      </c>
      <c r="D155" t="s">
        <v>637</v>
      </c>
      <c r="E155" t="s">
        <v>638</v>
      </c>
      <c r="F155">
        <v>5</v>
      </c>
      <c r="G155" t="s">
        <v>353</v>
      </c>
      <c r="H155" t="s">
        <v>354</v>
      </c>
      <c r="I155">
        <v>1680460380.33214</v>
      </c>
      <c r="J155">
        <f>(K155)/1000</f>
        <v>0</v>
      </c>
      <c r="K155">
        <f>IF(BF155, AN155, AH155)</f>
        <v>0</v>
      </c>
      <c r="L155">
        <f>IF(BF155, AI155, AG155)</f>
        <v>0</v>
      </c>
      <c r="M155">
        <f>BH155 - IF(AU155&gt;1, L155*BB155*100.0/(AW155*BV155), 0)</f>
        <v>0</v>
      </c>
      <c r="N155">
        <f>((T155-J155/2)*M155-L155)/(T155+J155/2)</f>
        <v>0</v>
      </c>
      <c r="O155">
        <f>N155*(BO155+BP155)/1000.0</f>
        <v>0</v>
      </c>
      <c r="P155">
        <f>(BH155 - IF(AU155&gt;1, L155*BB155*100.0/(AW155*BV155), 0))*(BO155+BP155)/1000.0</f>
        <v>0</v>
      </c>
      <c r="Q155">
        <f>2.0/((1/S155-1/R155)+SIGN(S155)*SQRT((1/S155-1/R155)*(1/S155-1/R155) + 4*BC155/((BC155+1)*(BC155+1))*(2*1/S155*1/R155-1/R155*1/R155)))</f>
        <v>0</v>
      </c>
      <c r="R155">
        <f>IF(LEFT(BD155,1)&lt;&gt;"0",IF(LEFT(BD155,1)="1",3.0,BE155),$D$5+$E$5*(BV155*BO155/($K$5*1000))+$F$5*(BV155*BO155/($K$5*1000))*MAX(MIN(BB155,$J$5),$I$5)*MAX(MIN(BB155,$J$5),$I$5)+$G$5*MAX(MIN(BB155,$J$5),$I$5)*(BV155*BO155/($K$5*1000))+$H$5*(BV155*BO155/($K$5*1000))*(BV155*BO155/($K$5*1000)))</f>
        <v>0</v>
      </c>
      <c r="S155">
        <f>J155*(1000-(1000*0.61365*exp(17.502*W155/(240.97+W155))/(BO155+BP155)+BJ155)/2)/(1000*0.61365*exp(17.502*W155/(240.97+W155))/(BO155+BP155)-BJ155)</f>
        <v>0</v>
      </c>
      <c r="T155">
        <f>1/((BC155+1)/(Q155/1.6)+1/(R155/1.37)) + BC155/((BC155+1)/(Q155/1.6) + BC155/(R155/1.37))</f>
        <v>0</v>
      </c>
      <c r="U155">
        <f>(AX155*BA155)</f>
        <v>0</v>
      </c>
      <c r="V155">
        <f>(BQ155+(U155+2*0.95*5.67E-8*(((BQ155+$B$7)+273)^4-(BQ155+273)^4)-44100*J155)/(1.84*29.3*R155+8*0.95*5.67E-8*(BQ155+273)^3))</f>
        <v>0</v>
      </c>
      <c r="W155">
        <f>($C$7*BR155+$D$7*BS155+$E$7*V155)</f>
        <v>0</v>
      </c>
      <c r="X155">
        <f>0.61365*exp(17.502*W155/(240.97+W155))</f>
        <v>0</v>
      </c>
      <c r="Y155">
        <f>(Z155/AA155*100)</f>
        <v>0</v>
      </c>
      <c r="Z155">
        <f>BJ155*(BO155+BP155)/1000</f>
        <v>0</v>
      </c>
      <c r="AA155">
        <f>0.61365*exp(17.502*BQ155/(240.97+BQ155))</f>
        <v>0</v>
      </c>
      <c r="AB155">
        <f>(X155-BJ155*(BO155+BP155)/1000)</f>
        <v>0</v>
      </c>
      <c r="AC155">
        <f>(-J155*44100)</f>
        <v>0</v>
      </c>
      <c r="AD155">
        <f>2*29.3*R155*0.92*(BQ155-W155)</f>
        <v>0</v>
      </c>
      <c r="AE155">
        <f>2*0.95*5.67E-8*(((BQ155+$B$7)+273)^4-(W155+273)^4)</f>
        <v>0</v>
      </c>
      <c r="AF155">
        <f>U155+AE155+AC155+AD155</f>
        <v>0</v>
      </c>
      <c r="AG155">
        <f>BN155*AU155*(BI155-BH155*(1000-AU155*BK155)/(1000-AU155*BJ155))/(100*BB155)</f>
        <v>0</v>
      </c>
      <c r="AH155">
        <f>1000*BN155*AU155*(BJ155-BK155)/(100*BB155*(1000-AU155*BJ155))</f>
        <v>0</v>
      </c>
      <c r="AI155">
        <f>(AJ155 - AK155 - BO155*1E3/(8.314*(BQ155+273.15)) * AM155/BN155 * AL155) * BN155/(100*BB155) * (1000 - BK155)/1000</f>
        <v>0</v>
      </c>
      <c r="AJ155">
        <v>708.533029859193</v>
      </c>
      <c r="AK155">
        <v>680.60576969697</v>
      </c>
      <c r="AL155">
        <v>3.3697577806013</v>
      </c>
      <c r="AM155">
        <v>67.1760314987301</v>
      </c>
      <c r="AN155">
        <f>(AP155 - AO155 + BO155*1E3/(8.314*(BQ155+273.15)) * AR155/BN155 * AQ155) * BN155/(100*BB155) * 1000/(1000 - AP155)</f>
        <v>0</v>
      </c>
      <c r="AO155">
        <v>22.5450079958368</v>
      </c>
      <c r="AP155">
        <v>24.4305260606061</v>
      </c>
      <c r="AQ155">
        <v>-9.81045063939052e-07</v>
      </c>
      <c r="AR155">
        <v>128.514826234173</v>
      </c>
      <c r="AS155">
        <v>10</v>
      </c>
      <c r="AT155">
        <v>2</v>
      </c>
      <c r="AU155">
        <f>IF(AS155*$H$13&gt;=AW155,1.0,(AW155/(AW155-AS155*$H$13)))</f>
        <v>0</v>
      </c>
      <c r="AV155">
        <f>(AU155-1)*100</f>
        <v>0</v>
      </c>
      <c r="AW155">
        <f>MAX(0,($B$13+$C$13*BV155)/(1+$D$13*BV155)*BO155/(BQ155+273)*$E$13)</f>
        <v>0</v>
      </c>
      <c r="AX155">
        <f>$B$11*BW155+$C$11*BX155+$F$11*CI155*(1-CL155)</f>
        <v>0</v>
      </c>
      <c r="AY155">
        <f>AX155*AZ155</f>
        <v>0</v>
      </c>
      <c r="AZ155">
        <f>($B$11*$D$9+$C$11*$D$9+$F$11*((CV155+CN155)/MAX(CV155+CN155+CW155, 0.1)*$I$9+CW155/MAX(CV155+CN155+CW155, 0.1)*$J$9))/($B$11+$C$11+$F$11)</f>
        <v>0</v>
      </c>
      <c r="BA155">
        <f>($B$11*$K$9+$C$11*$K$9+$F$11*((CV155+CN155)/MAX(CV155+CN155+CW155, 0.1)*$P$9+CW155/MAX(CV155+CN155+CW155, 0.1)*$Q$9))/($B$11+$C$11+$F$11)</f>
        <v>0</v>
      </c>
      <c r="BB155">
        <v>2.44</v>
      </c>
      <c r="BC155">
        <v>0.5</v>
      </c>
      <c r="BD155" t="s">
        <v>355</v>
      </c>
      <c r="BE155">
        <v>2</v>
      </c>
      <c r="BF155" t="b">
        <v>1</v>
      </c>
      <c r="BG155">
        <v>1680460380.33214</v>
      </c>
      <c r="BH155">
        <v>639.92725</v>
      </c>
      <c r="BI155">
        <v>677.200178571429</v>
      </c>
      <c r="BJ155">
        <v>24.4340857142857</v>
      </c>
      <c r="BK155">
        <v>22.5487392857143</v>
      </c>
      <c r="BL155">
        <v>638.431857142857</v>
      </c>
      <c r="BM155">
        <v>24.012825</v>
      </c>
      <c r="BN155">
        <v>500.21</v>
      </c>
      <c r="BO155">
        <v>89.4486857142857</v>
      </c>
      <c r="BP155">
        <v>0.0999681464285714</v>
      </c>
      <c r="BQ155">
        <v>27.4453285714286</v>
      </c>
      <c r="BR155">
        <v>27.5020535714286</v>
      </c>
      <c r="BS155">
        <v>999.9</v>
      </c>
      <c r="BT155">
        <v>0</v>
      </c>
      <c r="BU155">
        <v>0</v>
      </c>
      <c r="BV155">
        <v>10010.4253571429</v>
      </c>
      <c r="BW155">
        <v>0</v>
      </c>
      <c r="BX155">
        <v>10.2381</v>
      </c>
      <c r="BY155">
        <v>-37.2730214285714</v>
      </c>
      <c r="BZ155">
        <v>655.954785714286</v>
      </c>
      <c r="CA155">
        <v>692.8225</v>
      </c>
      <c r="CB155">
        <v>1.88534607142857</v>
      </c>
      <c r="CC155">
        <v>677.200178571429</v>
      </c>
      <c r="CD155">
        <v>22.5487392857143</v>
      </c>
      <c r="CE155">
        <v>2.18559714285714</v>
      </c>
      <c r="CF155">
        <v>2.01695642857143</v>
      </c>
      <c r="CG155">
        <v>18.8571285714286</v>
      </c>
      <c r="CH155">
        <v>17.5780821428571</v>
      </c>
      <c r="CI155">
        <v>2000.00678571429</v>
      </c>
      <c r="CJ155">
        <v>0.979999071428571</v>
      </c>
      <c r="CK155">
        <v>0.0200011571428571</v>
      </c>
      <c r="CL155">
        <v>0</v>
      </c>
      <c r="CM155">
        <v>2.53557857142857</v>
      </c>
      <c r="CN155">
        <v>0</v>
      </c>
      <c r="CO155">
        <v>4400.0675</v>
      </c>
      <c r="CP155">
        <v>16705.4642857143</v>
      </c>
      <c r="CQ155">
        <v>43.4303571428571</v>
      </c>
      <c r="CR155">
        <v>45.187</v>
      </c>
      <c r="CS155">
        <v>44.4237142857143</v>
      </c>
      <c r="CT155">
        <v>43.375</v>
      </c>
      <c r="CU155">
        <v>43</v>
      </c>
      <c r="CV155">
        <v>1960.00535714286</v>
      </c>
      <c r="CW155">
        <v>40.0014285714286</v>
      </c>
      <c r="CX155">
        <v>0</v>
      </c>
      <c r="CY155">
        <v>1680460417.8</v>
      </c>
      <c r="CZ155">
        <v>0</v>
      </c>
      <c r="DA155">
        <v>0</v>
      </c>
      <c r="DB155" t="s">
        <v>356</v>
      </c>
      <c r="DC155">
        <v>1680383055.5</v>
      </c>
      <c r="DD155">
        <v>1680383051.5</v>
      </c>
      <c r="DE155">
        <v>0</v>
      </c>
      <c r="DF155">
        <v>-0.261</v>
      </c>
      <c r="DG155">
        <v>-0.006</v>
      </c>
      <c r="DH155">
        <v>1.377</v>
      </c>
      <c r="DI155">
        <v>0.403</v>
      </c>
      <c r="DJ155">
        <v>420</v>
      </c>
      <c r="DK155">
        <v>24</v>
      </c>
      <c r="DL155">
        <v>0.61</v>
      </c>
      <c r="DM155">
        <v>0.33</v>
      </c>
      <c r="DN155">
        <v>-37.2492878048781</v>
      </c>
      <c r="DO155">
        <v>-1.57053240418118</v>
      </c>
      <c r="DP155">
        <v>0.357569297527354</v>
      </c>
      <c r="DQ155">
        <v>0</v>
      </c>
      <c r="DR155">
        <v>1.88459243902439</v>
      </c>
      <c r="DS155">
        <v>0.0117861324041777</v>
      </c>
      <c r="DT155">
        <v>0.00178101749554931</v>
      </c>
      <c r="DU155">
        <v>1</v>
      </c>
      <c r="DV155">
        <v>1</v>
      </c>
      <c r="DW155">
        <v>2</v>
      </c>
      <c r="DX155" t="s">
        <v>357</v>
      </c>
      <c r="DY155">
        <v>2.87046</v>
      </c>
      <c r="DZ155">
        <v>2.71047</v>
      </c>
      <c r="EA155">
        <v>0.126109</v>
      </c>
      <c r="EB155">
        <v>0.13095</v>
      </c>
      <c r="EC155">
        <v>0.102641</v>
      </c>
      <c r="ED155">
        <v>0.0973334</v>
      </c>
      <c r="EE155">
        <v>24501.2</v>
      </c>
      <c r="EF155">
        <v>21351.1</v>
      </c>
      <c r="EG155">
        <v>25082.5</v>
      </c>
      <c r="EH155">
        <v>23920.5</v>
      </c>
      <c r="EI155">
        <v>38386.7</v>
      </c>
      <c r="EJ155">
        <v>35714.6</v>
      </c>
      <c r="EK155">
        <v>45316.1</v>
      </c>
      <c r="EL155">
        <v>42638.2</v>
      </c>
      <c r="EM155">
        <v>1.78223</v>
      </c>
      <c r="EN155">
        <v>1.88043</v>
      </c>
      <c r="EO155">
        <v>0.10391</v>
      </c>
      <c r="EP155">
        <v>0</v>
      </c>
      <c r="EQ155">
        <v>25.8096</v>
      </c>
      <c r="ER155">
        <v>999.9</v>
      </c>
      <c r="ES155">
        <v>59.694</v>
      </c>
      <c r="ET155">
        <v>28.701</v>
      </c>
      <c r="EU155">
        <v>26.3793</v>
      </c>
      <c r="EV155">
        <v>54.4506</v>
      </c>
      <c r="EW155">
        <v>45.1883</v>
      </c>
      <c r="EX155">
        <v>1</v>
      </c>
      <c r="EY155">
        <v>-0.0944538</v>
      </c>
      <c r="EZ155">
        <v>0.021329</v>
      </c>
      <c r="FA155">
        <v>20.2292</v>
      </c>
      <c r="FB155">
        <v>5.23346</v>
      </c>
      <c r="FC155">
        <v>11.986</v>
      </c>
      <c r="FD155">
        <v>4.9563</v>
      </c>
      <c r="FE155">
        <v>3.304</v>
      </c>
      <c r="FF155">
        <v>9999</v>
      </c>
      <c r="FG155">
        <v>9999</v>
      </c>
      <c r="FH155">
        <v>999.9</v>
      </c>
      <c r="FI155">
        <v>9999</v>
      </c>
      <c r="FJ155">
        <v>1.86844</v>
      </c>
      <c r="FK155">
        <v>1.86411</v>
      </c>
      <c r="FL155">
        <v>1.87179</v>
      </c>
      <c r="FM155">
        <v>1.86249</v>
      </c>
      <c r="FN155">
        <v>1.86195</v>
      </c>
      <c r="FO155">
        <v>1.86844</v>
      </c>
      <c r="FP155">
        <v>1.85852</v>
      </c>
      <c r="FQ155">
        <v>1.86501</v>
      </c>
      <c r="FR155">
        <v>5</v>
      </c>
      <c r="FS155">
        <v>0</v>
      </c>
      <c r="FT155">
        <v>0</v>
      </c>
      <c r="FU155">
        <v>0</v>
      </c>
      <c r="FV155" t="s">
        <v>358</v>
      </c>
      <c r="FW155" t="s">
        <v>359</v>
      </c>
      <c r="FX155" t="s">
        <v>360</v>
      </c>
      <c r="FY155" t="s">
        <v>360</v>
      </c>
      <c r="FZ155" t="s">
        <v>360</v>
      </c>
      <c r="GA155" t="s">
        <v>360</v>
      </c>
      <c r="GB155">
        <v>0</v>
      </c>
      <c r="GC155">
        <v>100</v>
      </c>
      <c r="GD155">
        <v>100</v>
      </c>
      <c r="GE155">
        <v>1.514</v>
      </c>
      <c r="GF155">
        <v>0.421</v>
      </c>
      <c r="GG155">
        <v>0.710533810232173</v>
      </c>
      <c r="GH155">
        <v>0.00197157181927259</v>
      </c>
      <c r="GI155">
        <v>-1.54613444728524e-06</v>
      </c>
      <c r="GJ155">
        <v>6.01190112903267e-10</v>
      </c>
      <c r="GK155">
        <v>-0.100309745534137</v>
      </c>
      <c r="GL155">
        <v>-0.0164619765348121</v>
      </c>
      <c r="GM155">
        <v>0.00184798508784774</v>
      </c>
      <c r="GN155">
        <v>-1.07393615702454e-05</v>
      </c>
      <c r="GO155">
        <v>1</v>
      </c>
      <c r="GP155">
        <v>1970</v>
      </c>
      <c r="GQ155">
        <v>2</v>
      </c>
      <c r="GR155">
        <v>24</v>
      </c>
      <c r="GS155">
        <v>1288.9</v>
      </c>
      <c r="GT155">
        <v>1288.9</v>
      </c>
      <c r="GU155">
        <v>1.60522</v>
      </c>
      <c r="GV155">
        <v>2.36206</v>
      </c>
      <c r="GW155">
        <v>1.44775</v>
      </c>
      <c r="GX155">
        <v>2.31201</v>
      </c>
      <c r="GY155">
        <v>1.44409</v>
      </c>
      <c r="GZ155">
        <v>2.39136</v>
      </c>
      <c r="HA155">
        <v>34.1225</v>
      </c>
      <c r="HB155">
        <v>24.3327</v>
      </c>
      <c r="HC155">
        <v>18</v>
      </c>
      <c r="HD155">
        <v>417.649</v>
      </c>
      <c r="HE155">
        <v>462.213</v>
      </c>
      <c r="HF155">
        <v>25.4795</v>
      </c>
      <c r="HG155">
        <v>26.262</v>
      </c>
      <c r="HH155">
        <v>30.0002</v>
      </c>
      <c r="HI155">
        <v>26.173</v>
      </c>
      <c r="HJ155">
        <v>26.1499</v>
      </c>
      <c r="HK155">
        <v>32.2126</v>
      </c>
      <c r="HL155">
        <v>30.3438</v>
      </c>
      <c r="HM155">
        <v>100</v>
      </c>
      <c r="HN155">
        <v>25.4797</v>
      </c>
      <c r="HO155">
        <v>722.687</v>
      </c>
      <c r="HP155">
        <v>22.5712</v>
      </c>
      <c r="HQ155">
        <v>95.9309</v>
      </c>
      <c r="HR155">
        <v>100.273</v>
      </c>
    </row>
    <row r="156" spans="1:226">
      <c r="A156">
        <v>140</v>
      </c>
      <c r="B156">
        <v>1680460393.1</v>
      </c>
      <c r="C156">
        <v>2368.09999990463</v>
      </c>
      <c r="D156" t="s">
        <v>639</v>
      </c>
      <c r="E156" t="s">
        <v>640</v>
      </c>
      <c r="F156">
        <v>5</v>
      </c>
      <c r="G156" t="s">
        <v>353</v>
      </c>
      <c r="H156" t="s">
        <v>354</v>
      </c>
      <c r="I156">
        <v>1680460385.61852</v>
      </c>
      <c r="J156">
        <f>(K156)/1000</f>
        <v>0</v>
      </c>
      <c r="K156">
        <f>IF(BF156, AN156, AH156)</f>
        <v>0</v>
      </c>
      <c r="L156">
        <f>IF(BF156, AI156, AG156)</f>
        <v>0</v>
      </c>
      <c r="M156">
        <f>BH156 - IF(AU156&gt;1, L156*BB156*100.0/(AW156*BV156), 0)</f>
        <v>0</v>
      </c>
      <c r="N156">
        <f>((T156-J156/2)*M156-L156)/(T156+J156/2)</f>
        <v>0</v>
      </c>
      <c r="O156">
        <f>N156*(BO156+BP156)/1000.0</f>
        <v>0</v>
      </c>
      <c r="P156">
        <f>(BH156 - IF(AU156&gt;1, L156*BB156*100.0/(AW156*BV156), 0))*(BO156+BP156)/1000.0</f>
        <v>0</v>
      </c>
      <c r="Q156">
        <f>2.0/((1/S156-1/R156)+SIGN(S156)*SQRT((1/S156-1/R156)*(1/S156-1/R156) + 4*BC156/((BC156+1)*(BC156+1))*(2*1/S156*1/R156-1/R156*1/R156)))</f>
        <v>0</v>
      </c>
      <c r="R156">
        <f>IF(LEFT(BD156,1)&lt;&gt;"0",IF(LEFT(BD156,1)="1",3.0,BE156),$D$5+$E$5*(BV156*BO156/($K$5*1000))+$F$5*(BV156*BO156/($K$5*1000))*MAX(MIN(BB156,$J$5),$I$5)*MAX(MIN(BB156,$J$5),$I$5)+$G$5*MAX(MIN(BB156,$J$5),$I$5)*(BV156*BO156/($K$5*1000))+$H$5*(BV156*BO156/($K$5*1000))*(BV156*BO156/($K$5*1000)))</f>
        <v>0</v>
      </c>
      <c r="S156">
        <f>J156*(1000-(1000*0.61365*exp(17.502*W156/(240.97+W156))/(BO156+BP156)+BJ156)/2)/(1000*0.61365*exp(17.502*W156/(240.97+W156))/(BO156+BP156)-BJ156)</f>
        <v>0</v>
      </c>
      <c r="T156">
        <f>1/((BC156+1)/(Q156/1.6)+1/(R156/1.37)) + BC156/((BC156+1)/(Q156/1.6) + BC156/(R156/1.37))</f>
        <v>0</v>
      </c>
      <c r="U156">
        <f>(AX156*BA156)</f>
        <v>0</v>
      </c>
      <c r="V156">
        <f>(BQ156+(U156+2*0.95*5.67E-8*(((BQ156+$B$7)+273)^4-(BQ156+273)^4)-44100*J156)/(1.84*29.3*R156+8*0.95*5.67E-8*(BQ156+273)^3))</f>
        <v>0</v>
      </c>
      <c r="W156">
        <f>($C$7*BR156+$D$7*BS156+$E$7*V156)</f>
        <v>0</v>
      </c>
      <c r="X156">
        <f>0.61365*exp(17.502*W156/(240.97+W156))</f>
        <v>0</v>
      </c>
      <c r="Y156">
        <f>(Z156/AA156*100)</f>
        <v>0</v>
      </c>
      <c r="Z156">
        <f>BJ156*(BO156+BP156)/1000</f>
        <v>0</v>
      </c>
      <c r="AA156">
        <f>0.61365*exp(17.502*BQ156/(240.97+BQ156))</f>
        <v>0</v>
      </c>
      <c r="AB156">
        <f>(X156-BJ156*(BO156+BP156)/1000)</f>
        <v>0</v>
      </c>
      <c r="AC156">
        <f>(-J156*44100)</f>
        <v>0</v>
      </c>
      <c r="AD156">
        <f>2*29.3*R156*0.92*(BQ156-W156)</f>
        <v>0</v>
      </c>
      <c r="AE156">
        <f>2*0.95*5.67E-8*(((BQ156+$B$7)+273)^4-(W156+273)^4)</f>
        <v>0</v>
      </c>
      <c r="AF156">
        <f>U156+AE156+AC156+AD156</f>
        <v>0</v>
      </c>
      <c r="AG156">
        <f>BN156*AU156*(BI156-BH156*(1000-AU156*BK156)/(1000-AU156*BJ156))/(100*BB156)</f>
        <v>0</v>
      </c>
      <c r="AH156">
        <f>1000*BN156*AU156*(BJ156-BK156)/(100*BB156*(1000-AU156*BJ156))</f>
        <v>0</v>
      </c>
      <c r="AI156">
        <f>(AJ156 - AK156 - BO156*1E3/(8.314*(BQ156+273.15)) * AM156/BN156 * AL156) * BN156/(100*BB156) * (1000 - BK156)/1000</f>
        <v>0</v>
      </c>
      <c r="AJ156">
        <v>725.734806569934</v>
      </c>
      <c r="AK156">
        <v>697.531036363636</v>
      </c>
      <c r="AL156">
        <v>3.36386331313053</v>
      </c>
      <c r="AM156">
        <v>67.1760314987301</v>
      </c>
      <c r="AN156">
        <f>(AP156 - AO156 + BO156*1E3/(8.314*(BQ156+273.15)) * AR156/BN156 * AQ156) * BN156/(100*BB156) * 1000/(1000 - AP156)</f>
        <v>0</v>
      </c>
      <c r="AO156">
        <v>22.5427889358239</v>
      </c>
      <c r="AP156">
        <v>24.4280593939394</v>
      </c>
      <c r="AQ156">
        <v>3.55633451618588e-07</v>
      </c>
      <c r="AR156">
        <v>128.514826234173</v>
      </c>
      <c r="AS156">
        <v>10</v>
      </c>
      <c r="AT156">
        <v>2</v>
      </c>
      <c r="AU156">
        <f>IF(AS156*$H$13&gt;=AW156,1.0,(AW156/(AW156-AS156*$H$13)))</f>
        <v>0</v>
      </c>
      <c r="AV156">
        <f>(AU156-1)*100</f>
        <v>0</v>
      </c>
      <c r="AW156">
        <f>MAX(0,($B$13+$C$13*BV156)/(1+$D$13*BV156)*BO156/(BQ156+273)*$E$13)</f>
        <v>0</v>
      </c>
      <c r="AX156">
        <f>$B$11*BW156+$C$11*BX156+$F$11*CI156*(1-CL156)</f>
        <v>0</v>
      </c>
      <c r="AY156">
        <f>AX156*AZ156</f>
        <v>0</v>
      </c>
      <c r="AZ156">
        <f>($B$11*$D$9+$C$11*$D$9+$F$11*((CV156+CN156)/MAX(CV156+CN156+CW156, 0.1)*$I$9+CW156/MAX(CV156+CN156+CW156, 0.1)*$J$9))/($B$11+$C$11+$F$11)</f>
        <v>0</v>
      </c>
      <c r="BA156">
        <f>($B$11*$K$9+$C$11*$K$9+$F$11*((CV156+CN156)/MAX(CV156+CN156+CW156, 0.1)*$P$9+CW156/MAX(CV156+CN156+CW156, 0.1)*$Q$9))/($B$11+$C$11+$F$11)</f>
        <v>0</v>
      </c>
      <c r="BB156">
        <v>2.44</v>
      </c>
      <c r="BC156">
        <v>0.5</v>
      </c>
      <c r="BD156" t="s">
        <v>355</v>
      </c>
      <c r="BE156">
        <v>2</v>
      </c>
      <c r="BF156" t="b">
        <v>1</v>
      </c>
      <c r="BG156">
        <v>1680460385.61852</v>
      </c>
      <c r="BH156">
        <v>657.458148148148</v>
      </c>
      <c r="BI156">
        <v>694.893592592592</v>
      </c>
      <c r="BJ156">
        <v>24.4309148148148</v>
      </c>
      <c r="BK156">
        <v>22.5458666666667</v>
      </c>
      <c r="BL156">
        <v>655.950111111111</v>
      </c>
      <c r="BM156">
        <v>24.0098148148148</v>
      </c>
      <c r="BN156">
        <v>500.22862962963</v>
      </c>
      <c r="BO156">
        <v>89.4503259259259</v>
      </c>
      <c r="BP156">
        <v>0.100015603703704</v>
      </c>
      <c r="BQ156">
        <v>27.4475851851852</v>
      </c>
      <c r="BR156">
        <v>27.5025407407407</v>
      </c>
      <c r="BS156">
        <v>999.9</v>
      </c>
      <c r="BT156">
        <v>0</v>
      </c>
      <c r="BU156">
        <v>0</v>
      </c>
      <c r="BV156">
        <v>10010.9288888889</v>
      </c>
      <c r="BW156">
        <v>0</v>
      </c>
      <c r="BX156">
        <v>10.2381</v>
      </c>
      <c r="BY156">
        <v>-37.4355</v>
      </c>
      <c r="BZ156">
        <v>673.922703703704</v>
      </c>
      <c r="CA156">
        <v>710.922037037037</v>
      </c>
      <c r="CB156">
        <v>1.88505703703704</v>
      </c>
      <c r="CC156">
        <v>694.893592592592</v>
      </c>
      <c r="CD156">
        <v>22.5458666666667</v>
      </c>
      <c r="CE156">
        <v>2.1853537037037</v>
      </c>
      <c r="CF156">
        <v>2.01673592592593</v>
      </c>
      <c r="CG156">
        <v>18.8553518518519</v>
      </c>
      <c r="CH156">
        <v>17.5763481481481</v>
      </c>
      <c r="CI156">
        <v>1999.98888888889</v>
      </c>
      <c r="CJ156">
        <v>0.979999111111111</v>
      </c>
      <c r="CK156">
        <v>0.0200011148148148</v>
      </c>
      <c r="CL156">
        <v>0</v>
      </c>
      <c r="CM156">
        <v>2.53871851851852</v>
      </c>
      <c r="CN156">
        <v>0</v>
      </c>
      <c r="CO156">
        <v>4410.42074074074</v>
      </c>
      <c r="CP156">
        <v>16705.3148148148</v>
      </c>
      <c r="CQ156">
        <v>43.437</v>
      </c>
      <c r="CR156">
        <v>45.187</v>
      </c>
      <c r="CS156">
        <v>44.4278148148148</v>
      </c>
      <c r="CT156">
        <v>43.375</v>
      </c>
      <c r="CU156">
        <v>43</v>
      </c>
      <c r="CV156">
        <v>1959.98814814815</v>
      </c>
      <c r="CW156">
        <v>40.0007407407407</v>
      </c>
      <c r="CX156">
        <v>0</v>
      </c>
      <c r="CY156">
        <v>1680460423.2</v>
      </c>
      <c r="CZ156">
        <v>0</v>
      </c>
      <c r="DA156">
        <v>0</v>
      </c>
      <c r="DB156" t="s">
        <v>356</v>
      </c>
      <c r="DC156">
        <v>1680383055.5</v>
      </c>
      <c r="DD156">
        <v>1680383051.5</v>
      </c>
      <c r="DE156">
        <v>0</v>
      </c>
      <c r="DF156">
        <v>-0.261</v>
      </c>
      <c r="DG156">
        <v>-0.006</v>
      </c>
      <c r="DH156">
        <v>1.377</v>
      </c>
      <c r="DI156">
        <v>0.403</v>
      </c>
      <c r="DJ156">
        <v>420</v>
      </c>
      <c r="DK156">
        <v>24</v>
      </c>
      <c r="DL156">
        <v>0.61</v>
      </c>
      <c r="DM156">
        <v>0.33</v>
      </c>
      <c r="DN156">
        <v>-37.2910365853659</v>
      </c>
      <c r="DO156">
        <v>-2.40484390243906</v>
      </c>
      <c r="DP156">
        <v>0.377755853374996</v>
      </c>
      <c r="DQ156">
        <v>0</v>
      </c>
      <c r="DR156">
        <v>1.88511097560976</v>
      </c>
      <c r="DS156">
        <v>0.00160369337979136</v>
      </c>
      <c r="DT156">
        <v>0.00120513900600527</v>
      </c>
      <c r="DU156">
        <v>1</v>
      </c>
      <c r="DV156">
        <v>1</v>
      </c>
      <c r="DW156">
        <v>2</v>
      </c>
      <c r="DX156" t="s">
        <v>357</v>
      </c>
      <c r="DY156">
        <v>2.87041</v>
      </c>
      <c r="DZ156">
        <v>2.71011</v>
      </c>
      <c r="EA156">
        <v>0.128239</v>
      </c>
      <c r="EB156">
        <v>0.132931</v>
      </c>
      <c r="EC156">
        <v>0.102635</v>
      </c>
      <c r="ED156">
        <v>0.0973298</v>
      </c>
      <c r="EE156">
        <v>24441.7</v>
      </c>
      <c r="EF156">
        <v>21302.4</v>
      </c>
      <c r="EG156">
        <v>25082.7</v>
      </c>
      <c r="EH156">
        <v>23920.5</v>
      </c>
      <c r="EI156">
        <v>38387.5</v>
      </c>
      <c r="EJ156">
        <v>35714.9</v>
      </c>
      <c r="EK156">
        <v>45316.7</v>
      </c>
      <c r="EL156">
        <v>42638.4</v>
      </c>
      <c r="EM156">
        <v>1.7823</v>
      </c>
      <c r="EN156">
        <v>1.88052</v>
      </c>
      <c r="EO156">
        <v>0.103012</v>
      </c>
      <c r="EP156">
        <v>0</v>
      </c>
      <c r="EQ156">
        <v>25.8129</v>
      </c>
      <c r="ER156">
        <v>999.9</v>
      </c>
      <c r="ES156">
        <v>59.669</v>
      </c>
      <c r="ET156">
        <v>28.701</v>
      </c>
      <c r="EU156">
        <v>26.3675</v>
      </c>
      <c r="EV156">
        <v>54.4606</v>
      </c>
      <c r="EW156">
        <v>44.395</v>
      </c>
      <c r="EX156">
        <v>1</v>
      </c>
      <c r="EY156">
        <v>-0.0947434</v>
      </c>
      <c r="EZ156">
        <v>0.0215332</v>
      </c>
      <c r="FA156">
        <v>20.2294</v>
      </c>
      <c r="FB156">
        <v>5.23316</v>
      </c>
      <c r="FC156">
        <v>11.986</v>
      </c>
      <c r="FD156">
        <v>4.9566</v>
      </c>
      <c r="FE156">
        <v>3.30398</v>
      </c>
      <c r="FF156">
        <v>9999</v>
      </c>
      <c r="FG156">
        <v>9999</v>
      </c>
      <c r="FH156">
        <v>999.9</v>
      </c>
      <c r="FI156">
        <v>9999</v>
      </c>
      <c r="FJ156">
        <v>1.86844</v>
      </c>
      <c r="FK156">
        <v>1.86411</v>
      </c>
      <c r="FL156">
        <v>1.87179</v>
      </c>
      <c r="FM156">
        <v>1.86249</v>
      </c>
      <c r="FN156">
        <v>1.86194</v>
      </c>
      <c r="FO156">
        <v>1.86844</v>
      </c>
      <c r="FP156">
        <v>1.85852</v>
      </c>
      <c r="FQ156">
        <v>1.86499</v>
      </c>
      <c r="FR156">
        <v>5</v>
      </c>
      <c r="FS156">
        <v>0</v>
      </c>
      <c r="FT156">
        <v>0</v>
      </c>
      <c r="FU156">
        <v>0</v>
      </c>
      <c r="FV156" t="s">
        <v>358</v>
      </c>
      <c r="FW156" t="s">
        <v>359</v>
      </c>
      <c r="FX156" t="s">
        <v>360</v>
      </c>
      <c r="FY156" t="s">
        <v>360</v>
      </c>
      <c r="FZ156" t="s">
        <v>360</v>
      </c>
      <c r="GA156" t="s">
        <v>360</v>
      </c>
      <c r="GB156">
        <v>0</v>
      </c>
      <c r="GC156">
        <v>100</v>
      </c>
      <c r="GD156">
        <v>100</v>
      </c>
      <c r="GE156">
        <v>1.526</v>
      </c>
      <c r="GF156">
        <v>0.4209</v>
      </c>
      <c r="GG156">
        <v>0.710533810232173</v>
      </c>
      <c r="GH156">
        <v>0.00197157181927259</v>
      </c>
      <c r="GI156">
        <v>-1.54613444728524e-06</v>
      </c>
      <c r="GJ156">
        <v>6.01190112903267e-10</v>
      </c>
      <c r="GK156">
        <v>-0.100309745534137</v>
      </c>
      <c r="GL156">
        <v>-0.0164619765348121</v>
      </c>
      <c r="GM156">
        <v>0.00184798508784774</v>
      </c>
      <c r="GN156">
        <v>-1.07393615702454e-05</v>
      </c>
      <c r="GO156">
        <v>1</v>
      </c>
      <c r="GP156">
        <v>1970</v>
      </c>
      <c r="GQ156">
        <v>2</v>
      </c>
      <c r="GR156">
        <v>24</v>
      </c>
      <c r="GS156">
        <v>1289</v>
      </c>
      <c r="GT156">
        <v>1289</v>
      </c>
      <c r="GU156">
        <v>1.6333</v>
      </c>
      <c r="GV156">
        <v>2.34741</v>
      </c>
      <c r="GW156">
        <v>1.44775</v>
      </c>
      <c r="GX156">
        <v>2.31201</v>
      </c>
      <c r="GY156">
        <v>1.44409</v>
      </c>
      <c r="GZ156">
        <v>2.44507</v>
      </c>
      <c r="HA156">
        <v>34.1225</v>
      </c>
      <c r="HB156">
        <v>24.3327</v>
      </c>
      <c r="HC156">
        <v>18</v>
      </c>
      <c r="HD156">
        <v>417.69</v>
      </c>
      <c r="HE156">
        <v>462.276</v>
      </c>
      <c r="HF156">
        <v>25.4795</v>
      </c>
      <c r="HG156">
        <v>26.2598</v>
      </c>
      <c r="HH156">
        <v>30</v>
      </c>
      <c r="HI156">
        <v>26.173</v>
      </c>
      <c r="HJ156">
        <v>26.1499</v>
      </c>
      <c r="HK156">
        <v>32.8408</v>
      </c>
      <c r="HL156">
        <v>30.3438</v>
      </c>
      <c r="HM156">
        <v>100</v>
      </c>
      <c r="HN156">
        <v>25.4762</v>
      </c>
      <c r="HO156">
        <v>742.859</v>
      </c>
      <c r="HP156">
        <v>22.5712</v>
      </c>
      <c r="HQ156">
        <v>95.9321</v>
      </c>
      <c r="HR156">
        <v>100.273</v>
      </c>
    </row>
    <row r="157" spans="1:226">
      <c r="A157">
        <v>141</v>
      </c>
      <c r="B157">
        <v>1680460398.1</v>
      </c>
      <c r="C157">
        <v>2373.09999990463</v>
      </c>
      <c r="D157" t="s">
        <v>641</v>
      </c>
      <c r="E157" t="s">
        <v>642</v>
      </c>
      <c r="F157">
        <v>5</v>
      </c>
      <c r="G157" t="s">
        <v>353</v>
      </c>
      <c r="H157" t="s">
        <v>354</v>
      </c>
      <c r="I157">
        <v>1680460390.33214</v>
      </c>
      <c r="J157">
        <f>(K157)/1000</f>
        <v>0</v>
      </c>
      <c r="K157">
        <f>IF(BF157, AN157, AH157)</f>
        <v>0</v>
      </c>
      <c r="L157">
        <f>IF(BF157, AI157, AG157)</f>
        <v>0</v>
      </c>
      <c r="M157">
        <f>BH157 - IF(AU157&gt;1, L157*BB157*100.0/(AW157*BV157), 0)</f>
        <v>0</v>
      </c>
      <c r="N157">
        <f>((T157-J157/2)*M157-L157)/(T157+J157/2)</f>
        <v>0</v>
      </c>
      <c r="O157">
        <f>N157*(BO157+BP157)/1000.0</f>
        <v>0</v>
      </c>
      <c r="P157">
        <f>(BH157 - IF(AU157&gt;1, L157*BB157*100.0/(AW157*BV157), 0))*(BO157+BP157)/1000.0</f>
        <v>0</v>
      </c>
      <c r="Q157">
        <f>2.0/((1/S157-1/R157)+SIGN(S157)*SQRT((1/S157-1/R157)*(1/S157-1/R157) + 4*BC157/((BC157+1)*(BC157+1))*(2*1/S157*1/R157-1/R157*1/R157)))</f>
        <v>0</v>
      </c>
      <c r="R157">
        <f>IF(LEFT(BD157,1)&lt;&gt;"0",IF(LEFT(BD157,1)="1",3.0,BE157),$D$5+$E$5*(BV157*BO157/($K$5*1000))+$F$5*(BV157*BO157/($K$5*1000))*MAX(MIN(BB157,$J$5),$I$5)*MAX(MIN(BB157,$J$5),$I$5)+$G$5*MAX(MIN(BB157,$J$5),$I$5)*(BV157*BO157/($K$5*1000))+$H$5*(BV157*BO157/($K$5*1000))*(BV157*BO157/($K$5*1000)))</f>
        <v>0</v>
      </c>
      <c r="S157">
        <f>J157*(1000-(1000*0.61365*exp(17.502*W157/(240.97+W157))/(BO157+BP157)+BJ157)/2)/(1000*0.61365*exp(17.502*W157/(240.97+W157))/(BO157+BP157)-BJ157)</f>
        <v>0</v>
      </c>
      <c r="T157">
        <f>1/((BC157+1)/(Q157/1.6)+1/(R157/1.37)) + BC157/((BC157+1)/(Q157/1.6) + BC157/(R157/1.37))</f>
        <v>0</v>
      </c>
      <c r="U157">
        <f>(AX157*BA157)</f>
        <v>0</v>
      </c>
      <c r="V157">
        <f>(BQ157+(U157+2*0.95*5.67E-8*(((BQ157+$B$7)+273)^4-(BQ157+273)^4)-44100*J157)/(1.84*29.3*R157+8*0.95*5.67E-8*(BQ157+273)^3))</f>
        <v>0</v>
      </c>
      <c r="W157">
        <f>($C$7*BR157+$D$7*BS157+$E$7*V157)</f>
        <v>0</v>
      </c>
      <c r="X157">
        <f>0.61365*exp(17.502*W157/(240.97+W157))</f>
        <v>0</v>
      </c>
      <c r="Y157">
        <f>(Z157/AA157*100)</f>
        <v>0</v>
      </c>
      <c r="Z157">
        <f>BJ157*(BO157+BP157)/1000</f>
        <v>0</v>
      </c>
      <c r="AA157">
        <f>0.61365*exp(17.502*BQ157/(240.97+BQ157))</f>
        <v>0</v>
      </c>
      <c r="AB157">
        <f>(X157-BJ157*(BO157+BP157)/1000)</f>
        <v>0</v>
      </c>
      <c r="AC157">
        <f>(-J157*44100)</f>
        <v>0</v>
      </c>
      <c r="AD157">
        <f>2*29.3*R157*0.92*(BQ157-W157)</f>
        <v>0</v>
      </c>
      <c r="AE157">
        <f>2*0.95*5.67E-8*(((BQ157+$B$7)+273)^4-(W157+273)^4)</f>
        <v>0</v>
      </c>
      <c r="AF157">
        <f>U157+AE157+AC157+AD157</f>
        <v>0</v>
      </c>
      <c r="AG157">
        <f>BN157*AU157*(BI157-BH157*(1000-AU157*BK157)/(1000-AU157*BJ157))/(100*BB157)</f>
        <v>0</v>
      </c>
      <c r="AH157">
        <f>1000*BN157*AU157*(BJ157-BK157)/(100*BB157*(1000-AU157*BJ157))</f>
        <v>0</v>
      </c>
      <c r="AI157">
        <f>(AJ157 - AK157 - BO157*1E3/(8.314*(BQ157+273.15)) * AM157/BN157 * AL157) * BN157/(100*BB157) * (1000 - BK157)/1000</f>
        <v>0</v>
      </c>
      <c r="AJ157">
        <v>742.221179970563</v>
      </c>
      <c r="AK157">
        <v>714.051806060605</v>
      </c>
      <c r="AL157">
        <v>3.30134228766631</v>
      </c>
      <c r="AM157">
        <v>67.1760314987301</v>
      </c>
      <c r="AN157">
        <f>(AP157 - AO157 + BO157*1E3/(8.314*(BQ157+273.15)) * AR157/BN157 * AQ157) * BN157/(100*BB157) * 1000/(1000 - AP157)</f>
        <v>0</v>
      </c>
      <c r="AO157">
        <v>22.5388140760597</v>
      </c>
      <c r="AP157">
        <v>24.42668</v>
      </c>
      <c r="AQ157">
        <v>-3.58193970992604e-07</v>
      </c>
      <c r="AR157">
        <v>128.514826234173</v>
      </c>
      <c r="AS157">
        <v>10</v>
      </c>
      <c r="AT157">
        <v>2</v>
      </c>
      <c r="AU157">
        <f>IF(AS157*$H$13&gt;=AW157,1.0,(AW157/(AW157-AS157*$H$13)))</f>
        <v>0</v>
      </c>
      <c r="AV157">
        <f>(AU157-1)*100</f>
        <v>0</v>
      </c>
      <c r="AW157">
        <f>MAX(0,($B$13+$C$13*BV157)/(1+$D$13*BV157)*BO157/(BQ157+273)*$E$13)</f>
        <v>0</v>
      </c>
      <c r="AX157">
        <f>$B$11*BW157+$C$11*BX157+$F$11*CI157*(1-CL157)</f>
        <v>0</v>
      </c>
      <c r="AY157">
        <f>AX157*AZ157</f>
        <v>0</v>
      </c>
      <c r="AZ157">
        <f>($B$11*$D$9+$C$11*$D$9+$F$11*((CV157+CN157)/MAX(CV157+CN157+CW157, 0.1)*$I$9+CW157/MAX(CV157+CN157+CW157, 0.1)*$J$9))/($B$11+$C$11+$F$11)</f>
        <v>0</v>
      </c>
      <c r="BA157">
        <f>($B$11*$K$9+$C$11*$K$9+$F$11*((CV157+CN157)/MAX(CV157+CN157+CW157, 0.1)*$P$9+CW157/MAX(CV157+CN157+CW157, 0.1)*$Q$9))/($B$11+$C$11+$F$11)</f>
        <v>0</v>
      </c>
      <c r="BB157">
        <v>2.44</v>
      </c>
      <c r="BC157">
        <v>0.5</v>
      </c>
      <c r="BD157" t="s">
        <v>355</v>
      </c>
      <c r="BE157">
        <v>2</v>
      </c>
      <c r="BF157" t="b">
        <v>1</v>
      </c>
      <c r="BG157">
        <v>1680460390.33214</v>
      </c>
      <c r="BH157">
        <v>672.944285714286</v>
      </c>
      <c r="BI157">
        <v>710.440785714286</v>
      </c>
      <c r="BJ157">
        <v>24.4291071428571</v>
      </c>
      <c r="BK157">
        <v>22.5431571428571</v>
      </c>
      <c r="BL157">
        <v>671.425178571428</v>
      </c>
      <c r="BM157">
        <v>24.0080964285714</v>
      </c>
      <c r="BN157">
        <v>500.228857142857</v>
      </c>
      <c r="BO157">
        <v>89.4503464285714</v>
      </c>
      <c r="BP157">
        <v>0.0999872607142857</v>
      </c>
      <c r="BQ157">
        <v>27.4506107142857</v>
      </c>
      <c r="BR157">
        <v>27.50455</v>
      </c>
      <c r="BS157">
        <v>999.9</v>
      </c>
      <c r="BT157">
        <v>0</v>
      </c>
      <c r="BU157">
        <v>0</v>
      </c>
      <c r="BV157">
        <v>9998.99428571429</v>
      </c>
      <c r="BW157">
        <v>0</v>
      </c>
      <c r="BX157">
        <v>10.2381</v>
      </c>
      <c r="BY157">
        <v>-37.4965892857143</v>
      </c>
      <c r="BZ157">
        <v>689.795321428571</v>
      </c>
      <c r="CA157">
        <v>726.82575</v>
      </c>
      <c r="CB157">
        <v>1.88595857142857</v>
      </c>
      <c r="CC157">
        <v>710.440785714286</v>
      </c>
      <c r="CD157">
        <v>22.5431571428571</v>
      </c>
      <c r="CE157">
        <v>2.1851925</v>
      </c>
      <c r="CF157">
        <v>2.01649357142857</v>
      </c>
      <c r="CG157">
        <v>18.8541678571429</v>
      </c>
      <c r="CH157">
        <v>17.57445</v>
      </c>
      <c r="CI157">
        <v>1999.99535714286</v>
      </c>
      <c r="CJ157">
        <v>0.979999178571428</v>
      </c>
      <c r="CK157">
        <v>0.0200010428571429</v>
      </c>
      <c r="CL157">
        <v>0</v>
      </c>
      <c r="CM157">
        <v>2.57942857142857</v>
      </c>
      <c r="CN157">
        <v>0</v>
      </c>
      <c r="CO157">
        <v>4419.36035714286</v>
      </c>
      <c r="CP157">
        <v>16705.3607142857</v>
      </c>
      <c r="CQ157">
        <v>43.437</v>
      </c>
      <c r="CR157">
        <v>45.187</v>
      </c>
      <c r="CS157">
        <v>44.437</v>
      </c>
      <c r="CT157">
        <v>43.375</v>
      </c>
      <c r="CU157">
        <v>43</v>
      </c>
      <c r="CV157">
        <v>1959.99464285714</v>
      </c>
      <c r="CW157">
        <v>40.0007142857143</v>
      </c>
      <c r="CX157">
        <v>0</v>
      </c>
      <c r="CY157">
        <v>1680460428</v>
      </c>
      <c r="CZ157">
        <v>0</v>
      </c>
      <c r="DA157">
        <v>0</v>
      </c>
      <c r="DB157" t="s">
        <v>356</v>
      </c>
      <c r="DC157">
        <v>1680383055.5</v>
      </c>
      <c r="DD157">
        <v>1680383051.5</v>
      </c>
      <c r="DE157">
        <v>0</v>
      </c>
      <c r="DF157">
        <v>-0.261</v>
      </c>
      <c r="DG157">
        <v>-0.006</v>
      </c>
      <c r="DH157">
        <v>1.377</v>
      </c>
      <c r="DI157">
        <v>0.403</v>
      </c>
      <c r="DJ157">
        <v>420</v>
      </c>
      <c r="DK157">
        <v>24</v>
      </c>
      <c r="DL157">
        <v>0.61</v>
      </c>
      <c r="DM157">
        <v>0.33</v>
      </c>
      <c r="DN157">
        <v>-37.4519341463415</v>
      </c>
      <c r="DO157">
        <v>0.0284111498257234</v>
      </c>
      <c r="DP157">
        <v>0.25042345757201</v>
      </c>
      <c r="DQ157">
        <v>1</v>
      </c>
      <c r="DR157">
        <v>1.88564</v>
      </c>
      <c r="DS157">
        <v>0.00261094076655087</v>
      </c>
      <c r="DT157">
        <v>0.00113364510298075</v>
      </c>
      <c r="DU157">
        <v>1</v>
      </c>
      <c r="DV157">
        <v>2</v>
      </c>
      <c r="DW157">
        <v>2</v>
      </c>
      <c r="DX157" t="s">
        <v>466</v>
      </c>
      <c r="DY157">
        <v>2.8703</v>
      </c>
      <c r="DZ157">
        <v>2.71007</v>
      </c>
      <c r="EA157">
        <v>0.130308</v>
      </c>
      <c r="EB157">
        <v>0.135096</v>
      </c>
      <c r="EC157">
        <v>0.102633</v>
      </c>
      <c r="ED157">
        <v>0.0973207</v>
      </c>
      <c r="EE157">
        <v>24383.4</v>
      </c>
      <c r="EF157">
        <v>21249.3</v>
      </c>
      <c r="EG157">
        <v>25082.3</v>
      </c>
      <c r="EH157">
        <v>23920.5</v>
      </c>
      <c r="EI157">
        <v>38387.4</v>
      </c>
      <c r="EJ157">
        <v>35715.1</v>
      </c>
      <c r="EK157">
        <v>45316.3</v>
      </c>
      <c r="EL157">
        <v>42638.1</v>
      </c>
      <c r="EM157">
        <v>1.78215</v>
      </c>
      <c r="EN157">
        <v>1.88025</v>
      </c>
      <c r="EO157">
        <v>0.103302</v>
      </c>
      <c r="EP157">
        <v>0</v>
      </c>
      <c r="EQ157">
        <v>25.8162</v>
      </c>
      <c r="ER157">
        <v>999.9</v>
      </c>
      <c r="ES157">
        <v>59.669</v>
      </c>
      <c r="ET157">
        <v>28.701</v>
      </c>
      <c r="EU157">
        <v>26.3664</v>
      </c>
      <c r="EV157">
        <v>53.9006</v>
      </c>
      <c r="EW157">
        <v>45.2364</v>
      </c>
      <c r="EX157">
        <v>1</v>
      </c>
      <c r="EY157">
        <v>-0.0943394</v>
      </c>
      <c r="EZ157">
        <v>0.0351226</v>
      </c>
      <c r="FA157">
        <v>20.2295</v>
      </c>
      <c r="FB157">
        <v>5.23391</v>
      </c>
      <c r="FC157">
        <v>11.986</v>
      </c>
      <c r="FD157">
        <v>4.95695</v>
      </c>
      <c r="FE157">
        <v>3.30395</v>
      </c>
      <c r="FF157">
        <v>9999</v>
      </c>
      <c r="FG157">
        <v>9999</v>
      </c>
      <c r="FH157">
        <v>999.9</v>
      </c>
      <c r="FI157">
        <v>9999</v>
      </c>
      <c r="FJ157">
        <v>1.86844</v>
      </c>
      <c r="FK157">
        <v>1.86407</v>
      </c>
      <c r="FL157">
        <v>1.87178</v>
      </c>
      <c r="FM157">
        <v>1.86249</v>
      </c>
      <c r="FN157">
        <v>1.86194</v>
      </c>
      <c r="FO157">
        <v>1.86844</v>
      </c>
      <c r="FP157">
        <v>1.85852</v>
      </c>
      <c r="FQ157">
        <v>1.86498</v>
      </c>
      <c r="FR157">
        <v>5</v>
      </c>
      <c r="FS157">
        <v>0</v>
      </c>
      <c r="FT157">
        <v>0</v>
      </c>
      <c r="FU157">
        <v>0</v>
      </c>
      <c r="FV157" t="s">
        <v>358</v>
      </c>
      <c r="FW157" t="s">
        <v>359</v>
      </c>
      <c r="FX157" t="s">
        <v>360</v>
      </c>
      <c r="FY157" t="s">
        <v>360</v>
      </c>
      <c r="FZ157" t="s">
        <v>360</v>
      </c>
      <c r="GA157" t="s">
        <v>360</v>
      </c>
      <c r="GB157">
        <v>0</v>
      </c>
      <c r="GC157">
        <v>100</v>
      </c>
      <c r="GD157">
        <v>100</v>
      </c>
      <c r="GE157">
        <v>1.537</v>
      </c>
      <c r="GF157">
        <v>0.4208</v>
      </c>
      <c r="GG157">
        <v>0.710533810232173</v>
      </c>
      <c r="GH157">
        <v>0.00197157181927259</v>
      </c>
      <c r="GI157">
        <v>-1.54613444728524e-06</v>
      </c>
      <c r="GJ157">
        <v>6.01190112903267e-10</v>
      </c>
      <c r="GK157">
        <v>-0.100309745534137</v>
      </c>
      <c r="GL157">
        <v>-0.0164619765348121</v>
      </c>
      <c r="GM157">
        <v>0.00184798508784774</v>
      </c>
      <c r="GN157">
        <v>-1.07393615702454e-05</v>
      </c>
      <c r="GO157">
        <v>1</v>
      </c>
      <c r="GP157">
        <v>1970</v>
      </c>
      <c r="GQ157">
        <v>2</v>
      </c>
      <c r="GR157">
        <v>24</v>
      </c>
      <c r="GS157">
        <v>1289</v>
      </c>
      <c r="GT157">
        <v>1289.1</v>
      </c>
      <c r="GU157">
        <v>1.66504</v>
      </c>
      <c r="GV157">
        <v>2.36694</v>
      </c>
      <c r="GW157">
        <v>1.44897</v>
      </c>
      <c r="GX157">
        <v>2.31201</v>
      </c>
      <c r="GY157">
        <v>1.44409</v>
      </c>
      <c r="GZ157">
        <v>2.31934</v>
      </c>
      <c r="HA157">
        <v>34.1225</v>
      </c>
      <c r="HB157">
        <v>24.3239</v>
      </c>
      <c r="HC157">
        <v>18</v>
      </c>
      <c r="HD157">
        <v>417.592</v>
      </c>
      <c r="HE157">
        <v>462.104</v>
      </c>
      <c r="HF157">
        <v>25.4775</v>
      </c>
      <c r="HG157">
        <v>26.2598</v>
      </c>
      <c r="HH157">
        <v>30.0001</v>
      </c>
      <c r="HI157">
        <v>26.1708</v>
      </c>
      <c r="HJ157">
        <v>26.1499</v>
      </c>
      <c r="HK157">
        <v>33.4054</v>
      </c>
      <c r="HL157">
        <v>30.3438</v>
      </c>
      <c r="HM157">
        <v>100</v>
      </c>
      <c r="HN157">
        <v>25.4737</v>
      </c>
      <c r="HO157">
        <v>756.248</v>
      </c>
      <c r="HP157">
        <v>22.5712</v>
      </c>
      <c r="HQ157">
        <v>95.9311</v>
      </c>
      <c r="HR157">
        <v>100.272</v>
      </c>
    </row>
    <row r="158" spans="1:226">
      <c r="A158">
        <v>142</v>
      </c>
      <c r="B158">
        <v>1680460403.1</v>
      </c>
      <c r="C158">
        <v>2378.09999990463</v>
      </c>
      <c r="D158" t="s">
        <v>643</v>
      </c>
      <c r="E158" t="s">
        <v>644</v>
      </c>
      <c r="F158">
        <v>5</v>
      </c>
      <c r="G158" t="s">
        <v>353</v>
      </c>
      <c r="H158" t="s">
        <v>354</v>
      </c>
      <c r="I158">
        <v>1680460395.6</v>
      </c>
      <c r="J158">
        <f>(K158)/1000</f>
        <v>0</v>
      </c>
      <c r="K158">
        <f>IF(BF158, AN158, AH158)</f>
        <v>0</v>
      </c>
      <c r="L158">
        <f>IF(BF158, AI158, AG158)</f>
        <v>0</v>
      </c>
      <c r="M158">
        <f>BH158 - IF(AU158&gt;1, L158*BB158*100.0/(AW158*BV158), 0)</f>
        <v>0</v>
      </c>
      <c r="N158">
        <f>((T158-J158/2)*M158-L158)/(T158+J158/2)</f>
        <v>0</v>
      </c>
      <c r="O158">
        <f>N158*(BO158+BP158)/1000.0</f>
        <v>0</v>
      </c>
      <c r="P158">
        <f>(BH158 - IF(AU158&gt;1, L158*BB158*100.0/(AW158*BV158), 0))*(BO158+BP158)/1000.0</f>
        <v>0</v>
      </c>
      <c r="Q158">
        <f>2.0/((1/S158-1/R158)+SIGN(S158)*SQRT((1/S158-1/R158)*(1/S158-1/R158) + 4*BC158/((BC158+1)*(BC158+1))*(2*1/S158*1/R158-1/R158*1/R158)))</f>
        <v>0</v>
      </c>
      <c r="R158">
        <f>IF(LEFT(BD158,1)&lt;&gt;"0",IF(LEFT(BD158,1)="1",3.0,BE158),$D$5+$E$5*(BV158*BO158/($K$5*1000))+$F$5*(BV158*BO158/($K$5*1000))*MAX(MIN(BB158,$J$5),$I$5)*MAX(MIN(BB158,$J$5),$I$5)+$G$5*MAX(MIN(BB158,$J$5),$I$5)*(BV158*BO158/($K$5*1000))+$H$5*(BV158*BO158/($K$5*1000))*(BV158*BO158/($K$5*1000)))</f>
        <v>0</v>
      </c>
      <c r="S158">
        <f>J158*(1000-(1000*0.61365*exp(17.502*W158/(240.97+W158))/(BO158+BP158)+BJ158)/2)/(1000*0.61365*exp(17.502*W158/(240.97+W158))/(BO158+BP158)-BJ158)</f>
        <v>0</v>
      </c>
      <c r="T158">
        <f>1/((BC158+1)/(Q158/1.6)+1/(R158/1.37)) + BC158/((BC158+1)/(Q158/1.6) + BC158/(R158/1.37))</f>
        <v>0</v>
      </c>
      <c r="U158">
        <f>(AX158*BA158)</f>
        <v>0</v>
      </c>
      <c r="V158">
        <f>(BQ158+(U158+2*0.95*5.67E-8*(((BQ158+$B$7)+273)^4-(BQ158+273)^4)-44100*J158)/(1.84*29.3*R158+8*0.95*5.67E-8*(BQ158+273)^3))</f>
        <v>0</v>
      </c>
      <c r="W158">
        <f>($C$7*BR158+$D$7*BS158+$E$7*V158)</f>
        <v>0</v>
      </c>
      <c r="X158">
        <f>0.61365*exp(17.502*W158/(240.97+W158))</f>
        <v>0</v>
      </c>
      <c r="Y158">
        <f>(Z158/AA158*100)</f>
        <v>0</v>
      </c>
      <c r="Z158">
        <f>BJ158*(BO158+BP158)/1000</f>
        <v>0</v>
      </c>
      <c r="AA158">
        <f>0.61365*exp(17.502*BQ158/(240.97+BQ158))</f>
        <v>0</v>
      </c>
      <c r="AB158">
        <f>(X158-BJ158*(BO158+BP158)/1000)</f>
        <v>0</v>
      </c>
      <c r="AC158">
        <f>(-J158*44100)</f>
        <v>0</v>
      </c>
      <c r="AD158">
        <f>2*29.3*R158*0.92*(BQ158-W158)</f>
        <v>0</v>
      </c>
      <c r="AE158">
        <f>2*0.95*5.67E-8*(((BQ158+$B$7)+273)^4-(W158+273)^4)</f>
        <v>0</v>
      </c>
      <c r="AF158">
        <f>U158+AE158+AC158+AD158</f>
        <v>0</v>
      </c>
      <c r="AG158">
        <f>BN158*AU158*(BI158-BH158*(1000-AU158*BK158)/(1000-AU158*BJ158))/(100*BB158)</f>
        <v>0</v>
      </c>
      <c r="AH158">
        <f>1000*BN158*AU158*(BJ158-BK158)/(100*BB158*(1000-AU158*BJ158))</f>
        <v>0</v>
      </c>
      <c r="AI158">
        <f>(AJ158 - AK158 - BO158*1E3/(8.314*(BQ158+273.15)) * AM158/BN158 * AL158) * BN158/(100*BB158) * (1000 - BK158)/1000</f>
        <v>0</v>
      </c>
      <c r="AJ158">
        <v>760.103981851926</v>
      </c>
      <c r="AK158">
        <v>731.181345454546</v>
      </c>
      <c r="AL158">
        <v>3.42844218746368</v>
      </c>
      <c r="AM158">
        <v>67.1760314987301</v>
      </c>
      <c r="AN158">
        <f>(AP158 - AO158 + BO158*1E3/(8.314*(BQ158+273.15)) * AR158/BN158 * AQ158) * BN158/(100*BB158) * 1000/(1000 - AP158)</f>
        <v>0</v>
      </c>
      <c r="AO158">
        <v>22.5366692154396</v>
      </c>
      <c r="AP158">
        <v>24.4199387878788</v>
      </c>
      <c r="AQ158">
        <v>-1.80345830710636e-06</v>
      </c>
      <c r="AR158">
        <v>128.514826234173</v>
      </c>
      <c r="AS158">
        <v>10</v>
      </c>
      <c r="AT158">
        <v>2</v>
      </c>
      <c r="AU158">
        <f>IF(AS158*$H$13&gt;=AW158,1.0,(AW158/(AW158-AS158*$H$13)))</f>
        <v>0</v>
      </c>
      <c r="AV158">
        <f>(AU158-1)*100</f>
        <v>0</v>
      </c>
      <c r="AW158">
        <f>MAX(0,($B$13+$C$13*BV158)/(1+$D$13*BV158)*BO158/(BQ158+273)*$E$13)</f>
        <v>0</v>
      </c>
      <c r="AX158">
        <f>$B$11*BW158+$C$11*BX158+$F$11*CI158*(1-CL158)</f>
        <v>0</v>
      </c>
      <c r="AY158">
        <f>AX158*AZ158</f>
        <v>0</v>
      </c>
      <c r="AZ158">
        <f>($B$11*$D$9+$C$11*$D$9+$F$11*((CV158+CN158)/MAX(CV158+CN158+CW158, 0.1)*$I$9+CW158/MAX(CV158+CN158+CW158, 0.1)*$J$9))/($B$11+$C$11+$F$11)</f>
        <v>0</v>
      </c>
      <c r="BA158">
        <f>($B$11*$K$9+$C$11*$K$9+$F$11*((CV158+CN158)/MAX(CV158+CN158+CW158, 0.1)*$P$9+CW158/MAX(CV158+CN158+CW158, 0.1)*$Q$9))/($B$11+$C$11+$F$11)</f>
        <v>0</v>
      </c>
      <c r="BB158">
        <v>2.44</v>
      </c>
      <c r="BC158">
        <v>0.5</v>
      </c>
      <c r="BD158" t="s">
        <v>355</v>
      </c>
      <c r="BE158">
        <v>2</v>
      </c>
      <c r="BF158" t="b">
        <v>1</v>
      </c>
      <c r="BG158">
        <v>1680460395.6</v>
      </c>
      <c r="BH158">
        <v>690.255148148148</v>
      </c>
      <c r="BI158">
        <v>728.076296296296</v>
      </c>
      <c r="BJ158">
        <v>24.4258703703704</v>
      </c>
      <c r="BK158">
        <v>22.5401259259259</v>
      </c>
      <c r="BL158">
        <v>688.723851851852</v>
      </c>
      <c r="BM158">
        <v>24.0050222222222</v>
      </c>
      <c r="BN158">
        <v>500.229592592593</v>
      </c>
      <c r="BO158">
        <v>89.4502037037037</v>
      </c>
      <c r="BP158">
        <v>0.100030074074074</v>
      </c>
      <c r="BQ158">
        <v>27.4527333333333</v>
      </c>
      <c r="BR158">
        <v>27.506337037037</v>
      </c>
      <c r="BS158">
        <v>999.9</v>
      </c>
      <c r="BT158">
        <v>0</v>
      </c>
      <c r="BU158">
        <v>0</v>
      </c>
      <c r="BV158">
        <v>9990.31925925926</v>
      </c>
      <c r="BW158">
        <v>0</v>
      </c>
      <c r="BX158">
        <v>10.2381</v>
      </c>
      <c r="BY158">
        <v>-37.8212925925926</v>
      </c>
      <c r="BZ158">
        <v>707.537296296296</v>
      </c>
      <c r="CA158">
        <v>744.865740740741</v>
      </c>
      <c r="CB158">
        <v>1.88575814814815</v>
      </c>
      <c r="CC158">
        <v>728.076296296296</v>
      </c>
      <c r="CD158">
        <v>22.5401259259259</v>
      </c>
      <c r="CE158">
        <v>2.1849</v>
      </c>
      <c r="CF158">
        <v>2.01621925925926</v>
      </c>
      <c r="CG158">
        <v>18.8520222222222</v>
      </c>
      <c r="CH158">
        <v>17.5722814814815</v>
      </c>
      <c r="CI158">
        <v>2000.00814814815</v>
      </c>
      <c r="CJ158">
        <v>0.979999222222222</v>
      </c>
      <c r="CK158">
        <v>0.0200009962962963</v>
      </c>
      <c r="CL158">
        <v>0</v>
      </c>
      <c r="CM158">
        <v>2.59635185185185</v>
      </c>
      <c r="CN158">
        <v>0</v>
      </c>
      <c r="CO158">
        <v>4429.08037037037</v>
      </c>
      <c r="CP158">
        <v>16705.4703703704</v>
      </c>
      <c r="CQ158">
        <v>43.437</v>
      </c>
      <c r="CR158">
        <v>45.187</v>
      </c>
      <c r="CS158">
        <v>44.437</v>
      </c>
      <c r="CT158">
        <v>43.3772962962963</v>
      </c>
      <c r="CU158">
        <v>43</v>
      </c>
      <c r="CV158">
        <v>1960.00703703704</v>
      </c>
      <c r="CW158">
        <v>40.0011111111111</v>
      </c>
      <c r="CX158">
        <v>0</v>
      </c>
      <c r="CY158">
        <v>1680460432.8</v>
      </c>
      <c r="CZ158">
        <v>0</v>
      </c>
      <c r="DA158">
        <v>0</v>
      </c>
      <c r="DB158" t="s">
        <v>356</v>
      </c>
      <c r="DC158">
        <v>1680383055.5</v>
      </c>
      <c r="DD158">
        <v>1680383051.5</v>
      </c>
      <c r="DE158">
        <v>0</v>
      </c>
      <c r="DF158">
        <v>-0.261</v>
      </c>
      <c r="DG158">
        <v>-0.006</v>
      </c>
      <c r="DH158">
        <v>1.377</v>
      </c>
      <c r="DI158">
        <v>0.403</v>
      </c>
      <c r="DJ158">
        <v>420</v>
      </c>
      <c r="DK158">
        <v>24</v>
      </c>
      <c r="DL158">
        <v>0.61</v>
      </c>
      <c r="DM158">
        <v>0.33</v>
      </c>
      <c r="DN158">
        <v>-37.6548341463415</v>
      </c>
      <c r="DO158">
        <v>-3.59084111498264</v>
      </c>
      <c r="DP158">
        <v>0.482088437696712</v>
      </c>
      <c r="DQ158">
        <v>0</v>
      </c>
      <c r="DR158">
        <v>1.88572853658537</v>
      </c>
      <c r="DS158">
        <v>0.00374362369338311</v>
      </c>
      <c r="DT158">
        <v>0.00122447312905735</v>
      </c>
      <c r="DU158">
        <v>1</v>
      </c>
      <c r="DV158">
        <v>1</v>
      </c>
      <c r="DW158">
        <v>2</v>
      </c>
      <c r="DX158" t="s">
        <v>357</v>
      </c>
      <c r="DY158">
        <v>2.87047</v>
      </c>
      <c r="DZ158">
        <v>2.71032</v>
      </c>
      <c r="EA158">
        <v>0.13241</v>
      </c>
      <c r="EB158">
        <v>0.137114</v>
      </c>
      <c r="EC158">
        <v>0.10261</v>
      </c>
      <c r="ED158">
        <v>0.0973074</v>
      </c>
      <c r="EE158">
        <v>24324.4</v>
      </c>
      <c r="EF158">
        <v>21199.8</v>
      </c>
      <c r="EG158">
        <v>25082.2</v>
      </c>
      <c r="EH158">
        <v>23920.6</v>
      </c>
      <c r="EI158">
        <v>38388.3</v>
      </c>
      <c r="EJ158">
        <v>35715.6</v>
      </c>
      <c r="EK158">
        <v>45316.2</v>
      </c>
      <c r="EL158">
        <v>42638.1</v>
      </c>
      <c r="EM158">
        <v>1.7825</v>
      </c>
      <c r="EN158">
        <v>1.88035</v>
      </c>
      <c r="EO158">
        <v>0.103559</v>
      </c>
      <c r="EP158">
        <v>0</v>
      </c>
      <c r="EQ158">
        <v>25.8194</v>
      </c>
      <c r="ER158">
        <v>999.9</v>
      </c>
      <c r="ES158">
        <v>59.669</v>
      </c>
      <c r="ET158">
        <v>28.701</v>
      </c>
      <c r="EU158">
        <v>26.3647</v>
      </c>
      <c r="EV158">
        <v>54.1506</v>
      </c>
      <c r="EW158">
        <v>45.2684</v>
      </c>
      <c r="EX158">
        <v>1</v>
      </c>
      <c r="EY158">
        <v>-0.09469</v>
      </c>
      <c r="EZ158">
        <v>0.0386819</v>
      </c>
      <c r="FA158">
        <v>20.2294</v>
      </c>
      <c r="FB158">
        <v>5.23316</v>
      </c>
      <c r="FC158">
        <v>11.986</v>
      </c>
      <c r="FD158">
        <v>4.957</v>
      </c>
      <c r="FE158">
        <v>3.30393</v>
      </c>
      <c r="FF158">
        <v>9999</v>
      </c>
      <c r="FG158">
        <v>9999</v>
      </c>
      <c r="FH158">
        <v>999.9</v>
      </c>
      <c r="FI158">
        <v>9999</v>
      </c>
      <c r="FJ158">
        <v>1.86844</v>
      </c>
      <c r="FK158">
        <v>1.86409</v>
      </c>
      <c r="FL158">
        <v>1.87178</v>
      </c>
      <c r="FM158">
        <v>1.86249</v>
      </c>
      <c r="FN158">
        <v>1.86194</v>
      </c>
      <c r="FO158">
        <v>1.86844</v>
      </c>
      <c r="FP158">
        <v>1.85852</v>
      </c>
      <c r="FQ158">
        <v>1.865</v>
      </c>
      <c r="FR158">
        <v>5</v>
      </c>
      <c r="FS158">
        <v>0</v>
      </c>
      <c r="FT158">
        <v>0</v>
      </c>
      <c r="FU158">
        <v>0</v>
      </c>
      <c r="FV158" t="s">
        <v>358</v>
      </c>
      <c r="FW158" t="s">
        <v>359</v>
      </c>
      <c r="FX158" t="s">
        <v>360</v>
      </c>
      <c r="FY158" t="s">
        <v>360</v>
      </c>
      <c r="FZ158" t="s">
        <v>360</v>
      </c>
      <c r="GA158" t="s">
        <v>360</v>
      </c>
      <c r="GB158">
        <v>0</v>
      </c>
      <c r="GC158">
        <v>100</v>
      </c>
      <c r="GD158">
        <v>100</v>
      </c>
      <c r="GE158">
        <v>1.548</v>
      </c>
      <c r="GF158">
        <v>0.4204</v>
      </c>
      <c r="GG158">
        <v>0.710533810232173</v>
      </c>
      <c r="GH158">
        <v>0.00197157181927259</v>
      </c>
      <c r="GI158">
        <v>-1.54613444728524e-06</v>
      </c>
      <c r="GJ158">
        <v>6.01190112903267e-10</v>
      </c>
      <c r="GK158">
        <v>-0.100309745534137</v>
      </c>
      <c r="GL158">
        <v>-0.0164619765348121</v>
      </c>
      <c r="GM158">
        <v>0.00184798508784774</v>
      </c>
      <c r="GN158">
        <v>-1.07393615702454e-05</v>
      </c>
      <c r="GO158">
        <v>1</v>
      </c>
      <c r="GP158">
        <v>1970</v>
      </c>
      <c r="GQ158">
        <v>2</v>
      </c>
      <c r="GR158">
        <v>24</v>
      </c>
      <c r="GS158">
        <v>1289.1</v>
      </c>
      <c r="GT158">
        <v>1289.2</v>
      </c>
      <c r="GU158">
        <v>1.69189</v>
      </c>
      <c r="GV158">
        <v>2.3645</v>
      </c>
      <c r="GW158">
        <v>1.44775</v>
      </c>
      <c r="GX158">
        <v>2.31201</v>
      </c>
      <c r="GY158">
        <v>1.44409</v>
      </c>
      <c r="GZ158">
        <v>2.2937</v>
      </c>
      <c r="HA158">
        <v>34.1225</v>
      </c>
      <c r="HB158">
        <v>24.3327</v>
      </c>
      <c r="HC158">
        <v>18</v>
      </c>
      <c r="HD158">
        <v>417.785</v>
      </c>
      <c r="HE158">
        <v>462.167</v>
      </c>
      <c r="HF158">
        <v>25.4743</v>
      </c>
      <c r="HG158">
        <v>26.2598</v>
      </c>
      <c r="HH158">
        <v>30</v>
      </c>
      <c r="HI158">
        <v>26.1708</v>
      </c>
      <c r="HJ158">
        <v>26.1499</v>
      </c>
      <c r="HK158">
        <v>34.0198</v>
      </c>
      <c r="HL158">
        <v>30.3438</v>
      </c>
      <c r="HM158">
        <v>100</v>
      </c>
      <c r="HN158">
        <v>25.4607</v>
      </c>
      <c r="HO158">
        <v>776.483</v>
      </c>
      <c r="HP158">
        <v>22.5712</v>
      </c>
      <c r="HQ158">
        <v>95.9308</v>
      </c>
      <c r="HR158">
        <v>100.273</v>
      </c>
    </row>
    <row r="159" spans="1:226">
      <c r="A159">
        <v>143</v>
      </c>
      <c r="B159">
        <v>1680460408.1</v>
      </c>
      <c r="C159">
        <v>2383.09999990463</v>
      </c>
      <c r="D159" t="s">
        <v>645</v>
      </c>
      <c r="E159" t="s">
        <v>646</v>
      </c>
      <c r="F159">
        <v>5</v>
      </c>
      <c r="G159" t="s">
        <v>353</v>
      </c>
      <c r="H159" t="s">
        <v>354</v>
      </c>
      <c r="I159">
        <v>1680460400.31429</v>
      </c>
      <c r="J159">
        <f>(K159)/1000</f>
        <v>0</v>
      </c>
      <c r="K159">
        <f>IF(BF159, AN159, AH159)</f>
        <v>0</v>
      </c>
      <c r="L159">
        <f>IF(BF159, AI159, AG159)</f>
        <v>0</v>
      </c>
      <c r="M159">
        <f>BH159 - IF(AU159&gt;1, L159*BB159*100.0/(AW159*BV159), 0)</f>
        <v>0</v>
      </c>
      <c r="N159">
        <f>((T159-J159/2)*M159-L159)/(T159+J159/2)</f>
        <v>0</v>
      </c>
      <c r="O159">
        <f>N159*(BO159+BP159)/1000.0</f>
        <v>0</v>
      </c>
      <c r="P159">
        <f>(BH159 - IF(AU159&gt;1, L159*BB159*100.0/(AW159*BV159), 0))*(BO159+BP159)/1000.0</f>
        <v>0</v>
      </c>
      <c r="Q159">
        <f>2.0/((1/S159-1/R159)+SIGN(S159)*SQRT((1/S159-1/R159)*(1/S159-1/R159) + 4*BC159/((BC159+1)*(BC159+1))*(2*1/S159*1/R159-1/R159*1/R159)))</f>
        <v>0</v>
      </c>
      <c r="R159">
        <f>IF(LEFT(BD159,1)&lt;&gt;"0",IF(LEFT(BD159,1)="1",3.0,BE159),$D$5+$E$5*(BV159*BO159/($K$5*1000))+$F$5*(BV159*BO159/($K$5*1000))*MAX(MIN(BB159,$J$5),$I$5)*MAX(MIN(BB159,$J$5),$I$5)+$G$5*MAX(MIN(BB159,$J$5),$I$5)*(BV159*BO159/($K$5*1000))+$H$5*(BV159*BO159/($K$5*1000))*(BV159*BO159/($K$5*1000)))</f>
        <v>0</v>
      </c>
      <c r="S159">
        <f>J159*(1000-(1000*0.61365*exp(17.502*W159/(240.97+W159))/(BO159+BP159)+BJ159)/2)/(1000*0.61365*exp(17.502*W159/(240.97+W159))/(BO159+BP159)-BJ159)</f>
        <v>0</v>
      </c>
      <c r="T159">
        <f>1/((BC159+1)/(Q159/1.6)+1/(R159/1.37)) + BC159/((BC159+1)/(Q159/1.6) + BC159/(R159/1.37))</f>
        <v>0</v>
      </c>
      <c r="U159">
        <f>(AX159*BA159)</f>
        <v>0</v>
      </c>
      <c r="V159">
        <f>(BQ159+(U159+2*0.95*5.67E-8*(((BQ159+$B$7)+273)^4-(BQ159+273)^4)-44100*J159)/(1.84*29.3*R159+8*0.95*5.67E-8*(BQ159+273)^3))</f>
        <v>0</v>
      </c>
      <c r="W159">
        <f>($C$7*BR159+$D$7*BS159+$E$7*V159)</f>
        <v>0</v>
      </c>
      <c r="X159">
        <f>0.61365*exp(17.502*W159/(240.97+W159))</f>
        <v>0</v>
      </c>
      <c r="Y159">
        <f>(Z159/AA159*100)</f>
        <v>0</v>
      </c>
      <c r="Z159">
        <f>BJ159*(BO159+BP159)/1000</f>
        <v>0</v>
      </c>
      <c r="AA159">
        <f>0.61365*exp(17.502*BQ159/(240.97+BQ159))</f>
        <v>0</v>
      </c>
      <c r="AB159">
        <f>(X159-BJ159*(BO159+BP159)/1000)</f>
        <v>0</v>
      </c>
      <c r="AC159">
        <f>(-J159*44100)</f>
        <v>0</v>
      </c>
      <c r="AD159">
        <f>2*29.3*R159*0.92*(BQ159-W159)</f>
        <v>0</v>
      </c>
      <c r="AE159">
        <f>2*0.95*5.67E-8*(((BQ159+$B$7)+273)^4-(W159+273)^4)</f>
        <v>0</v>
      </c>
      <c r="AF159">
        <f>U159+AE159+AC159+AD159</f>
        <v>0</v>
      </c>
      <c r="AG159">
        <f>BN159*AU159*(BI159-BH159*(1000-AU159*BK159)/(1000-AU159*BJ159))/(100*BB159)</f>
        <v>0</v>
      </c>
      <c r="AH159">
        <f>1000*BN159*AU159*(BJ159-BK159)/(100*BB159*(1000-AU159*BJ159))</f>
        <v>0</v>
      </c>
      <c r="AI159">
        <f>(AJ159 - AK159 - BO159*1E3/(8.314*(BQ159+273.15)) * AM159/BN159 * AL159) * BN159/(100*BB159) * (1000 - BK159)/1000</f>
        <v>0</v>
      </c>
      <c r="AJ159">
        <v>776.77224605973</v>
      </c>
      <c r="AK159">
        <v>747.95913939394</v>
      </c>
      <c r="AL159">
        <v>3.35909096293677</v>
      </c>
      <c r="AM159">
        <v>67.1760314987301</v>
      </c>
      <c r="AN159">
        <f>(AP159 - AO159 + BO159*1E3/(8.314*(BQ159+273.15)) * AR159/BN159 * AQ159) * BN159/(100*BB159) * 1000/(1000 - AP159)</f>
        <v>0</v>
      </c>
      <c r="AO159">
        <v>22.5325722689075</v>
      </c>
      <c r="AP159">
        <v>24.4115515151515</v>
      </c>
      <c r="AQ159">
        <v>-1.98693474615071e-06</v>
      </c>
      <c r="AR159">
        <v>128.514826234173</v>
      </c>
      <c r="AS159">
        <v>10</v>
      </c>
      <c r="AT159">
        <v>2</v>
      </c>
      <c r="AU159">
        <f>IF(AS159*$H$13&gt;=AW159,1.0,(AW159/(AW159-AS159*$H$13)))</f>
        <v>0</v>
      </c>
      <c r="AV159">
        <f>(AU159-1)*100</f>
        <v>0</v>
      </c>
      <c r="AW159">
        <f>MAX(0,($B$13+$C$13*BV159)/(1+$D$13*BV159)*BO159/(BQ159+273)*$E$13)</f>
        <v>0</v>
      </c>
      <c r="AX159">
        <f>$B$11*BW159+$C$11*BX159+$F$11*CI159*(1-CL159)</f>
        <v>0</v>
      </c>
      <c r="AY159">
        <f>AX159*AZ159</f>
        <v>0</v>
      </c>
      <c r="AZ159">
        <f>($B$11*$D$9+$C$11*$D$9+$F$11*((CV159+CN159)/MAX(CV159+CN159+CW159, 0.1)*$I$9+CW159/MAX(CV159+CN159+CW159, 0.1)*$J$9))/($B$11+$C$11+$F$11)</f>
        <v>0</v>
      </c>
      <c r="BA159">
        <f>($B$11*$K$9+$C$11*$K$9+$F$11*((CV159+CN159)/MAX(CV159+CN159+CW159, 0.1)*$P$9+CW159/MAX(CV159+CN159+CW159, 0.1)*$Q$9))/($B$11+$C$11+$F$11)</f>
        <v>0</v>
      </c>
      <c r="BB159">
        <v>2.44</v>
      </c>
      <c r="BC159">
        <v>0.5</v>
      </c>
      <c r="BD159" t="s">
        <v>355</v>
      </c>
      <c r="BE159">
        <v>2</v>
      </c>
      <c r="BF159" t="b">
        <v>1</v>
      </c>
      <c r="BG159">
        <v>1680460400.31429</v>
      </c>
      <c r="BH159">
        <v>705.712071428571</v>
      </c>
      <c r="BI159">
        <v>743.834821428571</v>
      </c>
      <c r="BJ159">
        <v>24.421525</v>
      </c>
      <c r="BK159">
        <v>22.537125</v>
      </c>
      <c r="BL159">
        <v>704.170071428572</v>
      </c>
      <c r="BM159">
        <v>24.0008964285714</v>
      </c>
      <c r="BN159">
        <v>500.217107142857</v>
      </c>
      <c r="BO159">
        <v>89.4499892857143</v>
      </c>
      <c r="BP159">
        <v>0.100012567857143</v>
      </c>
      <c r="BQ159">
        <v>27.4527035714286</v>
      </c>
      <c r="BR159">
        <v>27.5080107142857</v>
      </c>
      <c r="BS159">
        <v>999.9</v>
      </c>
      <c r="BT159">
        <v>0</v>
      </c>
      <c r="BU159">
        <v>0</v>
      </c>
      <c r="BV159">
        <v>9992.45642857143</v>
      </c>
      <c r="BW159">
        <v>0</v>
      </c>
      <c r="BX159">
        <v>10.2381</v>
      </c>
      <c r="BY159">
        <v>-38.1228607142857</v>
      </c>
      <c r="BZ159">
        <v>723.377964285714</v>
      </c>
      <c r="CA159">
        <v>760.98525</v>
      </c>
      <c r="CB159">
        <v>1.88440535714286</v>
      </c>
      <c r="CC159">
        <v>743.834821428571</v>
      </c>
      <c r="CD159">
        <v>22.537125</v>
      </c>
      <c r="CE159">
        <v>2.18450607142857</v>
      </c>
      <c r="CF159">
        <v>2.01594642857143</v>
      </c>
      <c r="CG159">
        <v>18.8491285714286</v>
      </c>
      <c r="CH159">
        <v>17.5701392857143</v>
      </c>
      <c r="CI159">
        <v>1999.99928571429</v>
      </c>
      <c r="CJ159">
        <v>0.979999071428571</v>
      </c>
      <c r="CK159">
        <v>0.0200011571428571</v>
      </c>
      <c r="CL159">
        <v>0</v>
      </c>
      <c r="CM159">
        <v>2.61476428571429</v>
      </c>
      <c r="CN159">
        <v>0</v>
      </c>
      <c r="CO159">
        <v>4437.10107142857</v>
      </c>
      <c r="CP159">
        <v>16705.4035714286</v>
      </c>
      <c r="CQ159">
        <v>43.437</v>
      </c>
      <c r="CR159">
        <v>45.187</v>
      </c>
      <c r="CS159">
        <v>44.437</v>
      </c>
      <c r="CT159">
        <v>43.3772142857143</v>
      </c>
      <c r="CU159">
        <v>43</v>
      </c>
      <c r="CV159">
        <v>1959.99785714286</v>
      </c>
      <c r="CW159">
        <v>40.0014285714286</v>
      </c>
      <c r="CX159">
        <v>0</v>
      </c>
      <c r="CY159">
        <v>1680460438.2</v>
      </c>
      <c r="CZ159">
        <v>0</v>
      </c>
      <c r="DA159">
        <v>0</v>
      </c>
      <c r="DB159" t="s">
        <v>356</v>
      </c>
      <c r="DC159">
        <v>1680383055.5</v>
      </c>
      <c r="DD159">
        <v>1680383051.5</v>
      </c>
      <c r="DE159">
        <v>0</v>
      </c>
      <c r="DF159">
        <v>-0.261</v>
      </c>
      <c r="DG159">
        <v>-0.006</v>
      </c>
      <c r="DH159">
        <v>1.377</v>
      </c>
      <c r="DI159">
        <v>0.403</v>
      </c>
      <c r="DJ159">
        <v>420</v>
      </c>
      <c r="DK159">
        <v>24</v>
      </c>
      <c r="DL159">
        <v>0.61</v>
      </c>
      <c r="DM159">
        <v>0.33</v>
      </c>
      <c r="DN159">
        <v>-37.9041170731707</v>
      </c>
      <c r="DO159">
        <v>-3.54574494773519</v>
      </c>
      <c r="DP159">
        <v>0.477605502022502</v>
      </c>
      <c r="DQ159">
        <v>0</v>
      </c>
      <c r="DR159">
        <v>1.88490853658537</v>
      </c>
      <c r="DS159">
        <v>-0.0131013240418104</v>
      </c>
      <c r="DT159">
        <v>0.00225475385166283</v>
      </c>
      <c r="DU159">
        <v>1</v>
      </c>
      <c r="DV159">
        <v>1</v>
      </c>
      <c r="DW159">
        <v>2</v>
      </c>
      <c r="DX159" t="s">
        <v>357</v>
      </c>
      <c r="DY159">
        <v>2.8704</v>
      </c>
      <c r="DZ159">
        <v>2.71025</v>
      </c>
      <c r="EA159">
        <v>0.134461</v>
      </c>
      <c r="EB159">
        <v>0.139188</v>
      </c>
      <c r="EC159">
        <v>0.102589</v>
      </c>
      <c r="ED159">
        <v>0.0972954</v>
      </c>
      <c r="EE159">
        <v>24267</v>
      </c>
      <c r="EF159">
        <v>21149</v>
      </c>
      <c r="EG159">
        <v>25082.3</v>
      </c>
      <c r="EH159">
        <v>23920.8</v>
      </c>
      <c r="EI159">
        <v>38388.9</v>
      </c>
      <c r="EJ159">
        <v>35716.2</v>
      </c>
      <c r="EK159">
        <v>45315.7</v>
      </c>
      <c r="EL159">
        <v>42638.1</v>
      </c>
      <c r="EM159">
        <v>1.7822</v>
      </c>
      <c r="EN159">
        <v>1.88043</v>
      </c>
      <c r="EO159">
        <v>0.10334</v>
      </c>
      <c r="EP159">
        <v>0</v>
      </c>
      <c r="EQ159">
        <v>25.8221</v>
      </c>
      <c r="ER159">
        <v>999.9</v>
      </c>
      <c r="ES159">
        <v>59.694</v>
      </c>
      <c r="ET159">
        <v>28.701</v>
      </c>
      <c r="EU159">
        <v>26.379</v>
      </c>
      <c r="EV159">
        <v>54.1306</v>
      </c>
      <c r="EW159">
        <v>44.4191</v>
      </c>
      <c r="EX159">
        <v>1</v>
      </c>
      <c r="EY159">
        <v>-0.0942276</v>
      </c>
      <c r="EZ159">
        <v>0.0799156</v>
      </c>
      <c r="FA159">
        <v>20.2292</v>
      </c>
      <c r="FB159">
        <v>5.23331</v>
      </c>
      <c r="FC159">
        <v>11.986</v>
      </c>
      <c r="FD159">
        <v>4.95695</v>
      </c>
      <c r="FE159">
        <v>3.30398</v>
      </c>
      <c r="FF159">
        <v>9999</v>
      </c>
      <c r="FG159">
        <v>9999</v>
      </c>
      <c r="FH159">
        <v>999.9</v>
      </c>
      <c r="FI159">
        <v>9999</v>
      </c>
      <c r="FJ159">
        <v>1.86844</v>
      </c>
      <c r="FK159">
        <v>1.8641</v>
      </c>
      <c r="FL159">
        <v>1.87179</v>
      </c>
      <c r="FM159">
        <v>1.86249</v>
      </c>
      <c r="FN159">
        <v>1.86194</v>
      </c>
      <c r="FO159">
        <v>1.86844</v>
      </c>
      <c r="FP159">
        <v>1.85852</v>
      </c>
      <c r="FQ159">
        <v>1.86497</v>
      </c>
      <c r="FR159">
        <v>5</v>
      </c>
      <c r="FS159">
        <v>0</v>
      </c>
      <c r="FT159">
        <v>0</v>
      </c>
      <c r="FU159">
        <v>0</v>
      </c>
      <c r="FV159" t="s">
        <v>358</v>
      </c>
      <c r="FW159" t="s">
        <v>359</v>
      </c>
      <c r="FX159" t="s">
        <v>360</v>
      </c>
      <c r="FY159" t="s">
        <v>360</v>
      </c>
      <c r="FZ159" t="s">
        <v>360</v>
      </c>
      <c r="GA159" t="s">
        <v>360</v>
      </c>
      <c r="GB159">
        <v>0</v>
      </c>
      <c r="GC159">
        <v>100</v>
      </c>
      <c r="GD159">
        <v>100</v>
      </c>
      <c r="GE159">
        <v>1.56</v>
      </c>
      <c r="GF159">
        <v>0.4201</v>
      </c>
      <c r="GG159">
        <v>0.710533810232173</v>
      </c>
      <c r="GH159">
        <v>0.00197157181927259</v>
      </c>
      <c r="GI159">
        <v>-1.54613444728524e-06</v>
      </c>
      <c r="GJ159">
        <v>6.01190112903267e-10</v>
      </c>
      <c r="GK159">
        <v>-0.100309745534137</v>
      </c>
      <c r="GL159">
        <v>-0.0164619765348121</v>
      </c>
      <c r="GM159">
        <v>0.00184798508784774</v>
      </c>
      <c r="GN159">
        <v>-1.07393615702454e-05</v>
      </c>
      <c r="GO159">
        <v>1</v>
      </c>
      <c r="GP159">
        <v>1970</v>
      </c>
      <c r="GQ159">
        <v>2</v>
      </c>
      <c r="GR159">
        <v>24</v>
      </c>
      <c r="GS159">
        <v>1289.2</v>
      </c>
      <c r="GT159">
        <v>1289.3</v>
      </c>
      <c r="GU159">
        <v>1.72363</v>
      </c>
      <c r="GV159">
        <v>2.34009</v>
      </c>
      <c r="GW159">
        <v>1.44775</v>
      </c>
      <c r="GX159">
        <v>2.31201</v>
      </c>
      <c r="GY159">
        <v>1.44409</v>
      </c>
      <c r="GZ159">
        <v>2.45361</v>
      </c>
      <c r="HA159">
        <v>34.1225</v>
      </c>
      <c r="HB159">
        <v>24.3327</v>
      </c>
      <c r="HC159">
        <v>18</v>
      </c>
      <c r="HD159">
        <v>417.619</v>
      </c>
      <c r="HE159">
        <v>462.205</v>
      </c>
      <c r="HF159">
        <v>25.4651</v>
      </c>
      <c r="HG159">
        <v>26.2598</v>
      </c>
      <c r="HH159">
        <v>30.0002</v>
      </c>
      <c r="HI159">
        <v>26.1708</v>
      </c>
      <c r="HJ159">
        <v>26.1488</v>
      </c>
      <c r="HK159">
        <v>34.5909</v>
      </c>
      <c r="HL159">
        <v>30.3438</v>
      </c>
      <c r="HM159">
        <v>100</v>
      </c>
      <c r="HN159">
        <v>25.4505</v>
      </c>
      <c r="HO159">
        <v>790.124</v>
      </c>
      <c r="HP159">
        <v>22.5712</v>
      </c>
      <c r="HQ159">
        <v>95.9302</v>
      </c>
      <c r="HR159">
        <v>100.273</v>
      </c>
    </row>
    <row r="160" spans="1:226">
      <c r="A160">
        <v>144</v>
      </c>
      <c r="B160">
        <v>1680460413.1</v>
      </c>
      <c r="C160">
        <v>2388.09999990463</v>
      </c>
      <c r="D160" t="s">
        <v>647</v>
      </c>
      <c r="E160" t="s">
        <v>648</v>
      </c>
      <c r="F160">
        <v>5</v>
      </c>
      <c r="G160" t="s">
        <v>353</v>
      </c>
      <c r="H160" t="s">
        <v>354</v>
      </c>
      <c r="I160">
        <v>1680460405.6</v>
      </c>
      <c r="J160">
        <f>(K160)/1000</f>
        <v>0</v>
      </c>
      <c r="K160">
        <f>IF(BF160, AN160, AH160)</f>
        <v>0</v>
      </c>
      <c r="L160">
        <f>IF(BF160, AI160, AG160)</f>
        <v>0</v>
      </c>
      <c r="M160">
        <f>BH160 - IF(AU160&gt;1, L160*BB160*100.0/(AW160*BV160), 0)</f>
        <v>0</v>
      </c>
      <c r="N160">
        <f>((T160-J160/2)*M160-L160)/(T160+J160/2)</f>
        <v>0</v>
      </c>
      <c r="O160">
        <f>N160*(BO160+BP160)/1000.0</f>
        <v>0</v>
      </c>
      <c r="P160">
        <f>(BH160 - IF(AU160&gt;1, L160*BB160*100.0/(AW160*BV160), 0))*(BO160+BP160)/1000.0</f>
        <v>0</v>
      </c>
      <c r="Q160">
        <f>2.0/((1/S160-1/R160)+SIGN(S160)*SQRT((1/S160-1/R160)*(1/S160-1/R160) + 4*BC160/((BC160+1)*(BC160+1))*(2*1/S160*1/R160-1/R160*1/R160)))</f>
        <v>0</v>
      </c>
      <c r="R160">
        <f>IF(LEFT(BD160,1)&lt;&gt;"0",IF(LEFT(BD160,1)="1",3.0,BE160),$D$5+$E$5*(BV160*BO160/($K$5*1000))+$F$5*(BV160*BO160/($K$5*1000))*MAX(MIN(BB160,$J$5),$I$5)*MAX(MIN(BB160,$J$5),$I$5)+$G$5*MAX(MIN(BB160,$J$5),$I$5)*(BV160*BO160/($K$5*1000))+$H$5*(BV160*BO160/($K$5*1000))*(BV160*BO160/($K$5*1000)))</f>
        <v>0</v>
      </c>
      <c r="S160">
        <f>J160*(1000-(1000*0.61365*exp(17.502*W160/(240.97+W160))/(BO160+BP160)+BJ160)/2)/(1000*0.61365*exp(17.502*W160/(240.97+W160))/(BO160+BP160)-BJ160)</f>
        <v>0</v>
      </c>
      <c r="T160">
        <f>1/((BC160+1)/(Q160/1.6)+1/(R160/1.37)) + BC160/((BC160+1)/(Q160/1.6) + BC160/(R160/1.37))</f>
        <v>0</v>
      </c>
      <c r="U160">
        <f>(AX160*BA160)</f>
        <v>0</v>
      </c>
      <c r="V160">
        <f>(BQ160+(U160+2*0.95*5.67E-8*(((BQ160+$B$7)+273)^4-(BQ160+273)^4)-44100*J160)/(1.84*29.3*R160+8*0.95*5.67E-8*(BQ160+273)^3))</f>
        <v>0</v>
      </c>
      <c r="W160">
        <f>($C$7*BR160+$D$7*BS160+$E$7*V160)</f>
        <v>0</v>
      </c>
      <c r="X160">
        <f>0.61365*exp(17.502*W160/(240.97+W160))</f>
        <v>0</v>
      </c>
      <c r="Y160">
        <f>(Z160/AA160*100)</f>
        <v>0</v>
      </c>
      <c r="Z160">
        <f>BJ160*(BO160+BP160)/1000</f>
        <v>0</v>
      </c>
      <c r="AA160">
        <f>0.61365*exp(17.502*BQ160/(240.97+BQ160))</f>
        <v>0</v>
      </c>
      <c r="AB160">
        <f>(X160-BJ160*(BO160+BP160)/1000)</f>
        <v>0</v>
      </c>
      <c r="AC160">
        <f>(-J160*44100)</f>
        <v>0</v>
      </c>
      <c r="AD160">
        <f>2*29.3*R160*0.92*(BQ160-W160)</f>
        <v>0</v>
      </c>
      <c r="AE160">
        <f>2*0.95*5.67E-8*(((BQ160+$B$7)+273)^4-(W160+273)^4)</f>
        <v>0</v>
      </c>
      <c r="AF160">
        <f>U160+AE160+AC160+AD160</f>
        <v>0</v>
      </c>
      <c r="AG160">
        <f>BN160*AU160*(BI160-BH160*(1000-AU160*BK160)/(1000-AU160*BJ160))/(100*BB160)</f>
        <v>0</v>
      </c>
      <c r="AH160">
        <f>1000*BN160*AU160*(BJ160-BK160)/(100*BB160*(1000-AU160*BJ160))</f>
        <v>0</v>
      </c>
      <c r="AI160">
        <f>(AJ160 - AK160 - BO160*1E3/(8.314*(BQ160+273.15)) * AM160/BN160 * AL160) * BN160/(100*BB160) * (1000 - BK160)/1000</f>
        <v>0</v>
      </c>
      <c r="AJ160">
        <v>794.557697764516</v>
      </c>
      <c r="AK160">
        <v>765.070903030303</v>
      </c>
      <c r="AL160">
        <v>3.4215080702158</v>
      </c>
      <c r="AM160">
        <v>67.1760314987301</v>
      </c>
      <c r="AN160">
        <f>(AP160 - AO160 + BO160*1E3/(8.314*(BQ160+273.15)) * AR160/BN160 * AQ160) * BN160/(100*BB160) * 1000/(1000 - AP160)</f>
        <v>0</v>
      </c>
      <c r="AO160">
        <v>22.5290644465515</v>
      </c>
      <c r="AP160">
        <v>24.4094612121212</v>
      </c>
      <c r="AQ160">
        <v>-2.3399640943108e-06</v>
      </c>
      <c r="AR160">
        <v>128.514826234173</v>
      </c>
      <c r="AS160">
        <v>10</v>
      </c>
      <c r="AT160">
        <v>2</v>
      </c>
      <c r="AU160">
        <f>IF(AS160*$H$13&gt;=AW160,1.0,(AW160/(AW160-AS160*$H$13)))</f>
        <v>0</v>
      </c>
      <c r="AV160">
        <f>(AU160-1)*100</f>
        <v>0</v>
      </c>
      <c r="AW160">
        <f>MAX(0,($B$13+$C$13*BV160)/(1+$D$13*BV160)*BO160/(BQ160+273)*$E$13)</f>
        <v>0</v>
      </c>
      <c r="AX160">
        <f>$B$11*BW160+$C$11*BX160+$F$11*CI160*(1-CL160)</f>
        <v>0</v>
      </c>
      <c r="AY160">
        <f>AX160*AZ160</f>
        <v>0</v>
      </c>
      <c r="AZ160">
        <f>($B$11*$D$9+$C$11*$D$9+$F$11*((CV160+CN160)/MAX(CV160+CN160+CW160, 0.1)*$I$9+CW160/MAX(CV160+CN160+CW160, 0.1)*$J$9))/($B$11+$C$11+$F$11)</f>
        <v>0</v>
      </c>
      <c r="BA160">
        <f>($B$11*$K$9+$C$11*$K$9+$F$11*((CV160+CN160)/MAX(CV160+CN160+CW160, 0.1)*$P$9+CW160/MAX(CV160+CN160+CW160, 0.1)*$Q$9))/($B$11+$C$11+$F$11)</f>
        <v>0</v>
      </c>
      <c r="BB160">
        <v>2.44</v>
      </c>
      <c r="BC160">
        <v>0.5</v>
      </c>
      <c r="BD160" t="s">
        <v>355</v>
      </c>
      <c r="BE160">
        <v>2</v>
      </c>
      <c r="BF160" t="b">
        <v>1</v>
      </c>
      <c r="BG160">
        <v>1680460405.6</v>
      </c>
      <c r="BH160">
        <v>723.168444444445</v>
      </c>
      <c r="BI160">
        <v>761.783111111111</v>
      </c>
      <c r="BJ160">
        <v>24.4162222222222</v>
      </c>
      <c r="BK160">
        <v>22.5337481481481</v>
      </c>
      <c r="BL160">
        <v>721.614481481481</v>
      </c>
      <c r="BM160">
        <v>23.995862962963</v>
      </c>
      <c r="BN160">
        <v>500.20762962963</v>
      </c>
      <c r="BO160">
        <v>89.4490333333333</v>
      </c>
      <c r="BP160">
        <v>0.0999720111111111</v>
      </c>
      <c r="BQ160">
        <v>27.4553111111111</v>
      </c>
      <c r="BR160">
        <v>27.5128148148148</v>
      </c>
      <c r="BS160">
        <v>999.9</v>
      </c>
      <c r="BT160">
        <v>0</v>
      </c>
      <c r="BU160">
        <v>0</v>
      </c>
      <c r="BV160">
        <v>10008.2451851852</v>
      </c>
      <c r="BW160">
        <v>0</v>
      </c>
      <c r="BX160">
        <v>10.2381</v>
      </c>
      <c r="BY160">
        <v>-38.6148074074074</v>
      </c>
      <c r="BZ160">
        <v>741.267222222222</v>
      </c>
      <c r="CA160">
        <v>779.344703703703</v>
      </c>
      <c r="CB160">
        <v>1.88248148148148</v>
      </c>
      <c r="CC160">
        <v>761.783111111111</v>
      </c>
      <c r="CD160">
        <v>22.5337481481481</v>
      </c>
      <c r="CE160">
        <v>2.18400851851852</v>
      </c>
      <c r="CF160">
        <v>2.01562259259259</v>
      </c>
      <c r="CG160">
        <v>18.8454851851852</v>
      </c>
      <c r="CH160">
        <v>17.5675888888889</v>
      </c>
      <c r="CI160">
        <v>1999.97925925926</v>
      </c>
      <c r="CJ160">
        <v>0.979999111111111</v>
      </c>
      <c r="CK160">
        <v>0.0200011148148148</v>
      </c>
      <c r="CL160">
        <v>0</v>
      </c>
      <c r="CM160">
        <v>2.59811481481481</v>
      </c>
      <c r="CN160">
        <v>0</v>
      </c>
      <c r="CO160">
        <v>4445.49481481482</v>
      </c>
      <c r="CP160">
        <v>16705.2407407407</v>
      </c>
      <c r="CQ160">
        <v>43.437</v>
      </c>
      <c r="CR160">
        <v>45.187</v>
      </c>
      <c r="CS160">
        <v>44.437</v>
      </c>
      <c r="CT160">
        <v>43.3795925925926</v>
      </c>
      <c r="CU160">
        <v>43</v>
      </c>
      <c r="CV160">
        <v>1959.97851851852</v>
      </c>
      <c r="CW160">
        <v>40.0007407407407</v>
      </c>
      <c r="CX160">
        <v>0</v>
      </c>
      <c r="CY160">
        <v>1680460443</v>
      </c>
      <c r="CZ160">
        <v>0</v>
      </c>
      <c r="DA160">
        <v>0</v>
      </c>
      <c r="DB160" t="s">
        <v>356</v>
      </c>
      <c r="DC160">
        <v>1680383055.5</v>
      </c>
      <c r="DD160">
        <v>1680383051.5</v>
      </c>
      <c r="DE160">
        <v>0</v>
      </c>
      <c r="DF160">
        <v>-0.261</v>
      </c>
      <c r="DG160">
        <v>-0.006</v>
      </c>
      <c r="DH160">
        <v>1.377</v>
      </c>
      <c r="DI160">
        <v>0.403</v>
      </c>
      <c r="DJ160">
        <v>420</v>
      </c>
      <c r="DK160">
        <v>24</v>
      </c>
      <c r="DL160">
        <v>0.61</v>
      </c>
      <c r="DM160">
        <v>0.33</v>
      </c>
      <c r="DN160">
        <v>-38.2437707317073</v>
      </c>
      <c r="DO160">
        <v>-5.70460348432052</v>
      </c>
      <c r="DP160">
        <v>0.620470744281486</v>
      </c>
      <c r="DQ160">
        <v>0</v>
      </c>
      <c r="DR160">
        <v>1.88395195121951</v>
      </c>
      <c r="DS160">
        <v>-0.0223576306620192</v>
      </c>
      <c r="DT160">
        <v>0.00271676028325004</v>
      </c>
      <c r="DU160">
        <v>1</v>
      </c>
      <c r="DV160">
        <v>1</v>
      </c>
      <c r="DW160">
        <v>2</v>
      </c>
      <c r="DX160" t="s">
        <v>357</v>
      </c>
      <c r="DY160">
        <v>2.8704</v>
      </c>
      <c r="DZ160">
        <v>2.71051</v>
      </c>
      <c r="EA160">
        <v>0.136519</v>
      </c>
      <c r="EB160">
        <v>0.141167</v>
      </c>
      <c r="EC160">
        <v>0.102577</v>
      </c>
      <c r="ED160">
        <v>0.0972825</v>
      </c>
      <c r="EE160">
        <v>24209.1</v>
      </c>
      <c r="EF160">
        <v>21100.4</v>
      </c>
      <c r="EG160">
        <v>25082.1</v>
      </c>
      <c r="EH160">
        <v>23920.7</v>
      </c>
      <c r="EI160">
        <v>38389.7</v>
      </c>
      <c r="EJ160">
        <v>35716.9</v>
      </c>
      <c r="EK160">
        <v>45316.1</v>
      </c>
      <c r="EL160">
        <v>42638.4</v>
      </c>
      <c r="EM160">
        <v>1.78225</v>
      </c>
      <c r="EN160">
        <v>1.88037</v>
      </c>
      <c r="EO160">
        <v>0.103213</v>
      </c>
      <c r="EP160">
        <v>0</v>
      </c>
      <c r="EQ160">
        <v>25.8249</v>
      </c>
      <c r="ER160">
        <v>999.9</v>
      </c>
      <c r="ES160">
        <v>59.669</v>
      </c>
      <c r="ET160">
        <v>28.701</v>
      </c>
      <c r="EU160">
        <v>26.368</v>
      </c>
      <c r="EV160">
        <v>54.6806</v>
      </c>
      <c r="EW160">
        <v>45.2244</v>
      </c>
      <c r="EX160">
        <v>1</v>
      </c>
      <c r="EY160">
        <v>-0.0943598</v>
      </c>
      <c r="EZ160">
        <v>0.0920724</v>
      </c>
      <c r="FA160">
        <v>20.2292</v>
      </c>
      <c r="FB160">
        <v>5.23286</v>
      </c>
      <c r="FC160">
        <v>11.986</v>
      </c>
      <c r="FD160">
        <v>4.9571</v>
      </c>
      <c r="FE160">
        <v>3.30395</v>
      </c>
      <c r="FF160">
        <v>9999</v>
      </c>
      <c r="FG160">
        <v>9999</v>
      </c>
      <c r="FH160">
        <v>999.9</v>
      </c>
      <c r="FI160">
        <v>9999</v>
      </c>
      <c r="FJ160">
        <v>1.86844</v>
      </c>
      <c r="FK160">
        <v>1.86409</v>
      </c>
      <c r="FL160">
        <v>1.87179</v>
      </c>
      <c r="FM160">
        <v>1.86249</v>
      </c>
      <c r="FN160">
        <v>1.86193</v>
      </c>
      <c r="FO160">
        <v>1.86844</v>
      </c>
      <c r="FP160">
        <v>1.85852</v>
      </c>
      <c r="FQ160">
        <v>1.86497</v>
      </c>
      <c r="FR160">
        <v>5</v>
      </c>
      <c r="FS160">
        <v>0</v>
      </c>
      <c r="FT160">
        <v>0</v>
      </c>
      <c r="FU160">
        <v>0</v>
      </c>
      <c r="FV160" t="s">
        <v>358</v>
      </c>
      <c r="FW160" t="s">
        <v>359</v>
      </c>
      <c r="FX160" t="s">
        <v>360</v>
      </c>
      <c r="FY160" t="s">
        <v>360</v>
      </c>
      <c r="FZ160" t="s">
        <v>360</v>
      </c>
      <c r="GA160" t="s">
        <v>360</v>
      </c>
      <c r="GB160">
        <v>0</v>
      </c>
      <c r="GC160">
        <v>100</v>
      </c>
      <c r="GD160">
        <v>100</v>
      </c>
      <c r="GE160">
        <v>1.571</v>
      </c>
      <c r="GF160">
        <v>0.4199</v>
      </c>
      <c r="GG160">
        <v>0.710533810232173</v>
      </c>
      <c r="GH160">
        <v>0.00197157181927259</v>
      </c>
      <c r="GI160">
        <v>-1.54613444728524e-06</v>
      </c>
      <c r="GJ160">
        <v>6.01190112903267e-10</v>
      </c>
      <c r="GK160">
        <v>-0.100309745534137</v>
      </c>
      <c r="GL160">
        <v>-0.0164619765348121</v>
      </c>
      <c r="GM160">
        <v>0.00184798508784774</v>
      </c>
      <c r="GN160">
        <v>-1.07393615702454e-05</v>
      </c>
      <c r="GO160">
        <v>1</v>
      </c>
      <c r="GP160">
        <v>1970</v>
      </c>
      <c r="GQ160">
        <v>2</v>
      </c>
      <c r="GR160">
        <v>24</v>
      </c>
      <c r="GS160">
        <v>1289.3</v>
      </c>
      <c r="GT160">
        <v>1289.4</v>
      </c>
      <c r="GU160">
        <v>1.75171</v>
      </c>
      <c r="GV160">
        <v>2.36084</v>
      </c>
      <c r="GW160">
        <v>1.44775</v>
      </c>
      <c r="GX160">
        <v>2.31201</v>
      </c>
      <c r="GY160">
        <v>1.44409</v>
      </c>
      <c r="GZ160">
        <v>2.38525</v>
      </c>
      <c r="HA160">
        <v>34.1225</v>
      </c>
      <c r="HB160">
        <v>24.3327</v>
      </c>
      <c r="HC160">
        <v>18</v>
      </c>
      <c r="HD160">
        <v>417.647</v>
      </c>
      <c r="HE160">
        <v>462.164</v>
      </c>
      <c r="HF160">
        <v>25.4532</v>
      </c>
      <c r="HG160">
        <v>26.2598</v>
      </c>
      <c r="HH160">
        <v>30.0001</v>
      </c>
      <c r="HI160">
        <v>26.1708</v>
      </c>
      <c r="HJ160">
        <v>26.1477</v>
      </c>
      <c r="HK160">
        <v>35.2107</v>
      </c>
      <c r="HL160">
        <v>30.3438</v>
      </c>
      <c r="HM160">
        <v>100</v>
      </c>
      <c r="HN160">
        <v>25.435</v>
      </c>
      <c r="HO160">
        <v>810.277</v>
      </c>
      <c r="HP160">
        <v>22.5712</v>
      </c>
      <c r="HQ160">
        <v>95.9305</v>
      </c>
      <c r="HR160">
        <v>100.273</v>
      </c>
    </row>
    <row r="161" spans="1:226">
      <c r="A161">
        <v>145</v>
      </c>
      <c r="B161">
        <v>1680460418.1</v>
      </c>
      <c r="C161">
        <v>2393.09999990463</v>
      </c>
      <c r="D161" t="s">
        <v>649</v>
      </c>
      <c r="E161" t="s">
        <v>650</v>
      </c>
      <c r="F161">
        <v>5</v>
      </c>
      <c r="G161" t="s">
        <v>353</v>
      </c>
      <c r="H161" t="s">
        <v>354</v>
      </c>
      <c r="I161">
        <v>1680460410.31429</v>
      </c>
      <c r="J161">
        <f>(K161)/1000</f>
        <v>0</v>
      </c>
      <c r="K161">
        <f>IF(BF161, AN161, AH161)</f>
        <v>0</v>
      </c>
      <c r="L161">
        <f>IF(BF161, AI161, AG161)</f>
        <v>0</v>
      </c>
      <c r="M161">
        <f>BH161 - IF(AU161&gt;1, L161*BB161*100.0/(AW161*BV161), 0)</f>
        <v>0</v>
      </c>
      <c r="N161">
        <f>((T161-J161/2)*M161-L161)/(T161+J161/2)</f>
        <v>0</v>
      </c>
      <c r="O161">
        <f>N161*(BO161+BP161)/1000.0</f>
        <v>0</v>
      </c>
      <c r="P161">
        <f>(BH161 - IF(AU161&gt;1, L161*BB161*100.0/(AW161*BV161), 0))*(BO161+BP161)/1000.0</f>
        <v>0</v>
      </c>
      <c r="Q161">
        <f>2.0/((1/S161-1/R161)+SIGN(S161)*SQRT((1/S161-1/R161)*(1/S161-1/R161) + 4*BC161/((BC161+1)*(BC161+1))*(2*1/S161*1/R161-1/R161*1/R161)))</f>
        <v>0</v>
      </c>
      <c r="R161">
        <f>IF(LEFT(BD161,1)&lt;&gt;"0",IF(LEFT(BD161,1)="1",3.0,BE161),$D$5+$E$5*(BV161*BO161/($K$5*1000))+$F$5*(BV161*BO161/($K$5*1000))*MAX(MIN(BB161,$J$5),$I$5)*MAX(MIN(BB161,$J$5),$I$5)+$G$5*MAX(MIN(BB161,$J$5),$I$5)*(BV161*BO161/($K$5*1000))+$H$5*(BV161*BO161/($K$5*1000))*(BV161*BO161/($K$5*1000)))</f>
        <v>0</v>
      </c>
      <c r="S161">
        <f>J161*(1000-(1000*0.61365*exp(17.502*W161/(240.97+W161))/(BO161+BP161)+BJ161)/2)/(1000*0.61365*exp(17.502*W161/(240.97+W161))/(BO161+BP161)-BJ161)</f>
        <v>0</v>
      </c>
      <c r="T161">
        <f>1/((BC161+1)/(Q161/1.6)+1/(R161/1.37)) + BC161/((BC161+1)/(Q161/1.6) + BC161/(R161/1.37))</f>
        <v>0</v>
      </c>
      <c r="U161">
        <f>(AX161*BA161)</f>
        <v>0</v>
      </c>
      <c r="V161">
        <f>(BQ161+(U161+2*0.95*5.67E-8*(((BQ161+$B$7)+273)^4-(BQ161+273)^4)-44100*J161)/(1.84*29.3*R161+8*0.95*5.67E-8*(BQ161+273)^3))</f>
        <v>0</v>
      </c>
      <c r="W161">
        <f>($C$7*BR161+$D$7*BS161+$E$7*V161)</f>
        <v>0</v>
      </c>
      <c r="X161">
        <f>0.61365*exp(17.502*W161/(240.97+W161))</f>
        <v>0</v>
      </c>
      <c r="Y161">
        <f>(Z161/AA161*100)</f>
        <v>0</v>
      </c>
      <c r="Z161">
        <f>BJ161*(BO161+BP161)/1000</f>
        <v>0</v>
      </c>
      <c r="AA161">
        <f>0.61365*exp(17.502*BQ161/(240.97+BQ161))</f>
        <v>0</v>
      </c>
      <c r="AB161">
        <f>(X161-BJ161*(BO161+BP161)/1000)</f>
        <v>0</v>
      </c>
      <c r="AC161">
        <f>(-J161*44100)</f>
        <v>0</v>
      </c>
      <c r="AD161">
        <f>2*29.3*R161*0.92*(BQ161-W161)</f>
        <v>0</v>
      </c>
      <c r="AE161">
        <f>2*0.95*5.67E-8*(((BQ161+$B$7)+273)^4-(W161+273)^4)</f>
        <v>0</v>
      </c>
      <c r="AF161">
        <f>U161+AE161+AC161+AD161</f>
        <v>0</v>
      </c>
      <c r="AG161">
        <f>BN161*AU161*(BI161-BH161*(1000-AU161*BK161)/(1000-AU161*BJ161))/(100*BB161)</f>
        <v>0</v>
      </c>
      <c r="AH161">
        <f>1000*BN161*AU161*(BJ161-BK161)/(100*BB161*(1000-AU161*BJ161))</f>
        <v>0</v>
      </c>
      <c r="AI161">
        <f>(AJ161 - AK161 - BO161*1E3/(8.314*(BQ161+273.15)) * AM161/BN161 * AL161) * BN161/(100*BB161) * (1000 - BK161)/1000</f>
        <v>0</v>
      </c>
      <c r="AJ161">
        <v>811.299233689402</v>
      </c>
      <c r="AK161">
        <v>782.085878787879</v>
      </c>
      <c r="AL161">
        <v>3.39080725286101</v>
      </c>
      <c r="AM161">
        <v>67.1760314987301</v>
      </c>
      <c r="AN161">
        <f>(AP161 - AO161 + BO161*1E3/(8.314*(BQ161+273.15)) * AR161/BN161 * AQ161) * BN161/(100*BB161) * 1000/(1000 - AP161)</f>
        <v>0</v>
      </c>
      <c r="AO161">
        <v>22.5264106638928</v>
      </c>
      <c r="AP161">
        <v>24.3999048484848</v>
      </c>
      <c r="AQ161">
        <v>-2.354312868097e-06</v>
      </c>
      <c r="AR161">
        <v>128.514826234173</v>
      </c>
      <c r="AS161">
        <v>10</v>
      </c>
      <c r="AT161">
        <v>2</v>
      </c>
      <c r="AU161">
        <f>IF(AS161*$H$13&gt;=AW161,1.0,(AW161/(AW161-AS161*$H$13)))</f>
        <v>0</v>
      </c>
      <c r="AV161">
        <f>(AU161-1)*100</f>
        <v>0</v>
      </c>
      <c r="AW161">
        <f>MAX(0,($B$13+$C$13*BV161)/(1+$D$13*BV161)*BO161/(BQ161+273)*$E$13)</f>
        <v>0</v>
      </c>
      <c r="AX161">
        <f>$B$11*BW161+$C$11*BX161+$F$11*CI161*(1-CL161)</f>
        <v>0</v>
      </c>
      <c r="AY161">
        <f>AX161*AZ161</f>
        <v>0</v>
      </c>
      <c r="AZ161">
        <f>($B$11*$D$9+$C$11*$D$9+$F$11*((CV161+CN161)/MAX(CV161+CN161+CW161, 0.1)*$I$9+CW161/MAX(CV161+CN161+CW161, 0.1)*$J$9))/($B$11+$C$11+$F$11)</f>
        <v>0</v>
      </c>
      <c r="BA161">
        <f>($B$11*$K$9+$C$11*$K$9+$F$11*((CV161+CN161)/MAX(CV161+CN161+CW161, 0.1)*$P$9+CW161/MAX(CV161+CN161+CW161, 0.1)*$Q$9))/($B$11+$C$11+$F$11)</f>
        <v>0</v>
      </c>
      <c r="BB161">
        <v>2.44</v>
      </c>
      <c r="BC161">
        <v>0.5</v>
      </c>
      <c r="BD161" t="s">
        <v>355</v>
      </c>
      <c r="BE161">
        <v>2</v>
      </c>
      <c r="BF161" t="b">
        <v>1</v>
      </c>
      <c r="BG161">
        <v>1680460410.31429</v>
      </c>
      <c r="BH161">
        <v>738.809857142857</v>
      </c>
      <c r="BI161">
        <v>777.574678571428</v>
      </c>
      <c r="BJ161">
        <v>24.4100607142857</v>
      </c>
      <c r="BK161">
        <v>22.5303285714286</v>
      </c>
      <c r="BL161">
        <v>737.245357142857</v>
      </c>
      <c r="BM161">
        <v>23.9900142857143</v>
      </c>
      <c r="BN161">
        <v>500.210785714286</v>
      </c>
      <c r="BO161">
        <v>89.4481785714286</v>
      </c>
      <c r="BP161">
        <v>0.0999571392857143</v>
      </c>
      <c r="BQ161">
        <v>27.4599857142857</v>
      </c>
      <c r="BR161">
        <v>27.5154285714286</v>
      </c>
      <c r="BS161">
        <v>999.9</v>
      </c>
      <c r="BT161">
        <v>0</v>
      </c>
      <c r="BU161">
        <v>0</v>
      </c>
      <c r="BV161">
        <v>10009.1157142857</v>
      </c>
      <c r="BW161">
        <v>0</v>
      </c>
      <c r="BX161">
        <v>10.2381</v>
      </c>
      <c r="BY161">
        <v>-38.7648964285714</v>
      </c>
      <c r="BZ161">
        <v>757.295357142857</v>
      </c>
      <c r="CA161">
        <v>795.497464285714</v>
      </c>
      <c r="CB161">
        <v>1.8797325</v>
      </c>
      <c r="CC161">
        <v>777.574678571428</v>
      </c>
      <c r="CD161">
        <v>22.5303285714286</v>
      </c>
      <c r="CE161">
        <v>2.18343607142857</v>
      </c>
      <c r="CF161">
        <v>2.0152975</v>
      </c>
      <c r="CG161">
        <v>18.8413</v>
      </c>
      <c r="CH161">
        <v>17.5650392857143</v>
      </c>
      <c r="CI161">
        <v>1999.9725</v>
      </c>
      <c r="CJ161">
        <v>0.979999071428571</v>
      </c>
      <c r="CK161">
        <v>0.0200011571428571</v>
      </c>
      <c r="CL161">
        <v>0</v>
      </c>
      <c r="CM161">
        <v>2.58031428571429</v>
      </c>
      <c r="CN161">
        <v>0</v>
      </c>
      <c r="CO161">
        <v>4452.16678571429</v>
      </c>
      <c r="CP161">
        <v>16705.1821428571</v>
      </c>
      <c r="CQ161">
        <v>43.437</v>
      </c>
      <c r="CR161">
        <v>45.187</v>
      </c>
      <c r="CS161">
        <v>44.437</v>
      </c>
      <c r="CT161">
        <v>43.3971428571428</v>
      </c>
      <c r="CU161">
        <v>43</v>
      </c>
      <c r="CV161">
        <v>1959.97178571429</v>
      </c>
      <c r="CW161">
        <v>40.0007142857143</v>
      </c>
      <c r="CX161">
        <v>0</v>
      </c>
      <c r="CY161">
        <v>1680460447.8</v>
      </c>
      <c r="CZ161">
        <v>0</v>
      </c>
      <c r="DA161">
        <v>0</v>
      </c>
      <c r="DB161" t="s">
        <v>356</v>
      </c>
      <c r="DC161">
        <v>1680383055.5</v>
      </c>
      <c r="DD161">
        <v>1680383051.5</v>
      </c>
      <c r="DE161">
        <v>0</v>
      </c>
      <c r="DF161">
        <v>-0.261</v>
      </c>
      <c r="DG161">
        <v>-0.006</v>
      </c>
      <c r="DH161">
        <v>1.377</v>
      </c>
      <c r="DI161">
        <v>0.403</v>
      </c>
      <c r="DJ161">
        <v>420</v>
      </c>
      <c r="DK161">
        <v>24</v>
      </c>
      <c r="DL161">
        <v>0.61</v>
      </c>
      <c r="DM161">
        <v>0.33</v>
      </c>
      <c r="DN161">
        <v>-38.610243902439</v>
      </c>
      <c r="DO161">
        <v>-2.51690174216029</v>
      </c>
      <c r="DP161">
        <v>0.329086614033434</v>
      </c>
      <c r="DQ161">
        <v>0</v>
      </c>
      <c r="DR161">
        <v>1.88195780487805</v>
      </c>
      <c r="DS161">
        <v>-0.0305671777003471</v>
      </c>
      <c r="DT161">
        <v>0.00338143822207835</v>
      </c>
      <c r="DU161">
        <v>1</v>
      </c>
      <c r="DV161">
        <v>1</v>
      </c>
      <c r="DW161">
        <v>2</v>
      </c>
      <c r="DX161" t="s">
        <v>357</v>
      </c>
      <c r="DY161">
        <v>2.87045</v>
      </c>
      <c r="DZ161">
        <v>2.71014</v>
      </c>
      <c r="EA161">
        <v>0.138543</v>
      </c>
      <c r="EB161">
        <v>0.143204</v>
      </c>
      <c r="EC161">
        <v>0.102551</v>
      </c>
      <c r="ED161">
        <v>0.0972759</v>
      </c>
      <c r="EE161">
        <v>24152.5</v>
      </c>
      <c r="EF161">
        <v>21050.6</v>
      </c>
      <c r="EG161">
        <v>25082.2</v>
      </c>
      <c r="EH161">
        <v>23921</v>
      </c>
      <c r="EI161">
        <v>38390.7</v>
      </c>
      <c r="EJ161">
        <v>35717.4</v>
      </c>
      <c r="EK161">
        <v>45315.8</v>
      </c>
      <c r="EL161">
        <v>42638.5</v>
      </c>
      <c r="EM161">
        <v>1.78223</v>
      </c>
      <c r="EN161">
        <v>1.88055</v>
      </c>
      <c r="EO161">
        <v>0.104051</v>
      </c>
      <c r="EP161">
        <v>0</v>
      </c>
      <c r="EQ161">
        <v>25.8271</v>
      </c>
      <c r="ER161">
        <v>999.9</v>
      </c>
      <c r="ES161">
        <v>59.669</v>
      </c>
      <c r="ET161">
        <v>28.701</v>
      </c>
      <c r="EU161">
        <v>26.3667</v>
      </c>
      <c r="EV161">
        <v>54.3306</v>
      </c>
      <c r="EW161">
        <v>45.4247</v>
      </c>
      <c r="EX161">
        <v>1</v>
      </c>
      <c r="EY161">
        <v>-0.0942556</v>
      </c>
      <c r="EZ161">
        <v>0.123276</v>
      </c>
      <c r="FA161">
        <v>20.2291</v>
      </c>
      <c r="FB161">
        <v>5.23256</v>
      </c>
      <c r="FC161">
        <v>11.986</v>
      </c>
      <c r="FD161">
        <v>4.95715</v>
      </c>
      <c r="FE161">
        <v>3.304</v>
      </c>
      <c r="FF161">
        <v>9999</v>
      </c>
      <c r="FG161">
        <v>9999</v>
      </c>
      <c r="FH161">
        <v>999.9</v>
      </c>
      <c r="FI161">
        <v>9999</v>
      </c>
      <c r="FJ161">
        <v>1.86844</v>
      </c>
      <c r="FK161">
        <v>1.86413</v>
      </c>
      <c r="FL161">
        <v>1.87179</v>
      </c>
      <c r="FM161">
        <v>1.86249</v>
      </c>
      <c r="FN161">
        <v>1.86197</v>
      </c>
      <c r="FO161">
        <v>1.86844</v>
      </c>
      <c r="FP161">
        <v>1.85852</v>
      </c>
      <c r="FQ161">
        <v>1.86498</v>
      </c>
      <c r="FR161">
        <v>5</v>
      </c>
      <c r="FS161">
        <v>0</v>
      </c>
      <c r="FT161">
        <v>0</v>
      </c>
      <c r="FU161">
        <v>0</v>
      </c>
      <c r="FV161" t="s">
        <v>358</v>
      </c>
      <c r="FW161" t="s">
        <v>359</v>
      </c>
      <c r="FX161" t="s">
        <v>360</v>
      </c>
      <c r="FY161" t="s">
        <v>360</v>
      </c>
      <c r="FZ161" t="s">
        <v>360</v>
      </c>
      <c r="GA161" t="s">
        <v>360</v>
      </c>
      <c r="GB161">
        <v>0</v>
      </c>
      <c r="GC161">
        <v>100</v>
      </c>
      <c r="GD161">
        <v>100</v>
      </c>
      <c r="GE161">
        <v>1.582</v>
      </c>
      <c r="GF161">
        <v>0.4195</v>
      </c>
      <c r="GG161">
        <v>0.710533810232173</v>
      </c>
      <c r="GH161">
        <v>0.00197157181927259</v>
      </c>
      <c r="GI161">
        <v>-1.54613444728524e-06</v>
      </c>
      <c r="GJ161">
        <v>6.01190112903267e-10</v>
      </c>
      <c r="GK161">
        <v>-0.100309745534137</v>
      </c>
      <c r="GL161">
        <v>-0.0164619765348121</v>
      </c>
      <c r="GM161">
        <v>0.00184798508784774</v>
      </c>
      <c r="GN161">
        <v>-1.07393615702454e-05</v>
      </c>
      <c r="GO161">
        <v>1</v>
      </c>
      <c r="GP161">
        <v>1970</v>
      </c>
      <c r="GQ161">
        <v>2</v>
      </c>
      <c r="GR161">
        <v>24</v>
      </c>
      <c r="GS161">
        <v>1289.4</v>
      </c>
      <c r="GT161">
        <v>1289.4</v>
      </c>
      <c r="GU161">
        <v>1.78467</v>
      </c>
      <c r="GV161">
        <v>2.3645</v>
      </c>
      <c r="GW161">
        <v>1.44897</v>
      </c>
      <c r="GX161">
        <v>2.31201</v>
      </c>
      <c r="GY161">
        <v>1.44409</v>
      </c>
      <c r="GZ161">
        <v>2.27051</v>
      </c>
      <c r="HA161">
        <v>34.1225</v>
      </c>
      <c r="HB161">
        <v>24.3239</v>
      </c>
      <c r="HC161">
        <v>18</v>
      </c>
      <c r="HD161">
        <v>417.633</v>
      </c>
      <c r="HE161">
        <v>462.273</v>
      </c>
      <c r="HF161">
        <v>25.4391</v>
      </c>
      <c r="HG161">
        <v>26.2598</v>
      </c>
      <c r="HH161">
        <v>30.0002</v>
      </c>
      <c r="HI161">
        <v>26.1708</v>
      </c>
      <c r="HJ161">
        <v>26.1477</v>
      </c>
      <c r="HK161">
        <v>35.7725</v>
      </c>
      <c r="HL161">
        <v>30.3438</v>
      </c>
      <c r="HM161">
        <v>100</v>
      </c>
      <c r="HN161">
        <v>25.4134</v>
      </c>
      <c r="HO161">
        <v>823.745</v>
      </c>
      <c r="HP161">
        <v>22.5712</v>
      </c>
      <c r="HQ161">
        <v>95.9302</v>
      </c>
      <c r="HR161">
        <v>100.274</v>
      </c>
    </row>
    <row r="162" spans="1:226">
      <c r="A162">
        <v>146</v>
      </c>
      <c r="B162">
        <v>1680460423.1</v>
      </c>
      <c r="C162">
        <v>2398.09999990463</v>
      </c>
      <c r="D162" t="s">
        <v>651</v>
      </c>
      <c r="E162" t="s">
        <v>652</v>
      </c>
      <c r="F162">
        <v>5</v>
      </c>
      <c r="G162" t="s">
        <v>353</v>
      </c>
      <c r="H162" t="s">
        <v>354</v>
      </c>
      <c r="I162">
        <v>1680460415.6</v>
      </c>
      <c r="J162">
        <f>(K162)/1000</f>
        <v>0</v>
      </c>
      <c r="K162">
        <f>IF(BF162, AN162, AH162)</f>
        <v>0</v>
      </c>
      <c r="L162">
        <f>IF(BF162, AI162, AG162)</f>
        <v>0</v>
      </c>
      <c r="M162">
        <f>BH162 - IF(AU162&gt;1, L162*BB162*100.0/(AW162*BV162), 0)</f>
        <v>0</v>
      </c>
      <c r="N162">
        <f>((T162-J162/2)*M162-L162)/(T162+J162/2)</f>
        <v>0</v>
      </c>
      <c r="O162">
        <f>N162*(BO162+BP162)/1000.0</f>
        <v>0</v>
      </c>
      <c r="P162">
        <f>(BH162 - IF(AU162&gt;1, L162*BB162*100.0/(AW162*BV162), 0))*(BO162+BP162)/1000.0</f>
        <v>0</v>
      </c>
      <c r="Q162">
        <f>2.0/((1/S162-1/R162)+SIGN(S162)*SQRT((1/S162-1/R162)*(1/S162-1/R162) + 4*BC162/((BC162+1)*(BC162+1))*(2*1/S162*1/R162-1/R162*1/R162)))</f>
        <v>0</v>
      </c>
      <c r="R162">
        <f>IF(LEFT(BD162,1)&lt;&gt;"0",IF(LEFT(BD162,1)="1",3.0,BE162),$D$5+$E$5*(BV162*BO162/($K$5*1000))+$F$5*(BV162*BO162/($K$5*1000))*MAX(MIN(BB162,$J$5),$I$5)*MAX(MIN(BB162,$J$5),$I$5)+$G$5*MAX(MIN(BB162,$J$5),$I$5)*(BV162*BO162/($K$5*1000))+$H$5*(BV162*BO162/($K$5*1000))*(BV162*BO162/($K$5*1000)))</f>
        <v>0</v>
      </c>
      <c r="S162">
        <f>J162*(1000-(1000*0.61365*exp(17.502*W162/(240.97+W162))/(BO162+BP162)+BJ162)/2)/(1000*0.61365*exp(17.502*W162/(240.97+W162))/(BO162+BP162)-BJ162)</f>
        <v>0</v>
      </c>
      <c r="T162">
        <f>1/((BC162+1)/(Q162/1.6)+1/(R162/1.37)) + BC162/((BC162+1)/(Q162/1.6) + BC162/(R162/1.37))</f>
        <v>0</v>
      </c>
      <c r="U162">
        <f>(AX162*BA162)</f>
        <v>0</v>
      </c>
      <c r="V162">
        <f>(BQ162+(U162+2*0.95*5.67E-8*(((BQ162+$B$7)+273)^4-(BQ162+273)^4)-44100*J162)/(1.84*29.3*R162+8*0.95*5.67E-8*(BQ162+273)^3))</f>
        <v>0</v>
      </c>
      <c r="W162">
        <f>($C$7*BR162+$D$7*BS162+$E$7*V162)</f>
        <v>0</v>
      </c>
      <c r="X162">
        <f>0.61365*exp(17.502*W162/(240.97+W162))</f>
        <v>0</v>
      </c>
      <c r="Y162">
        <f>(Z162/AA162*100)</f>
        <v>0</v>
      </c>
      <c r="Z162">
        <f>BJ162*(BO162+BP162)/1000</f>
        <v>0</v>
      </c>
      <c r="AA162">
        <f>0.61365*exp(17.502*BQ162/(240.97+BQ162))</f>
        <v>0</v>
      </c>
      <c r="AB162">
        <f>(X162-BJ162*(BO162+BP162)/1000)</f>
        <v>0</v>
      </c>
      <c r="AC162">
        <f>(-J162*44100)</f>
        <v>0</v>
      </c>
      <c r="AD162">
        <f>2*29.3*R162*0.92*(BQ162-W162)</f>
        <v>0</v>
      </c>
      <c r="AE162">
        <f>2*0.95*5.67E-8*(((BQ162+$B$7)+273)^4-(W162+273)^4)</f>
        <v>0</v>
      </c>
      <c r="AF162">
        <f>U162+AE162+AC162+AD162</f>
        <v>0</v>
      </c>
      <c r="AG162">
        <f>BN162*AU162*(BI162-BH162*(1000-AU162*BK162)/(1000-AU162*BJ162))/(100*BB162)</f>
        <v>0</v>
      </c>
      <c r="AH162">
        <f>1000*BN162*AU162*(BJ162-BK162)/(100*BB162*(1000-AU162*BJ162))</f>
        <v>0</v>
      </c>
      <c r="AI162">
        <f>(AJ162 - AK162 - BO162*1E3/(8.314*(BQ162+273.15)) * AM162/BN162 * AL162) * BN162/(100*BB162) * (1000 - BK162)/1000</f>
        <v>0</v>
      </c>
      <c r="AJ162">
        <v>829.112720323552</v>
      </c>
      <c r="AK162">
        <v>799.310242424242</v>
      </c>
      <c r="AL162">
        <v>3.44294254025465</v>
      </c>
      <c r="AM162">
        <v>67.1760314987301</v>
      </c>
      <c r="AN162">
        <f>(AP162 - AO162 + BO162*1E3/(8.314*(BQ162+273.15)) * AR162/BN162 * AQ162) * BN162/(100*BB162) * 1000/(1000 - AP162)</f>
        <v>0</v>
      </c>
      <c r="AO162">
        <v>22.5218193609002</v>
      </c>
      <c r="AP162">
        <v>24.3934</v>
      </c>
      <c r="AQ162">
        <v>-6.65862837001949e-07</v>
      </c>
      <c r="AR162">
        <v>128.514826234173</v>
      </c>
      <c r="AS162">
        <v>10</v>
      </c>
      <c r="AT162">
        <v>2</v>
      </c>
      <c r="AU162">
        <f>IF(AS162*$H$13&gt;=AW162,1.0,(AW162/(AW162-AS162*$H$13)))</f>
        <v>0</v>
      </c>
      <c r="AV162">
        <f>(AU162-1)*100</f>
        <v>0</v>
      </c>
      <c r="AW162">
        <f>MAX(0,($B$13+$C$13*BV162)/(1+$D$13*BV162)*BO162/(BQ162+273)*$E$13)</f>
        <v>0</v>
      </c>
      <c r="AX162">
        <f>$B$11*BW162+$C$11*BX162+$F$11*CI162*(1-CL162)</f>
        <v>0</v>
      </c>
      <c r="AY162">
        <f>AX162*AZ162</f>
        <v>0</v>
      </c>
      <c r="AZ162">
        <f>($B$11*$D$9+$C$11*$D$9+$F$11*((CV162+CN162)/MAX(CV162+CN162+CW162, 0.1)*$I$9+CW162/MAX(CV162+CN162+CW162, 0.1)*$J$9))/($B$11+$C$11+$F$11)</f>
        <v>0</v>
      </c>
      <c r="BA162">
        <f>($B$11*$K$9+$C$11*$K$9+$F$11*((CV162+CN162)/MAX(CV162+CN162+CW162, 0.1)*$P$9+CW162/MAX(CV162+CN162+CW162, 0.1)*$Q$9))/($B$11+$C$11+$F$11)</f>
        <v>0</v>
      </c>
      <c r="BB162">
        <v>2.44</v>
      </c>
      <c r="BC162">
        <v>0.5</v>
      </c>
      <c r="BD162" t="s">
        <v>355</v>
      </c>
      <c r="BE162">
        <v>2</v>
      </c>
      <c r="BF162" t="b">
        <v>1</v>
      </c>
      <c r="BG162">
        <v>1680460415.6</v>
      </c>
      <c r="BH162">
        <v>756.4</v>
      </c>
      <c r="BI162">
        <v>795.533518518518</v>
      </c>
      <c r="BJ162">
        <v>24.4031925925926</v>
      </c>
      <c r="BK162">
        <v>22.5264814814815</v>
      </c>
      <c r="BL162">
        <v>754.823777777778</v>
      </c>
      <c r="BM162">
        <v>23.9834925925926</v>
      </c>
      <c r="BN162">
        <v>500.220074074074</v>
      </c>
      <c r="BO162">
        <v>89.4480259259259</v>
      </c>
      <c r="BP162">
        <v>0.0999814814814815</v>
      </c>
      <c r="BQ162">
        <v>27.4627259259259</v>
      </c>
      <c r="BR162">
        <v>27.5219888888889</v>
      </c>
      <c r="BS162">
        <v>999.9</v>
      </c>
      <c r="BT162">
        <v>0</v>
      </c>
      <c r="BU162">
        <v>0</v>
      </c>
      <c r="BV162">
        <v>10005.9548148148</v>
      </c>
      <c r="BW162">
        <v>0</v>
      </c>
      <c r="BX162">
        <v>10.2381</v>
      </c>
      <c r="BY162">
        <v>-39.133562962963</v>
      </c>
      <c r="BZ162">
        <v>775.320111111111</v>
      </c>
      <c r="CA162">
        <v>813.867111111111</v>
      </c>
      <c r="CB162">
        <v>1.8767137037037</v>
      </c>
      <c r="CC162">
        <v>795.533518518518</v>
      </c>
      <c r="CD162">
        <v>22.5264814814815</v>
      </c>
      <c r="CE162">
        <v>2.18281777777778</v>
      </c>
      <c r="CF162">
        <v>2.01495</v>
      </c>
      <c r="CG162">
        <v>18.8367740740741</v>
      </c>
      <c r="CH162">
        <v>17.5623037037037</v>
      </c>
      <c r="CI162">
        <v>1999.99037037037</v>
      </c>
      <c r="CJ162">
        <v>0.979999222222222</v>
      </c>
      <c r="CK162">
        <v>0.0200009962962963</v>
      </c>
      <c r="CL162">
        <v>0</v>
      </c>
      <c r="CM162">
        <v>2.50568518518519</v>
      </c>
      <c r="CN162">
        <v>0</v>
      </c>
      <c r="CO162">
        <v>4459.09074074074</v>
      </c>
      <c r="CP162">
        <v>16705.337037037</v>
      </c>
      <c r="CQ162">
        <v>43.437</v>
      </c>
      <c r="CR162">
        <v>45.187</v>
      </c>
      <c r="CS162">
        <v>44.437</v>
      </c>
      <c r="CT162">
        <v>43.4117407407407</v>
      </c>
      <c r="CU162">
        <v>43</v>
      </c>
      <c r="CV162">
        <v>1959.98962962963</v>
      </c>
      <c r="CW162">
        <v>40.0007407407407</v>
      </c>
      <c r="CX162">
        <v>0</v>
      </c>
      <c r="CY162">
        <v>1680460453.2</v>
      </c>
      <c r="CZ162">
        <v>0</v>
      </c>
      <c r="DA162">
        <v>0</v>
      </c>
      <c r="DB162" t="s">
        <v>356</v>
      </c>
      <c r="DC162">
        <v>1680383055.5</v>
      </c>
      <c r="DD162">
        <v>1680383051.5</v>
      </c>
      <c r="DE162">
        <v>0</v>
      </c>
      <c r="DF162">
        <v>-0.261</v>
      </c>
      <c r="DG162">
        <v>-0.006</v>
      </c>
      <c r="DH162">
        <v>1.377</v>
      </c>
      <c r="DI162">
        <v>0.403</v>
      </c>
      <c r="DJ162">
        <v>420</v>
      </c>
      <c r="DK162">
        <v>24</v>
      </c>
      <c r="DL162">
        <v>0.61</v>
      </c>
      <c r="DM162">
        <v>0.33</v>
      </c>
      <c r="DN162">
        <v>-38.9222878048781</v>
      </c>
      <c r="DO162">
        <v>-3.71176933797913</v>
      </c>
      <c r="DP162">
        <v>0.425801348504046</v>
      </c>
      <c r="DQ162">
        <v>0</v>
      </c>
      <c r="DR162">
        <v>1.87803292682927</v>
      </c>
      <c r="DS162">
        <v>-0.0371370731707317</v>
      </c>
      <c r="DT162">
        <v>0.00405313563884078</v>
      </c>
      <c r="DU162">
        <v>1</v>
      </c>
      <c r="DV162">
        <v>1</v>
      </c>
      <c r="DW162">
        <v>2</v>
      </c>
      <c r="DX162" t="s">
        <v>357</v>
      </c>
      <c r="DY162">
        <v>2.87043</v>
      </c>
      <c r="DZ162">
        <v>2.71017</v>
      </c>
      <c r="EA162">
        <v>0.140574</v>
      </c>
      <c r="EB162">
        <v>0.145164</v>
      </c>
      <c r="EC162">
        <v>0.102539</v>
      </c>
      <c r="ED162">
        <v>0.0972674</v>
      </c>
      <c r="EE162">
        <v>24095.7</v>
      </c>
      <c r="EF162">
        <v>21002.4</v>
      </c>
      <c r="EG162">
        <v>25082.4</v>
      </c>
      <c r="EH162">
        <v>23920.9</v>
      </c>
      <c r="EI162">
        <v>38391.7</v>
      </c>
      <c r="EJ162">
        <v>35717.6</v>
      </c>
      <c r="EK162">
        <v>45316.3</v>
      </c>
      <c r="EL162">
        <v>42638.3</v>
      </c>
      <c r="EM162">
        <v>1.78223</v>
      </c>
      <c r="EN162">
        <v>1.8807</v>
      </c>
      <c r="EO162">
        <v>0.103783</v>
      </c>
      <c r="EP162">
        <v>0</v>
      </c>
      <c r="EQ162">
        <v>25.8291</v>
      </c>
      <c r="ER162">
        <v>999.9</v>
      </c>
      <c r="ES162">
        <v>59.669</v>
      </c>
      <c r="ET162">
        <v>28.701</v>
      </c>
      <c r="EU162">
        <v>26.3678</v>
      </c>
      <c r="EV162">
        <v>54.3706</v>
      </c>
      <c r="EW162">
        <v>44.6274</v>
      </c>
      <c r="EX162">
        <v>1</v>
      </c>
      <c r="EY162">
        <v>-0.0939939</v>
      </c>
      <c r="EZ162">
        <v>0.165351</v>
      </c>
      <c r="FA162">
        <v>20.2292</v>
      </c>
      <c r="FB162">
        <v>5.23182</v>
      </c>
      <c r="FC162">
        <v>11.986</v>
      </c>
      <c r="FD162">
        <v>4.9569</v>
      </c>
      <c r="FE162">
        <v>3.30395</v>
      </c>
      <c r="FF162">
        <v>9999</v>
      </c>
      <c r="FG162">
        <v>9999</v>
      </c>
      <c r="FH162">
        <v>999.9</v>
      </c>
      <c r="FI162">
        <v>9999</v>
      </c>
      <c r="FJ162">
        <v>1.86844</v>
      </c>
      <c r="FK162">
        <v>1.86411</v>
      </c>
      <c r="FL162">
        <v>1.87178</v>
      </c>
      <c r="FM162">
        <v>1.86249</v>
      </c>
      <c r="FN162">
        <v>1.86196</v>
      </c>
      <c r="FO162">
        <v>1.86844</v>
      </c>
      <c r="FP162">
        <v>1.85852</v>
      </c>
      <c r="FQ162">
        <v>1.86499</v>
      </c>
      <c r="FR162">
        <v>5</v>
      </c>
      <c r="FS162">
        <v>0</v>
      </c>
      <c r="FT162">
        <v>0</v>
      </c>
      <c r="FU162">
        <v>0</v>
      </c>
      <c r="FV162" t="s">
        <v>358</v>
      </c>
      <c r="FW162" t="s">
        <v>359</v>
      </c>
      <c r="FX162" t="s">
        <v>360</v>
      </c>
      <c r="FY162" t="s">
        <v>360</v>
      </c>
      <c r="FZ162" t="s">
        <v>360</v>
      </c>
      <c r="GA162" t="s">
        <v>360</v>
      </c>
      <c r="GB162">
        <v>0</v>
      </c>
      <c r="GC162">
        <v>100</v>
      </c>
      <c r="GD162">
        <v>100</v>
      </c>
      <c r="GE162">
        <v>1.593</v>
      </c>
      <c r="GF162">
        <v>0.4192</v>
      </c>
      <c r="GG162">
        <v>0.710533810232173</v>
      </c>
      <c r="GH162">
        <v>0.00197157181927259</v>
      </c>
      <c r="GI162">
        <v>-1.54613444728524e-06</v>
      </c>
      <c r="GJ162">
        <v>6.01190112903267e-10</v>
      </c>
      <c r="GK162">
        <v>-0.100309745534137</v>
      </c>
      <c r="GL162">
        <v>-0.0164619765348121</v>
      </c>
      <c r="GM162">
        <v>0.00184798508784774</v>
      </c>
      <c r="GN162">
        <v>-1.07393615702454e-05</v>
      </c>
      <c r="GO162">
        <v>1</v>
      </c>
      <c r="GP162">
        <v>1970</v>
      </c>
      <c r="GQ162">
        <v>2</v>
      </c>
      <c r="GR162">
        <v>24</v>
      </c>
      <c r="GS162">
        <v>1289.5</v>
      </c>
      <c r="GT162">
        <v>1289.5</v>
      </c>
      <c r="GU162">
        <v>1.8103</v>
      </c>
      <c r="GV162">
        <v>2.33643</v>
      </c>
      <c r="GW162">
        <v>1.44775</v>
      </c>
      <c r="GX162">
        <v>2.31201</v>
      </c>
      <c r="GY162">
        <v>1.44409</v>
      </c>
      <c r="GZ162">
        <v>2.48291</v>
      </c>
      <c r="HA162">
        <v>34.1452</v>
      </c>
      <c r="HB162">
        <v>24.3327</v>
      </c>
      <c r="HC162">
        <v>18</v>
      </c>
      <c r="HD162">
        <v>417.633</v>
      </c>
      <c r="HE162">
        <v>462.366</v>
      </c>
      <c r="HF162">
        <v>25.4189</v>
      </c>
      <c r="HG162">
        <v>26.2598</v>
      </c>
      <c r="HH162">
        <v>30.0003</v>
      </c>
      <c r="HI162">
        <v>26.1708</v>
      </c>
      <c r="HJ162">
        <v>26.1477</v>
      </c>
      <c r="HK162">
        <v>36.3828</v>
      </c>
      <c r="HL162">
        <v>30.3438</v>
      </c>
      <c r="HM162">
        <v>100</v>
      </c>
      <c r="HN162">
        <v>25.384</v>
      </c>
      <c r="HO162">
        <v>843.851</v>
      </c>
      <c r="HP162">
        <v>22.5712</v>
      </c>
      <c r="HQ162">
        <v>95.9311</v>
      </c>
      <c r="HR162">
        <v>100.273</v>
      </c>
    </row>
    <row r="163" spans="1:226">
      <c r="A163">
        <v>147</v>
      </c>
      <c r="B163">
        <v>1680460428.1</v>
      </c>
      <c r="C163">
        <v>2403.09999990463</v>
      </c>
      <c r="D163" t="s">
        <v>653</v>
      </c>
      <c r="E163" t="s">
        <v>654</v>
      </c>
      <c r="F163">
        <v>5</v>
      </c>
      <c r="G163" t="s">
        <v>353</v>
      </c>
      <c r="H163" t="s">
        <v>354</v>
      </c>
      <c r="I163">
        <v>1680460420.31429</v>
      </c>
      <c r="J163">
        <f>(K163)/1000</f>
        <v>0</v>
      </c>
      <c r="K163">
        <f>IF(BF163, AN163, AH163)</f>
        <v>0</v>
      </c>
      <c r="L163">
        <f>IF(BF163, AI163, AG163)</f>
        <v>0</v>
      </c>
      <c r="M163">
        <f>BH163 - IF(AU163&gt;1, L163*BB163*100.0/(AW163*BV163), 0)</f>
        <v>0</v>
      </c>
      <c r="N163">
        <f>((T163-J163/2)*M163-L163)/(T163+J163/2)</f>
        <v>0</v>
      </c>
      <c r="O163">
        <f>N163*(BO163+BP163)/1000.0</f>
        <v>0</v>
      </c>
      <c r="P163">
        <f>(BH163 - IF(AU163&gt;1, L163*BB163*100.0/(AW163*BV163), 0))*(BO163+BP163)/1000.0</f>
        <v>0</v>
      </c>
      <c r="Q163">
        <f>2.0/((1/S163-1/R163)+SIGN(S163)*SQRT((1/S163-1/R163)*(1/S163-1/R163) + 4*BC163/((BC163+1)*(BC163+1))*(2*1/S163*1/R163-1/R163*1/R163)))</f>
        <v>0</v>
      </c>
      <c r="R163">
        <f>IF(LEFT(BD163,1)&lt;&gt;"0",IF(LEFT(BD163,1)="1",3.0,BE163),$D$5+$E$5*(BV163*BO163/($K$5*1000))+$F$5*(BV163*BO163/($K$5*1000))*MAX(MIN(BB163,$J$5),$I$5)*MAX(MIN(BB163,$J$5),$I$5)+$G$5*MAX(MIN(BB163,$J$5),$I$5)*(BV163*BO163/($K$5*1000))+$H$5*(BV163*BO163/($K$5*1000))*(BV163*BO163/($K$5*1000)))</f>
        <v>0</v>
      </c>
      <c r="S163">
        <f>J163*(1000-(1000*0.61365*exp(17.502*W163/(240.97+W163))/(BO163+BP163)+BJ163)/2)/(1000*0.61365*exp(17.502*W163/(240.97+W163))/(BO163+BP163)-BJ163)</f>
        <v>0</v>
      </c>
      <c r="T163">
        <f>1/((BC163+1)/(Q163/1.6)+1/(R163/1.37)) + BC163/((BC163+1)/(Q163/1.6) + BC163/(R163/1.37))</f>
        <v>0</v>
      </c>
      <c r="U163">
        <f>(AX163*BA163)</f>
        <v>0</v>
      </c>
      <c r="V163">
        <f>(BQ163+(U163+2*0.95*5.67E-8*(((BQ163+$B$7)+273)^4-(BQ163+273)^4)-44100*J163)/(1.84*29.3*R163+8*0.95*5.67E-8*(BQ163+273)^3))</f>
        <v>0</v>
      </c>
      <c r="W163">
        <f>($C$7*BR163+$D$7*BS163+$E$7*V163)</f>
        <v>0</v>
      </c>
      <c r="X163">
        <f>0.61365*exp(17.502*W163/(240.97+W163))</f>
        <v>0</v>
      </c>
      <c r="Y163">
        <f>(Z163/AA163*100)</f>
        <v>0</v>
      </c>
      <c r="Z163">
        <f>BJ163*(BO163+BP163)/1000</f>
        <v>0</v>
      </c>
      <c r="AA163">
        <f>0.61365*exp(17.502*BQ163/(240.97+BQ163))</f>
        <v>0</v>
      </c>
      <c r="AB163">
        <f>(X163-BJ163*(BO163+BP163)/1000)</f>
        <v>0</v>
      </c>
      <c r="AC163">
        <f>(-J163*44100)</f>
        <v>0</v>
      </c>
      <c r="AD163">
        <f>2*29.3*R163*0.92*(BQ163-W163)</f>
        <v>0</v>
      </c>
      <c r="AE163">
        <f>2*0.95*5.67E-8*(((BQ163+$B$7)+273)^4-(W163+273)^4)</f>
        <v>0</v>
      </c>
      <c r="AF163">
        <f>U163+AE163+AC163+AD163</f>
        <v>0</v>
      </c>
      <c r="AG163">
        <f>BN163*AU163*(BI163-BH163*(1000-AU163*BK163)/(1000-AU163*BJ163))/(100*BB163)</f>
        <v>0</v>
      </c>
      <c r="AH163">
        <f>1000*BN163*AU163*(BJ163-BK163)/(100*BB163*(1000-AU163*BJ163))</f>
        <v>0</v>
      </c>
      <c r="AI163">
        <f>(AJ163 - AK163 - BO163*1E3/(8.314*(BQ163+273.15)) * AM163/BN163 * AL163) * BN163/(100*BB163) * (1000 - BK163)/1000</f>
        <v>0</v>
      </c>
      <c r="AJ163">
        <v>845.883630214534</v>
      </c>
      <c r="AK163">
        <v>816.480684848485</v>
      </c>
      <c r="AL163">
        <v>3.43583076810918</v>
      </c>
      <c r="AM163">
        <v>67.1760314987301</v>
      </c>
      <c r="AN163">
        <f>(AP163 - AO163 + BO163*1E3/(8.314*(BQ163+273.15)) * AR163/BN163 * AQ163) * BN163/(100*BB163) * 1000/(1000 - AP163)</f>
        <v>0</v>
      </c>
      <c r="AO163">
        <v>22.5210818009156</v>
      </c>
      <c r="AP163">
        <v>24.3881418181818</v>
      </c>
      <c r="AQ163">
        <v>-3.44585640272721e-06</v>
      </c>
      <c r="AR163">
        <v>128.514826234173</v>
      </c>
      <c r="AS163">
        <v>10</v>
      </c>
      <c r="AT163">
        <v>2</v>
      </c>
      <c r="AU163">
        <f>IF(AS163*$H$13&gt;=AW163,1.0,(AW163/(AW163-AS163*$H$13)))</f>
        <v>0</v>
      </c>
      <c r="AV163">
        <f>(AU163-1)*100</f>
        <v>0</v>
      </c>
      <c r="AW163">
        <f>MAX(0,($B$13+$C$13*BV163)/(1+$D$13*BV163)*BO163/(BQ163+273)*$E$13)</f>
        <v>0</v>
      </c>
      <c r="AX163">
        <f>$B$11*BW163+$C$11*BX163+$F$11*CI163*(1-CL163)</f>
        <v>0</v>
      </c>
      <c r="AY163">
        <f>AX163*AZ163</f>
        <v>0</v>
      </c>
      <c r="AZ163">
        <f>($B$11*$D$9+$C$11*$D$9+$F$11*((CV163+CN163)/MAX(CV163+CN163+CW163, 0.1)*$I$9+CW163/MAX(CV163+CN163+CW163, 0.1)*$J$9))/($B$11+$C$11+$F$11)</f>
        <v>0</v>
      </c>
      <c r="BA163">
        <f>($B$11*$K$9+$C$11*$K$9+$F$11*((CV163+CN163)/MAX(CV163+CN163+CW163, 0.1)*$P$9+CW163/MAX(CV163+CN163+CW163, 0.1)*$Q$9))/($B$11+$C$11+$F$11)</f>
        <v>0</v>
      </c>
      <c r="BB163">
        <v>2.44</v>
      </c>
      <c r="BC163">
        <v>0.5</v>
      </c>
      <c r="BD163" t="s">
        <v>355</v>
      </c>
      <c r="BE163">
        <v>2</v>
      </c>
      <c r="BF163" t="b">
        <v>1</v>
      </c>
      <c r="BG163">
        <v>1680460420.31429</v>
      </c>
      <c r="BH163">
        <v>772.168785714286</v>
      </c>
      <c r="BI163">
        <v>811.3555</v>
      </c>
      <c r="BJ163">
        <v>24.3970571428571</v>
      </c>
      <c r="BK163">
        <v>22.5236678571429</v>
      </c>
      <c r="BL163">
        <v>770.582178571429</v>
      </c>
      <c r="BM163">
        <v>23.9776678571429</v>
      </c>
      <c r="BN163">
        <v>500.228142857143</v>
      </c>
      <c r="BO163">
        <v>89.4490071428571</v>
      </c>
      <c r="BP163">
        <v>0.0999885142857143</v>
      </c>
      <c r="BQ163">
        <v>27.4613428571429</v>
      </c>
      <c r="BR163">
        <v>27.5251571428571</v>
      </c>
      <c r="BS163">
        <v>999.9</v>
      </c>
      <c r="BT163">
        <v>0</v>
      </c>
      <c r="BU163">
        <v>0</v>
      </c>
      <c r="BV163">
        <v>9997.95321428572</v>
      </c>
      <c r="BW163">
        <v>0</v>
      </c>
      <c r="BX163">
        <v>10.2381</v>
      </c>
      <c r="BY163">
        <v>-39.186725</v>
      </c>
      <c r="BZ163">
        <v>791.478428571428</v>
      </c>
      <c r="CA163">
        <v>830.051321428572</v>
      </c>
      <c r="CB163">
        <v>1.87338607142857</v>
      </c>
      <c r="CC163">
        <v>811.3555</v>
      </c>
      <c r="CD163">
        <v>22.5236678571429</v>
      </c>
      <c r="CE163">
        <v>2.18229285714286</v>
      </c>
      <c r="CF163">
        <v>2.01472071428571</v>
      </c>
      <c r="CG163">
        <v>18.8329285714286</v>
      </c>
      <c r="CH163">
        <v>17.5605</v>
      </c>
      <c r="CI163">
        <v>1999.98464285714</v>
      </c>
      <c r="CJ163">
        <v>0.979998964285714</v>
      </c>
      <c r="CK163">
        <v>0.0200012714285714</v>
      </c>
      <c r="CL163">
        <v>0</v>
      </c>
      <c r="CM163">
        <v>2.53501071428571</v>
      </c>
      <c r="CN163">
        <v>0</v>
      </c>
      <c r="CO163">
        <v>4464.46357142857</v>
      </c>
      <c r="CP163">
        <v>16705.2714285714</v>
      </c>
      <c r="CQ163">
        <v>43.437</v>
      </c>
      <c r="CR163">
        <v>45.19375</v>
      </c>
      <c r="CS163">
        <v>44.437</v>
      </c>
      <c r="CT163">
        <v>43.4303571428571</v>
      </c>
      <c r="CU163">
        <v>43</v>
      </c>
      <c r="CV163">
        <v>1959.98321428571</v>
      </c>
      <c r="CW163">
        <v>40.0014285714286</v>
      </c>
      <c r="CX163">
        <v>0</v>
      </c>
      <c r="CY163">
        <v>1680460458</v>
      </c>
      <c r="CZ163">
        <v>0</v>
      </c>
      <c r="DA163">
        <v>0</v>
      </c>
      <c r="DB163" t="s">
        <v>356</v>
      </c>
      <c r="DC163">
        <v>1680383055.5</v>
      </c>
      <c r="DD163">
        <v>1680383051.5</v>
      </c>
      <c r="DE163">
        <v>0</v>
      </c>
      <c r="DF163">
        <v>-0.261</v>
      </c>
      <c r="DG163">
        <v>-0.006</v>
      </c>
      <c r="DH163">
        <v>1.377</v>
      </c>
      <c r="DI163">
        <v>0.403</v>
      </c>
      <c r="DJ163">
        <v>420</v>
      </c>
      <c r="DK163">
        <v>24</v>
      </c>
      <c r="DL163">
        <v>0.61</v>
      </c>
      <c r="DM163">
        <v>0.33</v>
      </c>
      <c r="DN163">
        <v>-39.106856097561</v>
      </c>
      <c r="DO163">
        <v>-1.66897003484319</v>
      </c>
      <c r="DP163">
        <v>0.266750268748607</v>
      </c>
      <c r="DQ163">
        <v>0</v>
      </c>
      <c r="DR163">
        <v>1.87610414634146</v>
      </c>
      <c r="DS163">
        <v>-0.0389569337979101</v>
      </c>
      <c r="DT163">
        <v>0.0041710330799688</v>
      </c>
      <c r="DU163">
        <v>1</v>
      </c>
      <c r="DV163">
        <v>1</v>
      </c>
      <c r="DW163">
        <v>2</v>
      </c>
      <c r="DX163" t="s">
        <v>357</v>
      </c>
      <c r="DY163">
        <v>2.87053</v>
      </c>
      <c r="DZ163">
        <v>2.71018</v>
      </c>
      <c r="EA163">
        <v>0.142575</v>
      </c>
      <c r="EB163">
        <v>0.147142</v>
      </c>
      <c r="EC163">
        <v>0.102523</v>
      </c>
      <c r="ED163">
        <v>0.097266</v>
      </c>
      <c r="EE163">
        <v>24039.7</v>
      </c>
      <c r="EF163">
        <v>20953.9</v>
      </c>
      <c r="EG163">
        <v>25082.5</v>
      </c>
      <c r="EH163">
        <v>23921</v>
      </c>
      <c r="EI163">
        <v>38392.2</v>
      </c>
      <c r="EJ163">
        <v>35717.8</v>
      </c>
      <c r="EK163">
        <v>45316</v>
      </c>
      <c r="EL163">
        <v>42638.4</v>
      </c>
      <c r="EM163">
        <v>1.78233</v>
      </c>
      <c r="EN163">
        <v>1.88063</v>
      </c>
      <c r="EO163">
        <v>0.10391</v>
      </c>
      <c r="EP163">
        <v>0</v>
      </c>
      <c r="EQ163">
        <v>25.8298</v>
      </c>
      <c r="ER163">
        <v>999.9</v>
      </c>
      <c r="ES163">
        <v>59.669</v>
      </c>
      <c r="ET163">
        <v>28.701</v>
      </c>
      <c r="EU163">
        <v>26.3652</v>
      </c>
      <c r="EV163">
        <v>54.2306</v>
      </c>
      <c r="EW163">
        <v>44.6354</v>
      </c>
      <c r="EX163">
        <v>1</v>
      </c>
      <c r="EY163">
        <v>-0.0936408</v>
      </c>
      <c r="EZ163">
        <v>0.217963</v>
      </c>
      <c r="FA163">
        <v>20.229</v>
      </c>
      <c r="FB163">
        <v>5.23062</v>
      </c>
      <c r="FC163">
        <v>11.986</v>
      </c>
      <c r="FD163">
        <v>4.95695</v>
      </c>
      <c r="FE163">
        <v>3.30395</v>
      </c>
      <c r="FF163">
        <v>9999</v>
      </c>
      <c r="FG163">
        <v>9999</v>
      </c>
      <c r="FH163">
        <v>999.9</v>
      </c>
      <c r="FI163">
        <v>9999</v>
      </c>
      <c r="FJ163">
        <v>1.86844</v>
      </c>
      <c r="FK163">
        <v>1.86408</v>
      </c>
      <c r="FL163">
        <v>1.87178</v>
      </c>
      <c r="FM163">
        <v>1.86249</v>
      </c>
      <c r="FN163">
        <v>1.86196</v>
      </c>
      <c r="FO163">
        <v>1.86844</v>
      </c>
      <c r="FP163">
        <v>1.85852</v>
      </c>
      <c r="FQ163">
        <v>1.86498</v>
      </c>
      <c r="FR163">
        <v>5</v>
      </c>
      <c r="FS163">
        <v>0</v>
      </c>
      <c r="FT163">
        <v>0</v>
      </c>
      <c r="FU163">
        <v>0</v>
      </c>
      <c r="FV163" t="s">
        <v>358</v>
      </c>
      <c r="FW163" t="s">
        <v>359</v>
      </c>
      <c r="FX163" t="s">
        <v>360</v>
      </c>
      <c r="FY163" t="s">
        <v>360</v>
      </c>
      <c r="FZ163" t="s">
        <v>360</v>
      </c>
      <c r="GA163" t="s">
        <v>360</v>
      </c>
      <c r="GB163">
        <v>0</v>
      </c>
      <c r="GC163">
        <v>100</v>
      </c>
      <c r="GD163">
        <v>100</v>
      </c>
      <c r="GE163">
        <v>1.604</v>
      </c>
      <c r="GF163">
        <v>0.4189</v>
      </c>
      <c r="GG163">
        <v>0.710533810232173</v>
      </c>
      <c r="GH163">
        <v>0.00197157181927259</v>
      </c>
      <c r="GI163">
        <v>-1.54613444728524e-06</v>
      </c>
      <c r="GJ163">
        <v>6.01190112903267e-10</v>
      </c>
      <c r="GK163">
        <v>-0.100309745534137</v>
      </c>
      <c r="GL163">
        <v>-0.0164619765348121</v>
      </c>
      <c r="GM163">
        <v>0.00184798508784774</v>
      </c>
      <c r="GN163">
        <v>-1.07393615702454e-05</v>
      </c>
      <c r="GO163">
        <v>1</v>
      </c>
      <c r="GP163">
        <v>1970</v>
      </c>
      <c r="GQ163">
        <v>2</v>
      </c>
      <c r="GR163">
        <v>24</v>
      </c>
      <c r="GS163">
        <v>1289.5</v>
      </c>
      <c r="GT163">
        <v>1289.6</v>
      </c>
      <c r="GU163">
        <v>1.84326</v>
      </c>
      <c r="GV163">
        <v>2.34863</v>
      </c>
      <c r="GW163">
        <v>1.44775</v>
      </c>
      <c r="GX163">
        <v>2.31201</v>
      </c>
      <c r="GY163">
        <v>1.44409</v>
      </c>
      <c r="GZ163">
        <v>2.41577</v>
      </c>
      <c r="HA163">
        <v>34.1225</v>
      </c>
      <c r="HB163">
        <v>24.3327</v>
      </c>
      <c r="HC163">
        <v>18</v>
      </c>
      <c r="HD163">
        <v>417.673</v>
      </c>
      <c r="HE163">
        <v>462.32</v>
      </c>
      <c r="HF163">
        <v>25.3911</v>
      </c>
      <c r="HG163">
        <v>26.2598</v>
      </c>
      <c r="HH163">
        <v>30.0004</v>
      </c>
      <c r="HI163">
        <v>26.1686</v>
      </c>
      <c r="HJ163">
        <v>26.1477</v>
      </c>
      <c r="HK163">
        <v>36.9412</v>
      </c>
      <c r="HL163">
        <v>30.3438</v>
      </c>
      <c r="HM163">
        <v>100</v>
      </c>
      <c r="HN163">
        <v>25.3574</v>
      </c>
      <c r="HO163">
        <v>857.357</v>
      </c>
      <c r="HP163">
        <v>22.5712</v>
      </c>
      <c r="HQ163">
        <v>95.9308</v>
      </c>
      <c r="HR163">
        <v>100.274</v>
      </c>
    </row>
    <row r="164" spans="1:226">
      <c r="A164">
        <v>148</v>
      </c>
      <c r="B164">
        <v>1680460433.1</v>
      </c>
      <c r="C164">
        <v>2408.09999990463</v>
      </c>
      <c r="D164" t="s">
        <v>655</v>
      </c>
      <c r="E164" t="s">
        <v>656</v>
      </c>
      <c r="F164">
        <v>5</v>
      </c>
      <c r="G164" t="s">
        <v>353</v>
      </c>
      <c r="H164" t="s">
        <v>354</v>
      </c>
      <c r="I164">
        <v>1680460425.6</v>
      </c>
      <c r="J164">
        <f>(K164)/1000</f>
        <v>0</v>
      </c>
      <c r="K164">
        <f>IF(BF164, AN164, AH164)</f>
        <v>0</v>
      </c>
      <c r="L164">
        <f>IF(BF164, AI164, AG164)</f>
        <v>0</v>
      </c>
      <c r="M164">
        <f>BH164 - IF(AU164&gt;1, L164*BB164*100.0/(AW164*BV164), 0)</f>
        <v>0</v>
      </c>
      <c r="N164">
        <f>((T164-J164/2)*M164-L164)/(T164+J164/2)</f>
        <v>0</v>
      </c>
      <c r="O164">
        <f>N164*(BO164+BP164)/1000.0</f>
        <v>0</v>
      </c>
      <c r="P164">
        <f>(BH164 - IF(AU164&gt;1, L164*BB164*100.0/(AW164*BV164), 0))*(BO164+BP164)/1000.0</f>
        <v>0</v>
      </c>
      <c r="Q164">
        <f>2.0/((1/S164-1/R164)+SIGN(S164)*SQRT((1/S164-1/R164)*(1/S164-1/R164) + 4*BC164/((BC164+1)*(BC164+1))*(2*1/S164*1/R164-1/R164*1/R164)))</f>
        <v>0</v>
      </c>
      <c r="R164">
        <f>IF(LEFT(BD164,1)&lt;&gt;"0",IF(LEFT(BD164,1)="1",3.0,BE164),$D$5+$E$5*(BV164*BO164/($K$5*1000))+$F$5*(BV164*BO164/($K$5*1000))*MAX(MIN(BB164,$J$5),$I$5)*MAX(MIN(BB164,$J$5),$I$5)+$G$5*MAX(MIN(BB164,$J$5),$I$5)*(BV164*BO164/($K$5*1000))+$H$5*(BV164*BO164/($K$5*1000))*(BV164*BO164/($K$5*1000)))</f>
        <v>0</v>
      </c>
      <c r="S164">
        <f>J164*(1000-(1000*0.61365*exp(17.502*W164/(240.97+W164))/(BO164+BP164)+BJ164)/2)/(1000*0.61365*exp(17.502*W164/(240.97+W164))/(BO164+BP164)-BJ164)</f>
        <v>0</v>
      </c>
      <c r="T164">
        <f>1/((BC164+1)/(Q164/1.6)+1/(R164/1.37)) + BC164/((BC164+1)/(Q164/1.6) + BC164/(R164/1.37))</f>
        <v>0</v>
      </c>
      <c r="U164">
        <f>(AX164*BA164)</f>
        <v>0</v>
      </c>
      <c r="V164">
        <f>(BQ164+(U164+2*0.95*5.67E-8*(((BQ164+$B$7)+273)^4-(BQ164+273)^4)-44100*J164)/(1.84*29.3*R164+8*0.95*5.67E-8*(BQ164+273)^3))</f>
        <v>0</v>
      </c>
      <c r="W164">
        <f>($C$7*BR164+$D$7*BS164+$E$7*V164)</f>
        <v>0</v>
      </c>
      <c r="X164">
        <f>0.61365*exp(17.502*W164/(240.97+W164))</f>
        <v>0</v>
      </c>
      <c r="Y164">
        <f>(Z164/AA164*100)</f>
        <v>0</v>
      </c>
      <c r="Z164">
        <f>BJ164*(BO164+BP164)/1000</f>
        <v>0</v>
      </c>
      <c r="AA164">
        <f>0.61365*exp(17.502*BQ164/(240.97+BQ164))</f>
        <v>0</v>
      </c>
      <c r="AB164">
        <f>(X164-BJ164*(BO164+BP164)/1000)</f>
        <v>0</v>
      </c>
      <c r="AC164">
        <f>(-J164*44100)</f>
        <v>0</v>
      </c>
      <c r="AD164">
        <f>2*29.3*R164*0.92*(BQ164-W164)</f>
        <v>0</v>
      </c>
      <c r="AE164">
        <f>2*0.95*5.67E-8*(((BQ164+$B$7)+273)^4-(W164+273)^4)</f>
        <v>0</v>
      </c>
      <c r="AF164">
        <f>U164+AE164+AC164+AD164</f>
        <v>0</v>
      </c>
      <c r="AG164">
        <f>BN164*AU164*(BI164-BH164*(1000-AU164*BK164)/(1000-AU164*BJ164))/(100*BB164)</f>
        <v>0</v>
      </c>
      <c r="AH164">
        <f>1000*BN164*AU164*(BJ164-BK164)/(100*BB164*(1000-AU164*BJ164))</f>
        <v>0</v>
      </c>
      <c r="AI164">
        <f>(AJ164 - AK164 - BO164*1E3/(8.314*(BQ164+273.15)) * AM164/BN164 * AL164) * BN164/(100*BB164) * (1000 - BK164)/1000</f>
        <v>0</v>
      </c>
      <c r="AJ164">
        <v>863.755467381264</v>
      </c>
      <c r="AK164">
        <v>833.663854545454</v>
      </c>
      <c r="AL164">
        <v>3.43602884019935</v>
      </c>
      <c r="AM164">
        <v>67.1760314987301</v>
      </c>
      <c r="AN164">
        <f>(AP164 - AO164 + BO164*1E3/(8.314*(BQ164+273.15)) * AR164/BN164 * AQ164) * BN164/(100*BB164) * 1000/(1000 - AP164)</f>
        <v>0</v>
      </c>
      <c r="AO164">
        <v>22.5178302297879</v>
      </c>
      <c r="AP164">
        <v>24.3781066666667</v>
      </c>
      <c r="AQ164">
        <v>-4.03438855722058e-06</v>
      </c>
      <c r="AR164">
        <v>128.514826234173</v>
      </c>
      <c r="AS164">
        <v>10</v>
      </c>
      <c r="AT164">
        <v>2</v>
      </c>
      <c r="AU164">
        <f>IF(AS164*$H$13&gt;=AW164,1.0,(AW164/(AW164-AS164*$H$13)))</f>
        <v>0</v>
      </c>
      <c r="AV164">
        <f>(AU164-1)*100</f>
        <v>0</v>
      </c>
      <c r="AW164">
        <f>MAX(0,($B$13+$C$13*BV164)/(1+$D$13*BV164)*BO164/(BQ164+273)*$E$13)</f>
        <v>0</v>
      </c>
      <c r="AX164">
        <f>$B$11*BW164+$C$11*BX164+$F$11*CI164*(1-CL164)</f>
        <v>0</v>
      </c>
      <c r="AY164">
        <f>AX164*AZ164</f>
        <v>0</v>
      </c>
      <c r="AZ164">
        <f>($B$11*$D$9+$C$11*$D$9+$F$11*((CV164+CN164)/MAX(CV164+CN164+CW164, 0.1)*$I$9+CW164/MAX(CV164+CN164+CW164, 0.1)*$J$9))/($B$11+$C$11+$F$11)</f>
        <v>0</v>
      </c>
      <c r="BA164">
        <f>($B$11*$K$9+$C$11*$K$9+$F$11*((CV164+CN164)/MAX(CV164+CN164+CW164, 0.1)*$P$9+CW164/MAX(CV164+CN164+CW164, 0.1)*$Q$9))/($B$11+$C$11+$F$11)</f>
        <v>0</v>
      </c>
      <c r="BB164">
        <v>2.44</v>
      </c>
      <c r="BC164">
        <v>0.5</v>
      </c>
      <c r="BD164" t="s">
        <v>355</v>
      </c>
      <c r="BE164">
        <v>2</v>
      </c>
      <c r="BF164" t="b">
        <v>1</v>
      </c>
      <c r="BG164">
        <v>1680460425.6</v>
      </c>
      <c r="BH164">
        <v>789.867148148148</v>
      </c>
      <c r="BI164">
        <v>829.34362962963</v>
      </c>
      <c r="BJ164">
        <v>24.3899259259259</v>
      </c>
      <c r="BK164">
        <v>22.5208888888889</v>
      </c>
      <c r="BL164">
        <v>788.268814814815</v>
      </c>
      <c r="BM164">
        <v>23.9709</v>
      </c>
      <c r="BN164">
        <v>500.214592592593</v>
      </c>
      <c r="BO164">
        <v>89.4501666666666</v>
      </c>
      <c r="BP164">
        <v>0.0999182185185185</v>
      </c>
      <c r="BQ164">
        <v>27.4564407407407</v>
      </c>
      <c r="BR164">
        <v>27.5269851851852</v>
      </c>
      <c r="BS164">
        <v>999.9</v>
      </c>
      <c r="BT164">
        <v>0</v>
      </c>
      <c r="BU164">
        <v>0</v>
      </c>
      <c r="BV164">
        <v>10004.9122222222</v>
      </c>
      <c r="BW164">
        <v>0</v>
      </c>
      <c r="BX164">
        <v>10.2381</v>
      </c>
      <c r="BY164">
        <v>-39.4765</v>
      </c>
      <c r="BZ164">
        <v>809.61337037037</v>
      </c>
      <c r="CA164">
        <v>848.451518518519</v>
      </c>
      <c r="CB164">
        <v>1.86903407407407</v>
      </c>
      <c r="CC164">
        <v>829.34362962963</v>
      </c>
      <c r="CD164">
        <v>22.5208888888889</v>
      </c>
      <c r="CE164">
        <v>2.18168259259259</v>
      </c>
      <c r="CF164">
        <v>2.01449777777778</v>
      </c>
      <c r="CG164">
        <v>18.8284407407407</v>
      </c>
      <c r="CH164">
        <v>17.5587407407407</v>
      </c>
      <c r="CI164">
        <v>2000.00222222222</v>
      </c>
      <c r="CJ164">
        <v>0.979999</v>
      </c>
      <c r="CK164">
        <v>0.0200012333333333</v>
      </c>
      <c r="CL164">
        <v>0</v>
      </c>
      <c r="CM164">
        <v>2.58188148148148</v>
      </c>
      <c r="CN164">
        <v>0</v>
      </c>
      <c r="CO164">
        <v>4469.90222222222</v>
      </c>
      <c r="CP164">
        <v>16705.4111111111</v>
      </c>
      <c r="CQ164">
        <v>43.458</v>
      </c>
      <c r="CR164">
        <v>45.2033333333333</v>
      </c>
      <c r="CS164">
        <v>44.437</v>
      </c>
      <c r="CT164">
        <v>43.4301111111111</v>
      </c>
      <c r="CU164">
        <v>43.0091851851852</v>
      </c>
      <c r="CV164">
        <v>1960.00037037037</v>
      </c>
      <c r="CW164">
        <v>40.0018518518519</v>
      </c>
      <c r="CX164">
        <v>0</v>
      </c>
      <c r="CY164">
        <v>1680460463.4</v>
      </c>
      <c r="CZ164">
        <v>0</v>
      </c>
      <c r="DA164">
        <v>0</v>
      </c>
      <c r="DB164" t="s">
        <v>356</v>
      </c>
      <c r="DC164">
        <v>1680383055.5</v>
      </c>
      <c r="DD164">
        <v>1680383051.5</v>
      </c>
      <c r="DE164">
        <v>0</v>
      </c>
      <c r="DF164">
        <v>-0.261</v>
      </c>
      <c r="DG164">
        <v>-0.006</v>
      </c>
      <c r="DH164">
        <v>1.377</v>
      </c>
      <c r="DI164">
        <v>0.403</v>
      </c>
      <c r="DJ164">
        <v>420</v>
      </c>
      <c r="DK164">
        <v>24</v>
      </c>
      <c r="DL164">
        <v>0.61</v>
      </c>
      <c r="DM164">
        <v>0.33</v>
      </c>
      <c r="DN164">
        <v>-39.3127146341463</v>
      </c>
      <c r="DO164">
        <v>-2.73308362369342</v>
      </c>
      <c r="DP164">
        <v>0.337006463396784</v>
      </c>
      <c r="DQ164">
        <v>0</v>
      </c>
      <c r="DR164">
        <v>1.87132829268293</v>
      </c>
      <c r="DS164">
        <v>-0.0479832752613239</v>
      </c>
      <c r="DT164">
        <v>0.00495600837734238</v>
      </c>
      <c r="DU164">
        <v>1</v>
      </c>
      <c r="DV164">
        <v>1</v>
      </c>
      <c r="DW164">
        <v>2</v>
      </c>
      <c r="DX164" t="s">
        <v>357</v>
      </c>
      <c r="DY164">
        <v>2.87042</v>
      </c>
      <c r="DZ164">
        <v>2.7105</v>
      </c>
      <c r="EA164">
        <v>0.144545</v>
      </c>
      <c r="EB164">
        <v>0.149046</v>
      </c>
      <c r="EC164">
        <v>0.102492</v>
      </c>
      <c r="ED164">
        <v>0.0972531</v>
      </c>
      <c r="EE164">
        <v>23984.1</v>
      </c>
      <c r="EF164">
        <v>20906.9</v>
      </c>
      <c r="EG164">
        <v>25082.1</v>
      </c>
      <c r="EH164">
        <v>23920.7</v>
      </c>
      <c r="EI164">
        <v>38393.5</v>
      </c>
      <c r="EJ164">
        <v>35717.7</v>
      </c>
      <c r="EK164">
        <v>45315.9</v>
      </c>
      <c r="EL164">
        <v>42637.7</v>
      </c>
      <c r="EM164">
        <v>1.78225</v>
      </c>
      <c r="EN164">
        <v>1.88087</v>
      </c>
      <c r="EO164">
        <v>0.103563</v>
      </c>
      <c r="EP164">
        <v>0</v>
      </c>
      <c r="EQ164">
        <v>25.8315</v>
      </c>
      <c r="ER164">
        <v>999.9</v>
      </c>
      <c r="ES164">
        <v>59.669</v>
      </c>
      <c r="ET164">
        <v>28.701</v>
      </c>
      <c r="EU164">
        <v>26.3664</v>
      </c>
      <c r="EV164">
        <v>54.0606</v>
      </c>
      <c r="EW164">
        <v>44.4351</v>
      </c>
      <c r="EX164">
        <v>1</v>
      </c>
      <c r="EY164">
        <v>-0.0936103</v>
      </c>
      <c r="EZ164">
        <v>0.230191</v>
      </c>
      <c r="FA164">
        <v>20.229</v>
      </c>
      <c r="FB164">
        <v>5.23241</v>
      </c>
      <c r="FC164">
        <v>11.986</v>
      </c>
      <c r="FD164">
        <v>4.95715</v>
      </c>
      <c r="FE164">
        <v>3.30395</v>
      </c>
      <c r="FF164">
        <v>9999</v>
      </c>
      <c r="FG164">
        <v>9999</v>
      </c>
      <c r="FH164">
        <v>999.9</v>
      </c>
      <c r="FI164">
        <v>9999</v>
      </c>
      <c r="FJ164">
        <v>1.86844</v>
      </c>
      <c r="FK164">
        <v>1.86408</v>
      </c>
      <c r="FL164">
        <v>1.87179</v>
      </c>
      <c r="FM164">
        <v>1.86249</v>
      </c>
      <c r="FN164">
        <v>1.86194</v>
      </c>
      <c r="FO164">
        <v>1.86844</v>
      </c>
      <c r="FP164">
        <v>1.85852</v>
      </c>
      <c r="FQ164">
        <v>1.86501</v>
      </c>
      <c r="FR164">
        <v>5</v>
      </c>
      <c r="FS164">
        <v>0</v>
      </c>
      <c r="FT164">
        <v>0</v>
      </c>
      <c r="FU164">
        <v>0</v>
      </c>
      <c r="FV164" t="s">
        <v>358</v>
      </c>
      <c r="FW164" t="s">
        <v>359</v>
      </c>
      <c r="FX164" t="s">
        <v>360</v>
      </c>
      <c r="FY164" t="s">
        <v>360</v>
      </c>
      <c r="FZ164" t="s">
        <v>360</v>
      </c>
      <c r="GA164" t="s">
        <v>360</v>
      </c>
      <c r="GB164">
        <v>0</v>
      </c>
      <c r="GC164">
        <v>100</v>
      </c>
      <c r="GD164">
        <v>100</v>
      </c>
      <c r="GE164">
        <v>1.615</v>
      </c>
      <c r="GF164">
        <v>0.4184</v>
      </c>
      <c r="GG164">
        <v>0.710533810232173</v>
      </c>
      <c r="GH164">
        <v>0.00197157181927259</v>
      </c>
      <c r="GI164">
        <v>-1.54613444728524e-06</v>
      </c>
      <c r="GJ164">
        <v>6.01190112903267e-10</v>
      </c>
      <c r="GK164">
        <v>-0.100309745534137</v>
      </c>
      <c r="GL164">
        <v>-0.0164619765348121</v>
      </c>
      <c r="GM164">
        <v>0.00184798508784774</v>
      </c>
      <c r="GN164">
        <v>-1.07393615702454e-05</v>
      </c>
      <c r="GO164">
        <v>1</v>
      </c>
      <c r="GP164">
        <v>1970</v>
      </c>
      <c r="GQ164">
        <v>2</v>
      </c>
      <c r="GR164">
        <v>24</v>
      </c>
      <c r="GS164">
        <v>1289.6</v>
      </c>
      <c r="GT164">
        <v>1289.7</v>
      </c>
      <c r="GU164">
        <v>1.8689</v>
      </c>
      <c r="GV164">
        <v>2.36084</v>
      </c>
      <c r="GW164">
        <v>1.44897</v>
      </c>
      <c r="GX164">
        <v>2.31201</v>
      </c>
      <c r="GY164">
        <v>1.44409</v>
      </c>
      <c r="GZ164">
        <v>2.29126</v>
      </c>
      <c r="HA164">
        <v>34.1452</v>
      </c>
      <c r="HB164">
        <v>24.3239</v>
      </c>
      <c r="HC164">
        <v>18</v>
      </c>
      <c r="HD164">
        <v>417.631</v>
      </c>
      <c r="HE164">
        <v>462.476</v>
      </c>
      <c r="HF164">
        <v>25.359</v>
      </c>
      <c r="HG164">
        <v>26.2604</v>
      </c>
      <c r="HH164">
        <v>30.0002</v>
      </c>
      <c r="HI164">
        <v>26.1686</v>
      </c>
      <c r="HJ164">
        <v>26.1477</v>
      </c>
      <c r="HK164">
        <v>37.5463</v>
      </c>
      <c r="HL164">
        <v>30.3438</v>
      </c>
      <c r="HM164">
        <v>100</v>
      </c>
      <c r="HN164">
        <v>25.3322</v>
      </c>
      <c r="HO164">
        <v>877.472</v>
      </c>
      <c r="HP164">
        <v>22.5712</v>
      </c>
      <c r="HQ164">
        <v>95.9301</v>
      </c>
      <c r="HR164">
        <v>100.272</v>
      </c>
    </row>
    <row r="165" spans="1:226">
      <c r="A165">
        <v>149</v>
      </c>
      <c r="B165">
        <v>1680460438.1</v>
      </c>
      <c r="C165">
        <v>2413.09999990463</v>
      </c>
      <c r="D165" t="s">
        <v>657</v>
      </c>
      <c r="E165" t="s">
        <v>658</v>
      </c>
      <c r="F165">
        <v>5</v>
      </c>
      <c r="G165" t="s">
        <v>353</v>
      </c>
      <c r="H165" t="s">
        <v>354</v>
      </c>
      <c r="I165">
        <v>1680460430.31429</v>
      </c>
      <c r="J165">
        <f>(K165)/1000</f>
        <v>0</v>
      </c>
      <c r="K165">
        <f>IF(BF165, AN165, AH165)</f>
        <v>0</v>
      </c>
      <c r="L165">
        <f>IF(BF165, AI165, AG165)</f>
        <v>0</v>
      </c>
      <c r="M165">
        <f>BH165 - IF(AU165&gt;1, L165*BB165*100.0/(AW165*BV165), 0)</f>
        <v>0</v>
      </c>
      <c r="N165">
        <f>((T165-J165/2)*M165-L165)/(T165+J165/2)</f>
        <v>0</v>
      </c>
      <c r="O165">
        <f>N165*(BO165+BP165)/1000.0</f>
        <v>0</v>
      </c>
      <c r="P165">
        <f>(BH165 - IF(AU165&gt;1, L165*BB165*100.0/(AW165*BV165), 0))*(BO165+BP165)/1000.0</f>
        <v>0</v>
      </c>
      <c r="Q165">
        <f>2.0/((1/S165-1/R165)+SIGN(S165)*SQRT((1/S165-1/R165)*(1/S165-1/R165) + 4*BC165/((BC165+1)*(BC165+1))*(2*1/S165*1/R165-1/R165*1/R165)))</f>
        <v>0</v>
      </c>
      <c r="R165">
        <f>IF(LEFT(BD165,1)&lt;&gt;"0",IF(LEFT(BD165,1)="1",3.0,BE165),$D$5+$E$5*(BV165*BO165/($K$5*1000))+$F$5*(BV165*BO165/($K$5*1000))*MAX(MIN(BB165,$J$5),$I$5)*MAX(MIN(BB165,$J$5),$I$5)+$G$5*MAX(MIN(BB165,$J$5),$I$5)*(BV165*BO165/($K$5*1000))+$H$5*(BV165*BO165/($K$5*1000))*(BV165*BO165/($K$5*1000)))</f>
        <v>0</v>
      </c>
      <c r="S165">
        <f>J165*(1000-(1000*0.61365*exp(17.502*W165/(240.97+W165))/(BO165+BP165)+BJ165)/2)/(1000*0.61365*exp(17.502*W165/(240.97+W165))/(BO165+BP165)-BJ165)</f>
        <v>0</v>
      </c>
      <c r="T165">
        <f>1/((BC165+1)/(Q165/1.6)+1/(R165/1.37)) + BC165/((BC165+1)/(Q165/1.6) + BC165/(R165/1.37))</f>
        <v>0</v>
      </c>
      <c r="U165">
        <f>(AX165*BA165)</f>
        <v>0</v>
      </c>
      <c r="V165">
        <f>(BQ165+(U165+2*0.95*5.67E-8*(((BQ165+$B$7)+273)^4-(BQ165+273)^4)-44100*J165)/(1.84*29.3*R165+8*0.95*5.67E-8*(BQ165+273)^3))</f>
        <v>0</v>
      </c>
      <c r="W165">
        <f>($C$7*BR165+$D$7*BS165+$E$7*V165)</f>
        <v>0</v>
      </c>
      <c r="X165">
        <f>0.61365*exp(17.502*W165/(240.97+W165))</f>
        <v>0</v>
      </c>
      <c r="Y165">
        <f>(Z165/AA165*100)</f>
        <v>0</v>
      </c>
      <c r="Z165">
        <f>BJ165*(BO165+BP165)/1000</f>
        <v>0</v>
      </c>
      <c r="AA165">
        <f>0.61365*exp(17.502*BQ165/(240.97+BQ165))</f>
        <v>0</v>
      </c>
      <c r="AB165">
        <f>(X165-BJ165*(BO165+BP165)/1000)</f>
        <v>0</v>
      </c>
      <c r="AC165">
        <f>(-J165*44100)</f>
        <v>0</v>
      </c>
      <c r="AD165">
        <f>2*29.3*R165*0.92*(BQ165-W165)</f>
        <v>0</v>
      </c>
      <c r="AE165">
        <f>2*0.95*5.67E-8*(((BQ165+$B$7)+273)^4-(W165+273)^4)</f>
        <v>0</v>
      </c>
      <c r="AF165">
        <f>U165+AE165+AC165+AD165</f>
        <v>0</v>
      </c>
      <c r="AG165">
        <f>BN165*AU165*(BI165-BH165*(1000-AU165*BK165)/(1000-AU165*BJ165))/(100*BB165)</f>
        <v>0</v>
      </c>
      <c r="AH165">
        <f>1000*BN165*AU165*(BJ165-BK165)/(100*BB165*(1000-AU165*BJ165))</f>
        <v>0</v>
      </c>
      <c r="AI165">
        <f>(AJ165 - AK165 - BO165*1E3/(8.314*(BQ165+273.15)) * AM165/BN165 * AL165) * BN165/(100*BB165) * (1000 - BK165)/1000</f>
        <v>0</v>
      </c>
      <c r="AJ165">
        <v>880.300437313792</v>
      </c>
      <c r="AK165">
        <v>850.619775757576</v>
      </c>
      <c r="AL165">
        <v>3.39894496177091</v>
      </c>
      <c r="AM165">
        <v>67.1760314987301</v>
      </c>
      <c r="AN165">
        <f>(AP165 - AO165 + BO165*1E3/(8.314*(BQ165+273.15)) * AR165/BN165 * AQ165) * BN165/(100*BB165) * 1000/(1000 - AP165)</f>
        <v>0</v>
      </c>
      <c r="AO165">
        <v>22.513833722009</v>
      </c>
      <c r="AP165">
        <v>24.3746012121212</v>
      </c>
      <c r="AQ165">
        <v>-6.31186045872878e-07</v>
      </c>
      <c r="AR165">
        <v>128.514826234173</v>
      </c>
      <c r="AS165">
        <v>10</v>
      </c>
      <c r="AT165">
        <v>2</v>
      </c>
      <c r="AU165">
        <f>IF(AS165*$H$13&gt;=AW165,1.0,(AW165/(AW165-AS165*$H$13)))</f>
        <v>0</v>
      </c>
      <c r="AV165">
        <f>(AU165-1)*100</f>
        <v>0</v>
      </c>
      <c r="AW165">
        <f>MAX(0,($B$13+$C$13*BV165)/(1+$D$13*BV165)*BO165/(BQ165+273)*$E$13)</f>
        <v>0</v>
      </c>
      <c r="AX165">
        <f>$B$11*BW165+$C$11*BX165+$F$11*CI165*(1-CL165)</f>
        <v>0</v>
      </c>
      <c r="AY165">
        <f>AX165*AZ165</f>
        <v>0</v>
      </c>
      <c r="AZ165">
        <f>($B$11*$D$9+$C$11*$D$9+$F$11*((CV165+CN165)/MAX(CV165+CN165+CW165, 0.1)*$I$9+CW165/MAX(CV165+CN165+CW165, 0.1)*$J$9))/($B$11+$C$11+$F$11)</f>
        <v>0</v>
      </c>
      <c r="BA165">
        <f>($B$11*$K$9+$C$11*$K$9+$F$11*((CV165+CN165)/MAX(CV165+CN165+CW165, 0.1)*$P$9+CW165/MAX(CV165+CN165+CW165, 0.1)*$Q$9))/($B$11+$C$11+$F$11)</f>
        <v>0</v>
      </c>
      <c r="BB165">
        <v>2.44</v>
      </c>
      <c r="BC165">
        <v>0.5</v>
      </c>
      <c r="BD165" t="s">
        <v>355</v>
      </c>
      <c r="BE165">
        <v>2</v>
      </c>
      <c r="BF165" t="b">
        <v>1</v>
      </c>
      <c r="BG165">
        <v>1680460430.31429</v>
      </c>
      <c r="BH165">
        <v>805.6195</v>
      </c>
      <c r="BI165">
        <v>845.11875</v>
      </c>
      <c r="BJ165">
        <v>24.3838071428571</v>
      </c>
      <c r="BK165">
        <v>22.5183357142857</v>
      </c>
      <c r="BL165">
        <v>804.010821428571</v>
      </c>
      <c r="BM165">
        <v>23.9650964285714</v>
      </c>
      <c r="BN165">
        <v>500.213678571429</v>
      </c>
      <c r="BO165">
        <v>89.4501714285715</v>
      </c>
      <c r="BP165">
        <v>0.0999029714285714</v>
      </c>
      <c r="BQ165">
        <v>27.4535071428571</v>
      </c>
      <c r="BR165">
        <v>27.5271285714286</v>
      </c>
      <c r="BS165">
        <v>999.9</v>
      </c>
      <c r="BT165">
        <v>0</v>
      </c>
      <c r="BU165">
        <v>0</v>
      </c>
      <c r="BV165">
        <v>10005.4953571429</v>
      </c>
      <c r="BW165">
        <v>0</v>
      </c>
      <c r="BX165">
        <v>10.2381</v>
      </c>
      <c r="BY165">
        <v>-39.4993214285714</v>
      </c>
      <c r="BZ165">
        <v>825.754392857143</v>
      </c>
      <c r="CA165">
        <v>864.587785714286</v>
      </c>
      <c r="CB165">
        <v>1.86547</v>
      </c>
      <c r="CC165">
        <v>845.11875</v>
      </c>
      <c r="CD165">
        <v>22.5183357142857</v>
      </c>
      <c r="CE165">
        <v>2.18113607142857</v>
      </c>
      <c r="CF165">
        <v>2.01426892857143</v>
      </c>
      <c r="CG165">
        <v>18.8244285714286</v>
      </c>
      <c r="CH165">
        <v>17.5569357142857</v>
      </c>
      <c r="CI165">
        <v>1999.995</v>
      </c>
      <c r="CJ165">
        <v>0.979998857142857</v>
      </c>
      <c r="CK165">
        <v>0.0200013857142857</v>
      </c>
      <c r="CL165">
        <v>0</v>
      </c>
      <c r="CM165">
        <v>2.62132857142857</v>
      </c>
      <c r="CN165">
        <v>0</v>
      </c>
      <c r="CO165">
        <v>4473.89714285714</v>
      </c>
      <c r="CP165">
        <v>16705.3428571429</v>
      </c>
      <c r="CQ165">
        <v>43.46175</v>
      </c>
      <c r="CR165">
        <v>45.20725</v>
      </c>
      <c r="CS165">
        <v>44.437</v>
      </c>
      <c r="CT165">
        <v>43.437</v>
      </c>
      <c r="CU165">
        <v>43.0132857142857</v>
      </c>
      <c r="CV165">
        <v>1959.99285714286</v>
      </c>
      <c r="CW165">
        <v>40.0021428571429</v>
      </c>
      <c r="CX165">
        <v>0</v>
      </c>
      <c r="CY165">
        <v>1680460468.2</v>
      </c>
      <c r="CZ165">
        <v>0</v>
      </c>
      <c r="DA165">
        <v>0</v>
      </c>
      <c r="DB165" t="s">
        <v>356</v>
      </c>
      <c r="DC165">
        <v>1680383055.5</v>
      </c>
      <c r="DD165">
        <v>1680383051.5</v>
      </c>
      <c r="DE165">
        <v>0</v>
      </c>
      <c r="DF165">
        <v>-0.261</v>
      </c>
      <c r="DG165">
        <v>-0.006</v>
      </c>
      <c r="DH165">
        <v>1.377</v>
      </c>
      <c r="DI165">
        <v>0.403</v>
      </c>
      <c r="DJ165">
        <v>420</v>
      </c>
      <c r="DK165">
        <v>24</v>
      </c>
      <c r="DL165">
        <v>0.61</v>
      </c>
      <c r="DM165">
        <v>0.33</v>
      </c>
      <c r="DN165">
        <v>-39.4508609756098</v>
      </c>
      <c r="DO165">
        <v>-1.00568571428574</v>
      </c>
      <c r="DP165">
        <v>0.210132165005218</v>
      </c>
      <c r="DQ165">
        <v>0</v>
      </c>
      <c r="DR165">
        <v>1.86794048780488</v>
      </c>
      <c r="DS165">
        <v>-0.0483501742160236</v>
      </c>
      <c r="DT165">
        <v>0.00500913309827087</v>
      </c>
      <c r="DU165">
        <v>1</v>
      </c>
      <c r="DV165">
        <v>1</v>
      </c>
      <c r="DW165">
        <v>2</v>
      </c>
      <c r="DX165" t="s">
        <v>357</v>
      </c>
      <c r="DY165">
        <v>2.87052</v>
      </c>
      <c r="DZ165">
        <v>2.7102</v>
      </c>
      <c r="EA165">
        <v>0.14648</v>
      </c>
      <c r="EB165">
        <v>0.150958</v>
      </c>
      <c r="EC165">
        <v>0.10248</v>
      </c>
      <c r="ED165">
        <v>0.0972413</v>
      </c>
      <c r="EE165">
        <v>23930</v>
      </c>
      <c r="EF165">
        <v>20859.6</v>
      </c>
      <c r="EG165">
        <v>25082.2</v>
      </c>
      <c r="EH165">
        <v>23920.3</v>
      </c>
      <c r="EI165">
        <v>38394.5</v>
      </c>
      <c r="EJ165">
        <v>35717.7</v>
      </c>
      <c r="EK165">
        <v>45316.5</v>
      </c>
      <c r="EL165">
        <v>42637.1</v>
      </c>
      <c r="EM165">
        <v>1.78227</v>
      </c>
      <c r="EN165">
        <v>1.88095</v>
      </c>
      <c r="EO165">
        <v>0.103656</v>
      </c>
      <c r="EP165">
        <v>0</v>
      </c>
      <c r="EQ165">
        <v>25.8325</v>
      </c>
      <c r="ER165">
        <v>999.9</v>
      </c>
      <c r="ES165">
        <v>59.669</v>
      </c>
      <c r="ET165">
        <v>28.701</v>
      </c>
      <c r="EU165">
        <v>26.3692</v>
      </c>
      <c r="EV165">
        <v>53.7706</v>
      </c>
      <c r="EW165">
        <v>44.4992</v>
      </c>
      <c r="EX165">
        <v>1</v>
      </c>
      <c r="EY165">
        <v>-0.0935112</v>
      </c>
      <c r="EZ165">
        <v>0.24655</v>
      </c>
      <c r="FA165">
        <v>20.229</v>
      </c>
      <c r="FB165">
        <v>5.23301</v>
      </c>
      <c r="FC165">
        <v>11.9861</v>
      </c>
      <c r="FD165">
        <v>4.95695</v>
      </c>
      <c r="FE165">
        <v>3.3039</v>
      </c>
      <c r="FF165">
        <v>9999</v>
      </c>
      <c r="FG165">
        <v>9999</v>
      </c>
      <c r="FH165">
        <v>999.9</v>
      </c>
      <c r="FI165">
        <v>9999</v>
      </c>
      <c r="FJ165">
        <v>1.86844</v>
      </c>
      <c r="FK165">
        <v>1.86409</v>
      </c>
      <c r="FL165">
        <v>1.87177</v>
      </c>
      <c r="FM165">
        <v>1.86249</v>
      </c>
      <c r="FN165">
        <v>1.86194</v>
      </c>
      <c r="FO165">
        <v>1.86844</v>
      </c>
      <c r="FP165">
        <v>1.85852</v>
      </c>
      <c r="FQ165">
        <v>1.86502</v>
      </c>
      <c r="FR165">
        <v>5</v>
      </c>
      <c r="FS165">
        <v>0</v>
      </c>
      <c r="FT165">
        <v>0</v>
      </c>
      <c r="FU165">
        <v>0</v>
      </c>
      <c r="FV165" t="s">
        <v>358</v>
      </c>
      <c r="FW165" t="s">
        <v>359</v>
      </c>
      <c r="FX165" t="s">
        <v>360</v>
      </c>
      <c r="FY165" t="s">
        <v>360</v>
      </c>
      <c r="FZ165" t="s">
        <v>360</v>
      </c>
      <c r="GA165" t="s">
        <v>360</v>
      </c>
      <c r="GB165">
        <v>0</v>
      </c>
      <c r="GC165">
        <v>100</v>
      </c>
      <c r="GD165">
        <v>100</v>
      </c>
      <c r="GE165">
        <v>1.625</v>
      </c>
      <c r="GF165">
        <v>0.4182</v>
      </c>
      <c r="GG165">
        <v>0.710533810232173</v>
      </c>
      <c r="GH165">
        <v>0.00197157181927259</v>
      </c>
      <c r="GI165">
        <v>-1.54613444728524e-06</v>
      </c>
      <c r="GJ165">
        <v>6.01190112903267e-10</v>
      </c>
      <c r="GK165">
        <v>-0.100309745534137</v>
      </c>
      <c r="GL165">
        <v>-0.0164619765348121</v>
      </c>
      <c r="GM165">
        <v>0.00184798508784774</v>
      </c>
      <c r="GN165">
        <v>-1.07393615702454e-05</v>
      </c>
      <c r="GO165">
        <v>1</v>
      </c>
      <c r="GP165">
        <v>1970</v>
      </c>
      <c r="GQ165">
        <v>2</v>
      </c>
      <c r="GR165">
        <v>24</v>
      </c>
      <c r="GS165">
        <v>1289.7</v>
      </c>
      <c r="GT165">
        <v>1289.8</v>
      </c>
      <c r="GU165">
        <v>1.89697</v>
      </c>
      <c r="GV165">
        <v>2.33643</v>
      </c>
      <c r="GW165">
        <v>1.44775</v>
      </c>
      <c r="GX165">
        <v>2.31323</v>
      </c>
      <c r="GY165">
        <v>1.44409</v>
      </c>
      <c r="GZ165">
        <v>2.49268</v>
      </c>
      <c r="HA165">
        <v>34.1225</v>
      </c>
      <c r="HB165">
        <v>24.3327</v>
      </c>
      <c r="HC165">
        <v>18</v>
      </c>
      <c r="HD165">
        <v>417.645</v>
      </c>
      <c r="HE165">
        <v>462.522</v>
      </c>
      <c r="HF165">
        <v>25.3334</v>
      </c>
      <c r="HG165">
        <v>26.2599</v>
      </c>
      <c r="HH165">
        <v>30.0002</v>
      </c>
      <c r="HI165">
        <v>26.1686</v>
      </c>
      <c r="HJ165">
        <v>26.1477</v>
      </c>
      <c r="HK165">
        <v>38.059</v>
      </c>
      <c r="HL165">
        <v>30.3438</v>
      </c>
      <c r="HM165">
        <v>100</v>
      </c>
      <c r="HN165">
        <v>25.3025</v>
      </c>
      <c r="HO165">
        <v>890.877</v>
      </c>
      <c r="HP165">
        <v>22.5725</v>
      </c>
      <c r="HQ165">
        <v>95.9312</v>
      </c>
      <c r="HR165">
        <v>100.271</v>
      </c>
    </row>
    <row r="166" spans="1:226">
      <c r="A166">
        <v>150</v>
      </c>
      <c r="B166">
        <v>1680460443.1</v>
      </c>
      <c r="C166">
        <v>2418.09999990463</v>
      </c>
      <c r="D166" t="s">
        <v>659</v>
      </c>
      <c r="E166" t="s">
        <v>660</v>
      </c>
      <c r="F166">
        <v>5</v>
      </c>
      <c r="G166" t="s">
        <v>353</v>
      </c>
      <c r="H166" t="s">
        <v>354</v>
      </c>
      <c r="I166">
        <v>1680460435.6</v>
      </c>
      <c r="J166">
        <f>(K166)/1000</f>
        <v>0</v>
      </c>
      <c r="K166">
        <f>IF(BF166, AN166, AH166)</f>
        <v>0</v>
      </c>
      <c r="L166">
        <f>IF(BF166, AI166, AG166)</f>
        <v>0</v>
      </c>
      <c r="M166">
        <f>BH166 - IF(AU166&gt;1, L166*BB166*100.0/(AW166*BV166), 0)</f>
        <v>0</v>
      </c>
      <c r="N166">
        <f>((T166-J166/2)*M166-L166)/(T166+J166/2)</f>
        <v>0</v>
      </c>
      <c r="O166">
        <f>N166*(BO166+BP166)/1000.0</f>
        <v>0</v>
      </c>
      <c r="P166">
        <f>(BH166 - IF(AU166&gt;1, L166*BB166*100.0/(AW166*BV166), 0))*(BO166+BP166)/1000.0</f>
        <v>0</v>
      </c>
      <c r="Q166">
        <f>2.0/((1/S166-1/R166)+SIGN(S166)*SQRT((1/S166-1/R166)*(1/S166-1/R166) + 4*BC166/((BC166+1)*(BC166+1))*(2*1/S166*1/R166-1/R166*1/R166)))</f>
        <v>0</v>
      </c>
      <c r="R166">
        <f>IF(LEFT(BD166,1)&lt;&gt;"0",IF(LEFT(BD166,1)="1",3.0,BE166),$D$5+$E$5*(BV166*BO166/($K$5*1000))+$F$5*(BV166*BO166/($K$5*1000))*MAX(MIN(BB166,$J$5),$I$5)*MAX(MIN(BB166,$J$5),$I$5)+$G$5*MAX(MIN(BB166,$J$5),$I$5)*(BV166*BO166/($K$5*1000))+$H$5*(BV166*BO166/($K$5*1000))*(BV166*BO166/($K$5*1000)))</f>
        <v>0</v>
      </c>
      <c r="S166">
        <f>J166*(1000-(1000*0.61365*exp(17.502*W166/(240.97+W166))/(BO166+BP166)+BJ166)/2)/(1000*0.61365*exp(17.502*W166/(240.97+W166))/(BO166+BP166)-BJ166)</f>
        <v>0</v>
      </c>
      <c r="T166">
        <f>1/((BC166+1)/(Q166/1.6)+1/(R166/1.37)) + BC166/((BC166+1)/(Q166/1.6) + BC166/(R166/1.37))</f>
        <v>0</v>
      </c>
      <c r="U166">
        <f>(AX166*BA166)</f>
        <v>0</v>
      </c>
      <c r="V166">
        <f>(BQ166+(U166+2*0.95*5.67E-8*(((BQ166+$B$7)+273)^4-(BQ166+273)^4)-44100*J166)/(1.84*29.3*R166+8*0.95*5.67E-8*(BQ166+273)^3))</f>
        <v>0</v>
      </c>
      <c r="W166">
        <f>($C$7*BR166+$D$7*BS166+$E$7*V166)</f>
        <v>0</v>
      </c>
      <c r="X166">
        <f>0.61365*exp(17.502*W166/(240.97+W166))</f>
        <v>0</v>
      </c>
      <c r="Y166">
        <f>(Z166/AA166*100)</f>
        <v>0</v>
      </c>
      <c r="Z166">
        <f>BJ166*(BO166+BP166)/1000</f>
        <v>0</v>
      </c>
      <c r="AA166">
        <f>0.61365*exp(17.502*BQ166/(240.97+BQ166))</f>
        <v>0</v>
      </c>
      <c r="AB166">
        <f>(X166-BJ166*(BO166+BP166)/1000)</f>
        <v>0</v>
      </c>
      <c r="AC166">
        <f>(-J166*44100)</f>
        <v>0</v>
      </c>
      <c r="AD166">
        <f>2*29.3*R166*0.92*(BQ166-W166)</f>
        <v>0</v>
      </c>
      <c r="AE166">
        <f>2*0.95*5.67E-8*(((BQ166+$B$7)+273)^4-(W166+273)^4)</f>
        <v>0</v>
      </c>
      <c r="AF166">
        <f>U166+AE166+AC166+AD166</f>
        <v>0</v>
      </c>
      <c r="AG166">
        <f>BN166*AU166*(BI166-BH166*(1000-AU166*BK166)/(1000-AU166*BJ166))/(100*BB166)</f>
        <v>0</v>
      </c>
      <c r="AH166">
        <f>1000*BN166*AU166*(BJ166-BK166)/(100*BB166*(1000-AU166*BJ166))</f>
        <v>0</v>
      </c>
      <c r="AI166">
        <f>(AJ166 - AK166 - BO166*1E3/(8.314*(BQ166+273.15)) * AM166/BN166 * AL166) * BN166/(100*BB166) * (1000 - BK166)/1000</f>
        <v>0</v>
      </c>
      <c r="AJ166">
        <v>897.497235279958</v>
      </c>
      <c r="AK166">
        <v>867.689290909091</v>
      </c>
      <c r="AL166">
        <v>3.39568677029335</v>
      </c>
      <c r="AM166">
        <v>67.1760314987301</v>
      </c>
      <c r="AN166">
        <f>(AP166 - AO166 + BO166*1E3/(8.314*(BQ166+273.15)) * AR166/BN166 * AQ166) * BN166/(100*BB166) * 1000/(1000 - AP166)</f>
        <v>0</v>
      </c>
      <c r="AO166">
        <v>22.5106621075036</v>
      </c>
      <c r="AP166">
        <v>24.3658218181818</v>
      </c>
      <c r="AQ166">
        <v>-2.37201328241726e-06</v>
      </c>
      <c r="AR166">
        <v>128.514826234173</v>
      </c>
      <c r="AS166">
        <v>11</v>
      </c>
      <c r="AT166">
        <v>2</v>
      </c>
      <c r="AU166">
        <f>IF(AS166*$H$13&gt;=AW166,1.0,(AW166/(AW166-AS166*$H$13)))</f>
        <v>0</v>
      </c>
      <c r="AV166">
        <f>(AU166-1)*100</f>
        <v>0</v>
      </c>
      <c r="AW166">
        <f>MAX(0,($B$13+$C$13*BV166)/(1+$D$13*BV166)*BO166/(BQ166+273)*$E$13)</f>
        <v>0</v>
      </c>
      <c r="AX166">
        <f>$B$11*BW166+$C$11*BX166+$F$11*CI166*(1-CL166)</f>
        <v>0</v>
      </c>
      <c r="AY166">
        <f>AX166*AZ166</f>
        <v>0</v>
      </c>
      <c r="AZ166">
        <f>($B$11*$D$9+$C$11*$D$9+$F$11*((CV166+CN166)/MAX(CV166+CN166+CW166, 0.1)*$I$9+CW166/MAX(CV166+CN166+CW166, 0.1)*$J$9))/($B$11+$C$11+$F$11)</f>
        <v>0</v>
      </c>
      <c r="BA166">
        <f>($B$11*$K$9+$C$11*$K$9+$F$11*((CV166+CN166)/MAX(CV166+CN166+CW166, 0.1)*$P$9+CW166/MAX(CV166+CN166+CW166, 0.1)*$Q$9))/($B$11+$C$11+$F$11)</f>
        <v>0</v>
      </c>
      <c r="BB166">
        <v>2.44</v>
      </c>
      <c r="BC166">
        <v>0.5</v>
      </c>
      <c r="BD166" t="s">
        <v>355</v>
      </c>
      <c r="BE166">
        <v>2</v>
      </c>
      <c r="BF166" t="b">
        <v>1</v>
      </c>
      <c r="BG166">
        <v>1680460435.6</v>
      </c>
      <c r="BH166">
        <v>823.275</v>
      </c>
      <c r="BI166">
        <v>862.811259259259</v>
      </c>
      <c r="BJ166">
        <v>24.3759185185185</v>
      </c>
      <c r="BK166">
        <v>22.5151148148148</v>
      </c>
      <c r="BL166">
        <v>821.654851851852</v>
      </c>
      <c r="BM166">
        <v>23.9576111111111</v>
      </c>
      <c r="BN166">
        <v>500.20962962963</v>
      </c>
      <c r="BO166">
        <v>89.4494814814815</v>
      </c>
      <c r="BP166">
        <v>0.0999601925925926</v>
      </c>
      <c r="BQ166">
        <v>27.4527222222222</v>
      </c>
      <c r="BR166">
        <v>27.5283296296296</v>
      </c>
      <c r="BS166">
        <v>999.9</v>
      </c>
      <c r="BT166">
        <v>0</v>
      </c>
      <c r="BU166">
        <v>0</v>
      </c>
      <c r="BV166">
        <v>10000.3762962963</v>
      </c>
      <c r="BW166">
        <v>0</v>
      </c>
      <c r="BX166">
        <v>10.2381</v>
      </c>
      <c r="BY166">
        <v>-39.5361925925926</v>
      </c>
      <c r="BZ166">
        <v>843.844444444444</v>
      </c>
      <c r="CA166">
        <v>882.684851851852</v>
      </c>
      <c r="CB166">
        <v>1.86080037037037</v>
      </c>
      <c r="CC166">
        <v>862.811259259259</v>
      </c>
      <c r="CD166">
        <v>22.5151148148148</v>
      </c>
      <c r="CE166">
        <v>2.1804137037037</v>
      </c>
      <c r="CF166">
        <v>2.01396481481481</v>
      </c>
      <c r="CG166">
        <v>18.8191185185185</v>
      </c>
      <c r="CH166">
        <v>17.5545518518519</v>
      </c>
      <c r="CI166">
        <v>1999.98851851852</v>
      </c>
      <c r="CJ166">
        <v>0.979998888888889</v>
      </c>
      <c r="CK166">
        <v>0.0200013518518519</v>
      </c>
      <c r="CL166">
        <v>0</v>
      </c>
      <c r="CM166">
        <v>2.57834444444444</v>
      </c>
      <c r="CN166">
        <v>0</v>
      </c>
      <c r="CO166">
        <v>4477.72703703704</v>
      </c>
      <c r="CP166">
        <v>16705.3037037037</v>
      </c>
      <c r="CQ166">
        <v>43.479</v>
      </c>
      <c r="CR166">
        <v>45.2103333333333</v>
      </c>
      <c r="CS166">
        <v>44.4393333333333</v>
      </c>
      <c r="CT166">
        <v>43.437</v>
      </c>
      <c r="CU166">
        <v>43.0137777777778</v>
      </c>
      <c r="CV166">
        <v>1959.98666666667</v>
      </c>
      <c r="CW166">
        <v>40.0018518518519</v>
      </c>
      <c r="CX166">
        <v>0</v>
      </c>
      <c r="CY166">
        <v>1680460473.6</v>
      </c>
      <c r="CZ166">
        <v>0</v>
      </c>
      <c r="DA166">
        <v>0</v>
      </c>
      <c r="DB166" t="s">
        <v>356</v>
      </c>
      <c r="DC166">
        <v>1680383055.5</v>
      </c>
      <c r="DD166">
        <v>1680383051.5</v>
      </c>
      <c r="DE166">
        <v>0</v>
      </c>
      <c r="DF166">
        <v>-0.261</v>
      </c>
      <c r="DG166">
        <v>-0.006</v>
      </c>
      <c r="DH166">
        <v>1.377</v>
      </c>
      <c r="DI166">
        <v>0.403</v>
      </c>
      <c r="DJ166">
        <v>420</v>
      </c>
      <c r="DK166">
        <v>24</v>
      </c>
      <c r="DL166">
        <v>0.61</v>
      </c>
      <c r="DM166">
        <v>0.33</v>
      </c>
      <c r="DN166">
        <v>-39.4642951219512</v>
      </c>
      <c r="DO166">
        <v>-0.252140069686397</v>
      </c>
      <c r="DP166">
        <v>0.248789301541626</v>
      </c>
      <c r="DQ166">
        <v>0</v>
      </c>
      <c r="DR166">
        <v>1.86366780487805</v>
      </c>
      <c r="DS166">
        <v>-0.0512324738675961</v>
      </c>
      <c r="DT166">
        <v>0.00525255223082428</v>
      </c>
      <c r="DU166">
        <v>1</v>
      </c>
      <c r="DV166">
        <v>1</v>
      </c>
      <c r="DW166">
        <v>2</v>
      </c>
      <c r="DX166" t="s">
        <v>357</v>
      </c>
      <c r="DY166">
        <v>2.87055</v>
      </c>
      <c r="DZ166">
        <v>2.71031</v>
      </c>
      <c r="EA166">
        <v>0.148405</v>
      </c>
      <c r="EB166">
        <v>0.152745</v>
      </c>
      <c r="EC166">
        <v>0.102455</v>
      </c>
      <c r="ED166">
        <v>0.0972307</v>
      </c>
      <c r="EE166">
        <v>23876.2</v>
      </c>
      <c r="EF166">
        <v>20815.7</v>
      </c>
      <c r="EG166">
        <v>25082.3</v>
      </c>
      <c r="EH166">
        <v>23920.4</v>
      </c>
      <c r="EI166">
        <v>38395.7</v>
      </c>
      <c r="EJ166">
        <v>35718.2</v>
      </c>
      <c r="EK166">
        <v>45316.5</v>
      </c>
      <c r="EL166">
        <v>42637.1</v>
      </c>
      <c r="EM166">
        <v>1.7822</v>
      </c>
      <c r="EN166">
        <v>1.88073</v>
      </c>
      <c r="EO166">
        <v>0.103712</v>
      </c>
      <c r="EP166">
        <v>0</v>
      </c>
      <c r="EQ166">
        <v>25.8357</v>
      </c>
      <c r="ER166">
        <v>999.9</v>
      </c>
      <c r="ES166">
        <v>59.669</v>
      </c>
      <c r="ET166">
        <v>28.701</v>
      </c>
      <c r="EU166">
        <v>26.3666</v>
      </c>
      <c r="EV166">
        <v>54.2606</v>
      </c>
      <c r="EW166">
        <v>44.4391</v>
      </c>
      <c r="EX166">
        <v>1</v>
      </c>
      <c r="EY166">
        <v>-0.0932673</v>
      </c>
      <c r="EZ166">
        <v>0.281672</v>
      </c>
      <c r="FA166">
        <v>20.229</v>
      </c>
      <c r="FB166">
        <v>5.23391</v>
      </c>
      <c r="FC166">
        <v>11.986</v>
      </c>
      <c r="FD166">
        <v>4.9572</v>
      </c>
      <c r="FE166">
        <v>3.304</v>
      </c>
      <c r="FF166">
        <v>9999</v>
      </c>
      <c r="FG166">
        <v>9999</v>
      </c>
      <c r="FH166">
        <v>999.9</v>
      </c>
      <c r="FI166">
        <v>9999</v>
      </c>
      <c r="FJ166">
        <v>1.86844</v>
      </c>
      <c r="FK166">
        <v>1.86405</v>
      </c>
      <c r="FL166">
        <v>1.87178</v>
      </c>
      <c r="FM166">
        <v>1.86249</v>
      </c>
      <c r="FN166">
        <v>1.86191</v>
      </c>
      <c r="FO166">
        <v>1.86844</v>
      </c>
      <c r="FP166">
        <v>1.85852</v>
      </c>
      <c r="FQ166">
        <v>1.86499</v>
      </c>
      <c r="FR166">
        <v>5</v>
      </c>
      <c r="FS166">
        <v>0</v>
      </c>
      <c r="FT166">
        <v>0</v>
      </c>
      <c r="FU166">
        <v>0</v>
      </c>
      <c r="FV166" t="s">
        <v>358</v>
      </c>
      <c r="FW166" t="s">
        <v>359</v>
      </c>
      <c r="FX166" t="s">
        <v>360</v>
      </c>
      <c r="FY166" t="s">
        <v>360</v>
      </c>
      <c r="FZ166" t="s">
        <v>360</v>
      </c>
      <c r="GA166" t="s">
        <v>360</v>
      </c>
      <c r="GB166">
        <v>0</v>
      </c>
      <c r="GC166">
        <v>100</v>
      </c>
      <c r="GD166">
        <v>100</v>
      </c>
      <c r="GE166">
        <v>1.636</v>
      </c>
      <c r="GF166">
        <v>0.4177</v>
      </c>
      <c r="GG166">
        <v>0.710533810232173</v>
      </c>
      <c r="GH166">
        <v>0.00197157181927259</v>
      </c>
      <c r="GI166">
        <v>-1.54613444728524e-06</v>
      </c>
      <c r="GJ166">
        <v>6.01190112903267e-10</v>
      </c>
      <c r="GK166">
        <v>-0.100309745534137</v>
      </c>
      <c r="GL166">
        <v>-0.0164619765348121</v>
      </c>
      <c r="GM166">
        <v>0.00184798508784774</v>
      </c>
      <c r="GN166">
        <v>-1.07393615702454e-05</v>
      </c>
      <c r="GO166">
        <v>1</v>
      </c>
      <c r="GP166">
        <v>1970</v>
      </c>
      <c r="GQ166">
        <v>2</v>
      </c>
      <c r="GR166">
        <v>24</v>
      </c>
      <c r="GS166">
        <v>1289.8</v>
      </c>
      <c r="GT166">
        <v>1289.9</v>
      </c>
      <c r="GU166">
        <v>1.92505</v>
      </c>
      <c r="GV166">
        <v>2.34375</v>
      </c>
      <c r="GW166">
        <v>1.44775</v>
      </c>
      <c r="GX166">
        <v>2.31201</v>
      </c>
      <c r="GY166">
        <v>1.44409</v>
      </c>
      <c r="GZ166">
        <v>2.44751</v>
      </c>
      <c r="HA166">
        <v>34.1225</v>
      </c>
      <c r="HB166">
        <v>24.3327</v>
      </c>
      <c r="HC166">
        <v>18</v>
      </c>
      <c r="HD166">
        <v>417.604</v>
      </c>
      <c r="HE166">
        <v>462.373</v>
      </c>
      <c r="HF166">
        <v>25.3055</v>
      </c>
      <c r="HG166">
        <v>26.262</v>
      </c>
      <c r="HH166">
        <v>30.0003</v>
      </c>
      <c r="HI166">
        <v>26.1686</v>
      </c>
      <c r="HJ166">
        <v>26.1466</v>
      </c>
      <c r="HK166">
        <v>38.586</v>
      </c>
      <c r="HL166">
        <v>30.3438</v>
      </c>
      <c r="HM166">
        <v>100</v>
      </c>
      <c r="HN166">
        <v>25.2721</v>
      </c>
      <c r="HO166">
        <v>911.019</v>
      </c>
      <c r="HP166">
        <v>22.5844</v>
      </c>
      <c r="HQ166">
        <v>95.9313</v>
      </c>
      <c r="HR166">
        <v>100.271</v>
      </c>
    </row>
    <row r="167" spans="1:226">
      <c r="A167">
        <v>151</v>
      </c>
      <c r="B167">
        <v>1680460448.1</v>
      </c>
      <c r="C167">
        <v>2423.09999990463</v>
      </c>
      <c r="D167" t="s">
        <v>661</v>
      </c>
      <c r="E167" t="s">
        <v>662</v>
      </c>
      <c r="F167">
        <v>5</v>
      </c>
      <c r="G167" t="s">
        <v>353</v>
      </c>
      <c r="H167" t="s">
        <v>354</v>
      </c>
      <c r="I167">
        <v>1680460440.31429</v>
      </c>
      <c r="J167">
        <f>(K167)/1000</f>
        <v>0</v>
      </c>
      <c r="K167">
        <f>IF(BF167, AN167, AH167)</f>
        <v>0</v>
      </c>
      <c r="L167">
        <f>IF(BF167, AI167, AG167)</f>
        <v>0</v>
      </c>
      <c r="M167">
        <f>BH167 - IF(AU167&gt;1, L167*BB167*100.0/(AW167*BV167), 0)</f>
        <v>0</v>
      </c>
      <c r="N167">
        <f>((T167-J167/2)*M167-L167)/(T167+J167/2)</f>
        <v>0</v>
      </c>
      <c r="O167">
        <f>N167*(BO167+BP167)/1000.0</f>
        <v>0</v>
      </c>
      <c r="P167">
        <f>(BH167 - IF(AU167&gt;1, L167*BB167*100.0/(AW167*BV167), 0))*(BO167+BP167)/1000.0</f>
        <v>0</v>
      </c>
      <c r="Q167">
        <f>2.0/((1/S167-1/R167)+SIGN(S167)*SQRT((1/S167-1/R167)*(1/S167-1/R167) + 4*BC167/((BC167+1)*(BC167+1))*(2*1/S167*1/R167-1/R167*1/R167)))</f>
        <v>0</v>
      </c>
      <c r="R167">
        <f>IF(LEFT(BD167,1)&lt;&gt;"0",IF(LEFT(BD167,1)="1",3.0,BE167),$D$5+$E$5*(BV167*BO167/($K$5*1000))+$F$5*(BV167*BO167/($K$5*1000))*MAX(MIN(BB167,$J$5),$I$5)*MAX(MIN(BB167,$J$5),$I$5)+$G$5*MAX(MIN(BB167,$J$5),$I$5)*(BV167*BO167/($K$5*1000))+$H$5*(BV167*BO167/($K$5*1000))*(BV167*BO167/($K$5*1000)))</f>
        <v>0</v>
      </c>
      <c r="S167">
        <f>J167*(1000-(1000*0.61365*exp(17.502*W167/(240.97+W167))/(BO167+BP167)+BJ167)/2)/(1000*0.61365*exp(17.502*W167/(240.97+W167))/(BO167+BP167)-BJ167)</f>
        <v>0</v>
      </c>
      <c r="T167">
        <f>1/((BC167+1)/(Q167/1.6)+1/(R167/1.37)) + BC167/((BC167+1)/(Q167/1.6) + BC167/(R167/1.37))</f>
        <v>0</v>
      </c>
      <c r="U167">
        <f>(AX167*BA167)</f>
        <v>0</v>
      </c>
      <c r="V167">
        <f>(BQ167+(U167+2*0.95*5.67E-8*(((BQ167+$B$7)+273)^4-(BQ167+273)^4)-44100*J167)/(1.84*29.3*R167+8*0.95*5.67E-8*(BQ167+273)^3))</f>
        <v>0</v>
      </c>
      <c r="W167">
        <f>($C$7*BR167+$D$7*BS167+$E$7*V167)</f>
        <v>0</v>
      </c>
      <c r="X167">
        <f>0.61365*exp(17.502*W167/(240.97+W167))</f>
        <v>0</v>
      </c>
      <c r="Y167">
        <f>(Z167/AA167*100)</f>
        <v>0</v>
      </c>
      <c r="Z167">
        <f>BJ167*(BO167+BP167)/1000</f>
        <v>0</v>
      </c>
      <c r="AA167">
        <f>0.61365*exp(17.502*BQ167/(240.97+BQ167))</f>
        <v>0</v>
      </c>
      <c r="AB167">
        <f>(X167-BJ167*(BO167+BP167)/1000)</f>
        <v>0</v>
      </c>
      <c r="AC167">
        <f>(-J167*44100)</f>
        <v>0</v>
      </c>
      <c r="AD167">
        <f>2*29.3*R167*0.92*(BQ167-W167)</f>
        <v>0</v>
      </c>
      <c r="AE167">
        <f>2*0.95*5.67E-8*(((BQ167+$B$7)+273)^4-(W167+273)^4)</f>
        <v>0</v>
      </c>
      <c r="AF167">
        <f>U167+AE167+AC167+AD167</f>
        <v>0</v>
      </c>
      <c r="AG167">
        <f>BN167*AU167*(BI167-BH167*(1000-AU167*BK167)/(1000-AU167*BJ167))/(100*BB167)</f>
        <v>0</v>
      </c>
      <c r="AH167">
        <f>1000*BN167*AU167*(BJ167-BK167)/(100*BB167*(1000-AU167*BJ167))</f>
        <v>0</v>
      </c>
      <c r="AI167">
        <f>(AJ167 - AK167 - BO167*1E3/(8.314*(BQ167+273.15)) * AM167/BN167 * AL167) * BN167/(100*BB167) * (1000 - BK167)/1000</f>
        <v>0</v>
      </c>
      <c r="AJ167">
        <v>913.859249396295</v>
      </c>
      <c r="AK167">
        <v>884.323175757576</v>
      </c>
      <c r="AL167">
        <v>3.32049783546951</v>
      </c>
      <c r="AM167">
        <v>67.1760314987301</v>
      </c>
      <c r="AN167">
        <f>(AP167 - AO167 + BO167*1E3/(8.314*(BQ167+273.15)) * AR167/BN167 * AQ167) * BN167/(100*BB167) * 1000/(1000 - AP167)</f>
        <v>0</v>
      </c>
      <c r="AO167">
        <v>22.5066839360261</v>
      </c>
      <c r="AP167">
        <v>24.3542993939394</v>
      </c>
      <c r="AQ167">
        <v>-2.83635951644422e-06</v>
      </c>
      <c r="AR167">
        <v>128.514826234173</v>
      </c>
      <c r="AS167">
        <v>10</v>
      </c>
      <c r="AT167">
        <v>2</v>
      </c>
      <c r="AU167">
        <f>IF(AS167*$H$13&gt;=AW167,1.0,(AW167/(AW167-AS167*$H$13)))</f>
        <v>0</v>
      </c>
      <c r="AV167">
        <f>(AU167-1)*100</f>
        <v>0</v>
      </c>
      <c r="AW167">
        <f>MAX(0,($B$13+$C$13*BV167)/(1+$D$13*BV167)*BO167/(BQ167+273)*$E$13)</f>
        <v>0</v>
      </c>
      <c r="AX167">
        <f>$B$11*BW167+$C$11*BX167+$F$11*CI167*(1-CL167)</f>
        <v>0</v>
      </c>
      <c r="AY167">
        <f>AX167*AZ167</f>
        <v>0</v>
      </c>
      <c r="AZ167">
        <f>($B$11*$D$9+$C$11*$D$9+$F$11*((CV167+CN167)/MAX(CV167+CN167+CW167, 0.1)*$I$9+CW167/MAX(CV167+CN167+CW167, 0.1)*$J$9))/($B$11+$C$11+$F$11)</f>
        <v>0</v>
      </c>
      <c r="BA167">
        <f>($B$11*$K$9+$C$11*$K$9+$F$11*((CV167+CN167)/MAX(CV167+CN167+CW167, 0.1)*$P$9+CW167/MAX(CV167+CN167+CW167, 0.1)*$Q$9))/($B$11+$C$11+$F$11)</f>
        <v>0</v>
      </c>
      <c r="BB167">
        <v>2.44</v>
      </c>
      <c r="BC167">
        <v>0.5</v>
      </c>
      <c r="BD167" t="s">
        <v>355</v>
      </c>
      <c r="BE167">
        <v>2</v>
      </c>
      <c r="BF167" t="b">
        <v>1</v>
      </c>
      <c r="BG167">
        <v>1680460440.31429</v>
      </c>
      <c r="BH167">
        <v>838.875392857143</v>
      </c>
      <c r="BI167">
        <v>878.230107142857</v>
      </c>
      <c r="BJ167">
        <v>24.3681</v>
      </c>
      <c r="BK167">
        <v>22.5115357142857</v>
      </c>
      <c r="BL167">
        <v>837.245214285714</v>
      </c>
      <c r="BM167">
        <v>23.9501964285714</v>
      </c>
      <c r="BN167">
        <v>500.218464285714</v>
      </c>
      <c r="BO167">
        <v>89.4500535714286</v>
      </c>
      <c r="BP167">
        <v>0.100026017857143</v>
      </c>
      <c r="BQ167">
        <v>27.4528892857143</v>
      </c>
      <c r="BR167">
        <v>27.5269642857143</v>
      </c>
      <c r="BS167">
        <v>999.9</v>
      </c>
      <c r="BT167">
        <v>0</v>
      </c>
      <c r="BU167">
        <v>0</v>
      </c>
      <c r="BV167">
        <v>9992.84071428571</v>
      </c>
      <c r="BW167">
        <v>0</v>
      </c>
      <c r="BX167">
        <v>10.2381</v>
      </c>
      <c r="BY167">
        <v>-39.3545928571429</v>
      </c>
      <c r="BZ167">
        <v>859.82775</v>
      </c>
      <c r="CA167">
        <v>898.4555</v>
      </c>
      <c r="CB167">
        <v>1.85656142857143</v>
      </c>
      <c r="CC167">
        <v>878.230107142857</v>
      </c>
      <c r="CD167">
        <v>22.5115357142857</v>
      </c>
      <c r="CE167">
        <v>2.17972857142857</v>
      </c>
      <c r="CF167">
        <v>2.0136575</v>
      </c>
      <c r="CG167">
        <v>18.8140928571429</v>
      </c>
      <c r="CH167">
        <v>17.5521357142857</v>
      </c>
      <c r="CI167">
        <v>1999.98464285714</v>
      </c>
      <c r="CJ167">
        <v>0.979998964285714</v>
      </c>
      <c r="CK167">
        <v>0.0200012714285714</v>
      </c>
      <c r="CL167">
        <v>0</v>
      </c>
      <c r="CM167">
        <v>2.49174642857143</v>
      </c>
      <c r="CN167">
        <v>0</v>
      </c>
      <c r="CO167">
        <v>4480.505</v>
      </c>
      <c r="CP167">
        <v>16705.2714285714</v>
      </c>
      <c r="CQ167">
        <v>43.473</v>
      </c>
      <c r="CR167">
        <v>45.21625</v>
      </c>
      <c r="CS167">
        <v>44.4505</v>
      </c>
      <c r="CT167">
        <v>43.437</v>
      </c>
      <c r="CU167">
        <v>43.0132857142857</v>
      </c>
      <c r="CV167">
        <v>1959.98321428571</v>
      </c>
      <c r="CW167">
        <v>40.0014285714286</v>
      </c>
      <c r="CX167">
        <v>0</v>
      </c>
      <c r="CY167">
        <v>1680460477.8</v>
      </c>
      <c r="CZ167">
        <v>0</v>
      </c>
      <c r="DA167">
        <v>0</v>
      </c>
      <c r="DB167" t="s">
        <v>356</v>
      </c>
      <c r="DC167">
        <v>1680383055.5</v>
      </c>
      <c r="DD167">
        <v>1680383051.5</v>
      </c>
      <c r="DE167">
        <v>0</v>
      </c>
      <c r="DF167">
        <v>-0.261</v>
      </c>
      <c r="DG167">
        <v>-0.006</v>
      </c>
      <c r="DH167">
        <v>1.377</v>
      </c>
      <c r="DI167">
        <v>0.403</v>
      </c>
      <c r="DJ167">
        <v>420</v>
      </c>
      <c r="DK167">
        <v>24</v>
      </c>
      <c r="DL167">
        <v>0.61</v>
      </c>
      <c r="DM167">
        <v>0.33</v>
      </c>
      <c r="DN167">
        <v>-39.4475829268293</v>
      </c>
      <c r="DO167">
        <v>1.79903832752609</v>
      </c>
      <c r="DP167">
        <v>0.270659402473905</v>
      </c>
      <c r="DQ167">
        <v>0</v>
      </c>
      <c r="DR167">
        <v>1.85977048780488</v>
      </c>
      <c r="DS167">
        <v>-0.0501242508710824</v>
      </c>
      <c r="DT167">
        <v>0.00511773337367214</v>
      </c>
      <c r="DU167">
        <v>1</v>
      </c>
      <c r="DV167">
        <v>1</v>
      </c>
      <c r="DW167">
        <v>2</v>
      </c>
      <c r="DX167" t="s">
        <v>357</v>
      </c>
      <c r="DY167">
        <v>2.87051</v>
      </c>
      <c r="DZ167">
        <v>2.71013</v>
      </c>
      <c r="EA167">
        <v>0.150259</v>
      </c>
      <c r="EB167">
        <v>0.154595</v>
      </c>
      <c r="EC167">
        <v>0.102428</v>
      </c>
      <c r="ED167">
        <v>0.0972251</v>
      </c>
      <c r="EE167">
        <v>23824.3</v>
      </c>
      <c r="EF167">
        <v>20770.6</v>
      </c>
      <c r="EG167">
        <v>25082.4</v>
      </c>
      <c r="EH167">
        <v>23920.7</v>
      </c>
      <c r="EI167">
        <v>38397.3</v>
      </c>
      <c r="EJ167">
        <v>35719.4</v>
      </c>
      <c r="EK167">
        <v>45317</v>
      </c>
      <c r="EL167">
        <v>42638.2</v>
      </c>
      <c r="EM167">
        <v>1.7822</v>
      </c>
      <c r="EN167">
        <v>1.88072</v>
      </c>
      <c r="EO167">
        <v>0.103045</v>
      </c>
      <c r="EP167">
        <v>0</v>
      </c>
      <c r="EQ167">
        <v>25.838</v>
      </c>
      <c r="ER167">
        <v>999.9</v>
      </c>
      <c r="ES167">
        <v>59.645</v>
      </c>
      <c r="ET167">
        <v>28.701</v>
      </c>
      <c r="EU167">
        <v>26.3554</v>
      </c>
      <c r="EV167">
        <v>54.4206</v>
      </c>
      <c r="EW167">
        <v>45.4167</v>
      </c>
      <c r="EX167">
        <v>1</v>
      </c>
      <c r="EY167">
        <v>-0.0930971</v>
      </c>
      <c r="EZ167">
        <v>0.309929</v>
      </c>
      <c r="FA167">
        <v>20.229</v>
      </c>
      <c r="FB167">
        <v>5.23376</v>
      </c>
      <c r="FC167">
        <v>11.986</v>
      </c>
      <c r="FD167">
        <v>4.9566</v>
      </c>
      <c r="FE167">
        <v>3.304</v>
      </c>
      <c r="FF167">
        <v>9999</v>
      </c>
      <c r="FG167">
        <v>9999</v>
      </c>
      <c r="FH167">
        <v>999.9</v>
      </c>
      <c r="FI167">
        <v>9999</v>
      </c>
      <c r="FJ167">
        <v>1.86844</v>
      </c>
      <c r="FK167">
        <v>1.86408</v>
      </c>
      <c r="FL167">
        <v>1.87179</v>
      </c>
      <c r="FM167">
        <v>1.86249</v>
      </c>
      <c r="FN167">
        <v>1.86191</v>
      </c>
      <c r="FO167">
        <v>1.86844</v>
      </c>
      <c r="FP167">
        <v>1.85852</v>
      </c>
      <c r="FQ167">
        <v>1.86499</v>
      </c>
      <c r="FR167">
        <v>5</v>
      </c>
      <c r="FS167">
        <v>0</v>
      </c>
      <c r="FT167">
        <v>0</v>
      </c>
      <c r="FU167">
        <v>0</v>
      </c>
      <c r="FV167" t="s">
        <v>358</v>
      </c>
      <c r="FW167" t="s">
        <v>359</v>
      </c>
      <c r="FX167" t="s">
        <v>360</v>
      </c>
      <c r="FY167" t="s">
        <v>360</v>
      </c>
      <c r="FZ167" t="s">
        <v>360</v>
      </c>
      <c r="GA167" t="s">
        <v>360</v>
      </c>
      <c r="GB167">
        <v>0</v>
      </c>
      <c r="GC167">
        <v>100</v>
      </c>
      <c r="GD167">
        <v>100</v>
      </c>
      <c r="GE167">
        <v>1.646</v>
      </c>
      <c r="GF167">
        <v>0.4172</v>
      </c>
      <c r="GG167">
        <v>0.710533810232173</v>
      </c>
      <c r="GH167">
        <v>0.00197157181927259</v>
      </c>
      <c r="GI167">
        <v>-1.54613444728524e-06</v>
      </c>
      <c r="GJ167">
        <v>6.01190112903267e-10</v>
      </c>
      <c r="GK167">
        <v>-0.100309745534137</v>
      </c>
      <c r="GL167">
        <v>-0.0164619765348121</v>
      </c>
      <c r="GM167">
        <v>0.00184798508784774</v>
      </c>
      <c r="GN167">
        <v>-1.07393615702454e-05</v>
      </c>
      <c r="GO167">
        <v>1</v>
      </c>
      <c r="GP167">
        <v>1970</v>
      </c>
      <c r="GQ167">
        <v>2</v>
      </c>
      <c r="GR167">
        <v>24</v>
      </c>
      <c r="GS167">
        <v>1289.9</v>
      </c>
      <c r="GT167">
        <v>1289.9</v>
      </c>
      <c r="GU167">
        <v>1.95557</v>
      </c>
      <c r="GV167">
        <v>2.3584</v>
      </c>
      <c r="GW167">
        <v>1.44897</v>
      </c>
      <c r="GX167">
        <v>2.31201</v>
      </c>
      <c r="GY167">
        <v>1.44409</v>
      </c>
      <c r="GZ167">
        <v>2.2876</v>
      </c>
      <c r="HA167">
        <v>34.1225</v>
      </c>
      <c r="HB167">
        <v>24.3327</v>
      </c>
      <c r="HC167">
        <v>18</v>
      </c>
      <c r="HD167">
        <v>417.604</v>
      </c>
      <c r="HE167">
        <v>462.363</v>
      </c>
      <c r="HF167">
        <v>25.2754</v>
      </c>
      <c r="HG167">
        <v>26.262</v>
      </c>
      <c r="HH167">
        <v>30.0003</v>
      </c>
      <c r="HI167">
        <v>26.1686</v>
      </c>
      <c r="HJ167">
        <v>26.1454</v>
      </c>
      <c r="HK167">
        <v>39.1991</v>
      </c>
      <c r="HL167">
        <v>30.0689</v>
      </c>
      <c r="HM167">
        <v>100</v>
      </c>
      <c r="HN167">
        <v>25.2506</v>
      </c>
      <c r="HO167">
        <v>924.53</v>
      </c>
      <c r="HP167">
        <v>22.5968</v>
      </c>
      <c r="HQ167">
        <v>95.932</v>
      </c>
      <c r="HR167">
        <v>100.273</v>
      </c>
    </row>
    <row r="168" spans="1:226">
      <c r="A168">
        <v>152</v>
      </c>
      <c r="B168">
        <v>1680460453.1</v>
      </c>
      <c r="C168">
        <v>2428.09999990463</v>
      </c>
      <c r="D168" t="s">
        <v>663</v>
      </c>
      <c r="E168" t="s">
        <v>664</v>
      </c>
      <c r="F168">
        <v>5</v>
      </c>
      <c r="G168" t="s">
        <v>353</v>
      </c>
      <c r="H168" t="s">
        <v>354</v>
      </c>
      <c r="I168">
        <v>1680460445.6</v>
      </c>
      <c r="J168">
        <f>(K168)/1000</f>
        <v>0</v>
      </c>
      <c r="K168">
        <f>IF(BF168, AN168, AH168)</f>
        <v>0</v>
      </c>
      <c r="L168">
        <f>IF(BF168, AI168, AG168)</f>
        <v>0</v>
      </c>
      <c r="M168">
        <f>BH168 - IF(AU168&gt;1, L168*BB168*100.0/(AW168*BV168), 0)</f>
        <v>0</v>
      </c>
      <c r="N168">
        <f>((T168-J168/2)*M168-L168)/(T168+J168/2)</f>
        <v>0</v>
      </c>
      <c r="O168">
        <f>N168*(BO168+BP168)/1000.0</f>
        <v>0</v>
      </c>
      <c r="P168">
        <f>(BH168 - IF(AU168&gt;1, L168*BB168*100.0/(AW168*BV168), 0))*(BO168+BP168)/1000.0</f>
        <v>0</v>
      </c>
      <c r="Q168">
        <f>2.0/((1/S168-1/R168)+SIGN(S168)*SQRT((1/S168-1/R168)*(1/S168-1/R168) + 4*BC168/((BC168+1)*(BC168+1))*(2*1/S168*1/R168-1/R168*1/R168)))</f>
        <v>0</v>
      </c>
      <c r="R168">
        <f>IF(LEFT(BD168,1)&lt;&gt;"0",IF(LEFT(BD168,1)="1",3.0,BE168),$D$5+$E$5*(BV168*BO168/($K$5*1000))+$F$5*(BV168*BO168/($K$5*1000))*MAX(MIN(BB168,$J$5),$I$5)*MAX(MIN(BB168,$J$5),$I$5)+$G$5*MAX(MIN(BB168,$J$5),$I$5)*(BV168*BO168/($K$5*1000))+$H$5*(BV168*BO168/($K$5*1000))*(BV168*BO168/($K$5*1000)))</f>
        <v>0</v>
      </c>
      <c r="S168">
        <f>J168*(1000-(1000*0.61365*exp(17.502*W168/(240.97+W168))/(BO168+BP168)+BJ168)/2)/(1000*0.61365*exp(17.502*W168/(240.97+W168))/(BO168+BP168)-BJ168)</f>
        <v>0</v>
      </c>
      <c r="T168">
        <f>1/((BC168+1)/(Q168/1.6)+1/(R168/1.37)) + BC168/((BC168+1)/(Q168/1.6) + BC168/(R168/1.37))</f>
        <v>0</v>
      </c>
      <c r="U168">
        <f>(AX168*BA168)</f>
        <v>0</v>
      </c>
      <c r="V168">
        <f>(BQ168+(U168+2*0.95*5.67E-8*(((BQ168+$B$7)+273)^4-(BQ168+273)^4)-44100*J168)/(1.84*29.3*R168+8*0.95*5.67E-8*(BQ168+273)^3))</f>
        <v>0</v>
      </c>
      <c r="W168">
        <f>($C$7*BR168+$D$7*BS168+$E$7*V168)</f>
        <v>0</v>
      </c>
      <c r="X168">
        <f>0.61365*exp(17.502*W168/(240.97+W168))</f>
        <v>0</v>
      </c>
      <c r="Y168">
        <f>(Z168/AA168*100)</f>
        <v>0</v>
      </c>
      <c r="Z168">
        <f>BJ168*(BO168+BP168)/1000</f>
        <v>0</v>
      </c>
      <c r="AA168">
        <f>0.61365*exp(17.502*BQ168/(240.97+BQ168))</f>
        <v>0</v>
      </c>
      <c r="AB168">
        <f>(X168-BJ168*(BO168+BP168)/1000)</f>
        <v>0</v>
      </c>
      <c r="AC168">
        <f>(-J168*44100)</f>
        <v>0</v>
      </c>
      <c r="AD168">
        <f>2*29.3*R168*0.92*(BQ168-W168)</f>
        <v>0</v>
      </c>
      <c r="AE168">
        <f>2*0.95*5.67E-8*(((BQ168+$B$7)+273)^4-(W168+273)^4)</f>
        <v>0</v>
      </c>
      <c r="AF168">
        <f>U168+AE168+AC168+AD168</f>
        <v>0</v>
      </c>
      <c r="AG168">
        <f>BN168*AU168*(BI168-BH168*(1000-AU168*BK168)/(1000-AU168*BJ168))/(100*BB168)</f>
        <v>0</v>
      </c>
      <c r="AH168">
        <f>1000*BN168*AU168*(BJ168-BK168)/(100*BB168*(1000-AU168*BJ168))</f>
        <v>0</v>
      </c>
      <c r="AI168">
        <f>(AJ168 - AK168 - BO168*1E3/(8.314*(BQ168+273.15)) * AM168/BN168 * AL168) * BN168/(100*BB168) * (1000 - BK168)/1000</f>
        <v>0</v>
      </c>
      <c r="AJ168">
        <v>931.07782132498</v>
      </c>
      <c r="AK168">
        <v>901.018787878787</v>
      </c>
      <c r="AL168">
        <v>3.34696480991676</v>
      </c>
      <c r="AM168">
        <v>67.1760314987301</v>
      </c>
      <c r="AN168">
        <f>(AP168 - AO168 + BO168*1E3/(8.314*(BQ168+273.15)) * AR168/BN168 * AQ168) * BN168/(100*BB168) * 1000/(1000 - AP168)</f>
        <v>0</v>
      </c>
      <c r="AO168">
        <v>22.5164637389441</v>
      </c>
      <c r="AP168">
        <v>24.34814</v>
      </c>
      <c r="AQ168">
        <v>-1.31691983932265e-06</v>
      </c>
      <c r="AR168">
        <v>128.514826234173</v>
      </c>
      <c r="AS168">
        <v>11</v>
      </c>
      <c r="AT168">
        <v>2</v>
      </c>
      <c r="AU168">
        <f>IF(AS168*$H$13&gt;=AW168,1.0,(AW168/(AW168-AS168*$H$13)))</f>
        <v>0</v>
      </c>
      <c r="AV168">
        <f>(AU168-1)*100</f>
        <v>0</v>
      </c>
      <c r="AW168">
        <f>MAX(0,($B$13+$C$13*BV168)/(1+$D$13*BV168)*BO168/(BQ168+273)*$E$13)</f>
        <v>0</v>
      </c>
      <c r="AX168">
        <f>$B$11*BW168+$C$11*BX168+$F$11*CI168*(1-CL168)</f>
        <v>0</v>
      </c>
      <c r="AY168">
        <f>AX168*AZ168</f>
        <v>0</v>
      </c>
      <c r="AZ168">
        <f>($B$11*$D$9+$C$11*$D$9+$F$11*((CV168+CN168)/MAX(CV168+CN168+CW168, 0.1)*$I$9+CW168/MAX(CV168+CN168+CW168, 0.1)*$J$9))/($B$11+$C$11+$F$11)</f>
        <v>0</v>
      </c>
      <c r="BA168">
        <f>($B$11*$K$9+$C$11*$K$9+$F$11*((CV168+CN168)/MAX(CV168+CN168+CW168, 0.1)*$P$9+CW168/MAX(CV168+CN168+CW168, 0.1)*$Q$9))/($B$11+$C$11+$F$11)</f>
        <v>0</v>
      </c>
      <c r="BB168">
        <v>2.44</v>
      </c>
      <c r="BC168">
        <v>0.5</v>
      </c>
      <c r="BD168" t="s">
        <v>355</v>
      </c>
      <c r="BE168">
        <v>2</v>
      </c>
      <c r="BF168" t="b">
        <v>1</v>
      </c>
      <c r="BG168">
        <v>1680460445.6</v>
      </c>
      <c r="BH168">
        <v>856.254111111111</v>
      </c>
      <c r="BI168">
        <v>895.684481481481</v>
      </c>
      <c r="BJ168">
        <v>24.3592851851852</v>
      </c>
      <c r="BK168">
        <v>22.5103666666667</v>
      </c>
      <c r="BL168">
        <v>854.612703703704</v>
      </c>
      <c r="BM168">
        <v>23.9418222222222</v>
      </c>
      <c r="BN168">
        <v>500.213814814815</v>
      </c>
      <c r="BO168">
        <v>89.4514962962963</v>
      </c>
      <c r="BP168">
        <v>0.0999824740740741</v>
      </c>
      <c r="BQ168">
        <v>27.4518037037037</v>
      </c>
      <c r="BR168">
        <v>27.527062962963</v>
      </c>
      <c r="BS168">
        <v>999.9</v>
      </c>
      <c r="BT168">
        <v>0</v>
      </c>
      <c r="BU168">
        <v>0</v>
      </c>
      <c r="BV168">
        <v>9996.57777777778</v>
      </c>
      <c r="BW168">
        <v>0</v>
      </c>
      <c r="BX168">
        <v>10.2381</v>
      </c>
      <c r="BY168">
        <v>-39.4302518518518</v>
      </c>
      <c r="BZ168">
        <v>877.632481481481</v>
      </c>
      <c r="CA168">
        <v>916.310851851852</v>
      </c>
      <c r="CB168">
        <v>1.84891037037037</v>
      </c>
      <c r="CC168">
        <v>895.684481481481</v>
      </c>
      <c r="CD168">
        <v>22.5103666666667</v>
      </c>
      <c r="CE168">
        <v>2.17897481481481</v>
      </c>
      <c r="CF168">
        <v>2.01358555555556</v>
      </c>
      <c r="CG168">
        <v>18.8085592592593</v>
      </c>
      <c r="CH168">
        <v>17.5515740740741</v>
      </c>
      <c r="CI168">
        <v>2000.0037037037</v>
      </c>
      <c r="CJ168">
        <v>0.979999111111111</v>
      </c>
      <c r="CK168">
        <v>0.0200011148148148</v>
      </c>
      <c r="CL168">
        <v>0</v>
      </c>
      <c r="CM168">
        <v>2.49236666666667</v>
      </c>
      <c r="CN168">
        <v>0</v>
      </c>
      <c r="CO168">
        <v>4482.8</v>
      </c>
      <c r="CP168">
        <v>16705.4333333333</v>
      </c>
      <c r="CQ168">
        <v>43.4813333333333</v>
      </c>
      <c r="CR168">
        <v>45.2336666666667</v>
      </c>
      <c r="CS168">
        <v>44.4673333333333</v>
      </c>
      <c r="CT168">
        <v>43.437</v>
      </c>
      <c r="CU168">
        <v>43.0183703703704</v>
      </c>
      <c r="CV168">
        <v>1960.00222222222</v>
      </c>
      <c r="CW168">
        <v>40.0014814814815</v>
      </c>
      <c r="CX168">
        <v>0</v>
      </c>
      <c r="CY168">
        <v>1680460483.2</v>
      </c>
      <c r="CZ168">
        <v>0</v>
      </c>
      <c r="DA168">
        <v>0</v>
      </c>
      <c r="DB168" t="s">
        <v>356</v>
      </c>
      <c r="DC168">
        <v>1680383055.5</v>
      </c>
      <c r="DD168">
        <v>1680383051.5</v>
      </c>
      <c r="DE168">
        <v>0</v>
      </c>
      <c r="DF168">
        <v>-0.261</v>
      </c>
      <c r="DG168">
        <v>-0.006</v>
      </c>
      <c r="DH168">
        <v>1.377</v>
      </c>
      <c r="DI168">
        <v>0.403</v>
      </c>
      <c r="DJ168">
        <v>420</v>
      </c>
      <c r="DK168">
        <v>24</v>
      </c>
      <c r="DL168">
        <v>0.61</v>
      </c>
      <c r="DM168">
        <v>0.33</v>
      </c>
      <c r="DN168">
        <v>-39.444043902439</v>
      </c>
      <c r="DO168">
        <v>0.150242508710753</v>
      </c>
      <c r="DP168">
        <v>0.277969306121641</v>
      </c>
      <c r="DQ168">
        <v>0</v>
      </c>
      <c r="DR168">
        <v>1.85414097560976</v>
      </c>
      <c r="DS168">
        <v>-0.0706975609756093</v>
      </c>
      <c r="DT168">
        <v>0.00751701932523728</v>
      </c>
      <c r="DU168">
        <v>1</v>
      </c>
      <c r="DV168">
        <v>1</v>
      </c>
      <c r="DW168">
        <v>2</v>
      </c>
      <c r="DX168" t="s">
        <v>357</v>
      </c>
      <c r="DY168">
        <v>2.87033</v>
      </c>
      <c r="DZ168">
        <v>2.71036</v>
      </c>
      <c r="EA168">
        <v>0.152111</v>
      </c>
      <c r="EB168">
        <v>0.156465</v>
      </c>
      <c r="EC168">
        <v>0.102411</v>
      </c>
      <c r="ED168">
        <v>0.0972802</v>
      </c>
      <c r="EE168">
        <v>23771.9</v>
      </c>
      <c r="EF168">
        <v>20725</v>
      </c>
      <c r="EG168">
        <v>25081.9</v>
      </c>
      <c r="EH168">
        <v>23921.1</v>
      </c>
      <c r="EI168">
        <v>38397.6</v>
      </c>
      <c r="EJ168">
        <v>35717.6</v>
      </c>
      <c r="EK168">
        <v>45316.4</v>
      </c>
      <c r="EL168">
        <v>42638.7</v>
      </c>
      <c r="EM168">
        <v>1.78192</v>
      </c>
      <c r="EN168">
        <v>1.88135</v>
      </c>
      <c r="EO168">
        <v>0.104036</v>
      </c>
      <c r="EP168">
        <v>0</v>
      </c>
      <c r="EQ168">
        <v>25.8359</v>
      </c>
      <c r="ER168">
        <v>999.9</v>
      </c>
      <c r="ES168">
        <v>59.645</v>
      </c>
      <c r="ET168">
        <v>28.701</v>
      </c>
      <c r="EU168">
        <v>26.3592</v>
      </c>
      <c r="EV168">
        <v>54.2506</v>
      </c>
      <c r="EW168">
        <v>44.7957</v>
      </c>
      <c r="EX168">
        <v>1</v>
      </c>
      <c r="EY168">
        <v>-0.0931657</v>
      </c>
      <c r="EZ168">
        <v>0.302081</v>
      </c>
      <c r="FA168">
        <v>20.2289</v>
      </c>
      <c r="FB168">
        <v>5.23361</v>
      </c>
      <c r="FC168">
        <v>11.986</v>
      </c>
      <c r="FD168">
        <v>4.95655</v>
      </c>
      <c r="FE168">
        <v>3.304</v>
      </c>
      <c r="FF168">
        <v>9999</v>
      </c>
      <c r="FG168">
        <v>9999</v>
      </c>
      <c r="FH168">
        <v>999.9</v>
      </c>
      <c r="FI168">
        <v>9999</v>
      </c>
      <c r="FJ168">
        <v>1.86844</v>
      </c>
      <c r="FK168">
        <v>1.86405</v>
      </c>
      <c r="FL168">
        <v>1.87176</v>
      </c>
      <c r="FM168">
        <v>1.86249</v>
      </c>
      <c r="FN168">
        <v>1.86194</v>
      </c>
      <c r="FO168">
        <v>1.86844</v>
      </c>
      <c r="FP168">
        <v>1.85852</v>
      </c>
      <c r="FQ168">
        <v>1.86497</v>
      </c>
      <c r="FR168">
        <v>5</v>
      </c>
      <c r="FS168">
        <v>0</v>
      </c>
      <c r="FT168">
        <v>0</v>
      </c>
      <c r="FU168">
        <v>0</v>
      </c>
      <c r="FV168" t="s">
        <v>358</v>
      </c>
      <c r="FW168" t="s">
        <v>359</v>
      </c>
      <c r="FX168" t="s">
        <v>360</v>
      </c>
      <c r="FY168" t="s">
        <v>360</v>
      </c>
      <c r="FZ168" t="s">
        <v>360</v>
      </c>
      <c r="GA168" t="s">
        <v>360</v>
      </c>
      <c r="GB168">
        <v>0</v>
      </c>
      <c r="GC168">
        <v>100</v>
      </c>
      <c r="GD168">
        <v>100</v>
      </c>
      <c r="GE168">
        <v>1.657</v>
      </c>
      <c r="GF168">
        <v>0.4168</v>
      </c>
      <c r="GG168">
        <v>0.710533810232173</v>
      </c>
      <c r="GH168">
        <v>0.00197157181927259</v>
      </c>
      <c r="GI168">
        <v>-1.54613444728524e-06</v>
      </c>
      <c r="GJ168">
        <v>6.01190112903267e-10</v>
      </c>
      <c r="GK168">
        <v>-0.100309745534137</v>
      </c>
      <c r="GL168">
        <v>-0.0164619765348121</v>
      </c>
      <c r="GM168">
        <v>0.00184798508784774</v>
      </c>
      <c r="GN168">
        <v>-1.07393615702454e-05</v>
      </c>
      <c r="GO168">
        <v>1</v>
      </c>
      <c r="GP168">
        <v>1970</v>
      </c>
      <c r="GQ168">
        <v>2</v>
      </c>
      <c r="GR168">
        <v>24</v>
      </c>
      <c r="GS168">
        <v>1290</v>
      </c>
      <c r="GT168">
        <v>1290</v>
      </c>
      <c r="GU168">
        <v>1.9812</v>
      </c>
      <c r="GV168">
        <v>2.34497</v>
      </c>
      <c r="GW168">
        <v>1.44775</v>
      </c>
      <c r="GX168">
        <v>2.31201</v>
      </c>
      <c r="GY168">
        <v>1.44409</v>
      </c>
      <c r="GZ168">
        <v>2.44629</v>
      </c>
      <c r="HA168">
        <v>34.1452</v>
      </c>
      <c r="HB168">
        <v>24.3327</v>
      </c>
      <c r="HC168">
        <v>18</v>
      </c>
      <c r="HD168">
        <v>417.452</v>
      </c>
      <c r="HE168">
        <v>462.753</v>
      </c>
      <c r="HF168">
        <v>25.2495</v>
      </c>
      <c r="HG168">
        <v>26.262</v>
      </c>
      <c r="HH168">
        <v>30.0001</v>
      </c>
      <c r="HI168">
        <v>26.1686</v>
      </c>
      <c r="HJ168">
        <v>26.1454</v>
      </c>
      <c r="HK168">
        <v>39.7258</v>
      </c>
      <c r="HL168">
        <v>30.0689</v>
      </c>
      <c r="HM168">
        <v>100</v>
      </c>
      <c r="HN168">
        <v>25.2199</v>
      </c>
      <c r="HO168">
        <v>937.982</v>
      </c>
      <c r="HP168">
        <v>22.6037</v>
      </c>
      <c r="HQ168">
        <v>95.9306</v>
      </c>
      <c r="HR168">
        <v>100.274</v>
      </c>
    </row>
    <row r="169" spans="1:226">
      <c r="A169">
        <v>153</v>
      </c>
      <c r="B169">
        <v>1680460458.1</v>
      </c>
      <c r="C169">
        <v>2433.09999990463</v>
      </c>
      <c r="D169" t="s">
        <v>665</v>
      </c>
      <c r="E169" t="s">
        <v>666</v>
      </c>
      <c r="F169">
        <v>5</v>
      </c>
      <c r="G169" t="s">
        <v>353</v>
      </c>
      <c r="H169" t="s">
        <v>354</v>
      </c>
      <c r="I169">
        <v>1680460450.31429</v>
      </c>
      <c r="J169">
        <f>(K169)/1000</f>
        <v>0</v>
      </c>
      <c r="K169">
        <f>IF(BF169, AN169, AH169)</f>
        <v>0</v>
      </c>
      <c r="L169">
        <f>IF(BF169, AI169, AG169)</f>
        <v>0</v>
      </c>
      <c r="M169">
        <f>BH169 - IF(AU169&gt;1, L169*BB169*100.0/(AW169*BV169), 0)</f>
        <v>0</v>
      </c>
      <c r="N169">
        <f>((T169-J169/2)*M169-L169)/(T169+J169/2)</f>
        <v>0</v>
      </c>
      <c r="O169">
        <f>N169*(BO169+BP169)/1000.0</f>
        <v>0</v>
      </c>
      <c r="P169">
        <f>(BH169 - IF(AU169&gt;1, L169*BB169*100.0/(AW169*BV169), 0))*(BO169+BP169)/1000.0</f>
        <v>0</v>
      </c>
      <c r="Q169">
        <f>2.0/((1/S169-1/R169)+SIGN(S169)*SQRT((1/S169-1/R169)*(1/S169-1/R169) + 4*BC169/((BC169+1)*(BC169+1))*(2*1/S169*1/R169-1/R169*1/R169)))</f>
        <v>0</v>
      </c>
      <c r="R169">
        <f>IF(LEFT(BD169,1)&lt;&gt;"0",IF(LEFT(BD169,1)="1",3.0,BE169),$D$5+$E$5*(BV169*BO169/($K$5*1000))+$F$5*(BV169*BO169/($K$5*1000))*MAX(MIN(BB169,$J$5),$I$5)*MAX(MIN(BB169,$J$5),$I$5)+$G$5*MAX(MIN(BB169,$J$5),$I$5)*(BV169*BO169/($K$5*1000))+$H$5*(BV169*BO169/($K$5*1000))*(BV169*BO169/($K$5*1000)))</f>
        <v>0</v>
      </c>
      <c r="S169">
        <f>J169*(1000-(1000*0.61365*exp(17.502*W169/(240.97+W169))/(BO169+BP169)+BJ169)/2)/(1000*0.61365*exp(17.502*W169/(240.97+W169))/(BO169+BP169)-BJ169)</f>
        <v>0</v>
      </c>
      <c r="T169">
        <f>1/((BC169+1)/(Q169/1.6)+1/(R169/1.37)) + BC169/((BC169+1)/(Q169/1.6) + BC169/(R169/1.37))</f>
        <v>0</v>
      </c>
      <c r="U169">
        <f>(AX169*BA169)</f>
        <v>0</v>
      </c>
      <c r="V169">
        <f>(BQ169+(U169+2*0.95*5.67E-8*(((BQ169+$B$7)+273)^4-(BQ169+273)^4)-44100*J169)/(1.84*29.3*R169+8*0.95*5.67E-8*(BQ169+273)^3))</f>
        <v>0</v>
      </c>
      <c r="W169">
        <f>($C$7*BR169+$D$7*BS169+$E$7*V169)</f>
        <v>0</v>
      </c>
      <c r="X169">
        <f>0.61365*exp(17.502*W169/(240.97+W169))</f>
        <v>0</v>
      </c>
      <c r="Y169">
        <f>(Z169/AA169*100)</f>
        <v>0</v>
      </c>
      <c r="Z169">
        <f>BJ169*(BO169+BP169)/1000</f>
        <v>0</v>
      </c>
      <c r="AA169">
        <f>0.61365*exp(17.502*BQ169/(240.97+BQ169))</f>
        <v>0</v>
      </c>
      <c r="AB169">
        <f>(X169-BJ169*(BO169+BP169)/1000)</f>
        <v>0</v>
      </c>
      <c r="AC169">
        <f>(-J169*44100)</f>
        <v>0</v>
      </c>
      <c r="AD169">
        <f>2*29.3*R169*0.92*(BQ169-W169)</f>
        <v>0</v>
      </c>
      <c r="AE169">
        <f>2*0.95*5.67E-8*(((BQ169+$B$7)+273)^4-(W169+273)^4)</f>
        <v>0</v>
      </c>
      <c r="AF169">
        <f>U169+AE169+AC169+AD169</f>
        <v>0</v>
      </c>
      <c r="AG169">
        <f>BN169*AU169*(BI169-BH169*(1000-AU169*BK169)/(1000-AU169*BJ169))/(100*BB169)</f>
        <v>0</v>
      </c>
      <c r="AH169">
        <f>1000*BN169*AU169*(BJ169-BK169)/(100*BB169*(1000-AU169*BJ169))</f>
        <v>0</v>
      </c>
      <c r="AI169">
        <f>(AJ169 - AK169 - BO169*1E3/(8.314*(BQ169+273.15)) * AM169/BN169 * AL169) * BN169/(100*BB169) * (1000 - BK169)/1000</f>
        <v>0</v>
      </c>
      <c r="AJ169">
        <v>948.225946548229</v>
      </c>
      <c r="AK169">
        <v>918.049921212121</v>
      </c>
      <c r="AL169">
        <v>3.40399648968092</v>
      </c>
      <c r="AM169">
        <v>67.1760314987301</v>
      </c>
      <c r="AN169">
        <f>(AP169 - AO169 + BO169*1E3/(8.314*(BQ169+273.15)) * AR169/BN169 * AQ169) * BN169/(100*BB169) * 1000/(1000 - AP169)</f>
        <v>0</v>
      </c>
      <c r="AO169">
        <v>22.5324983650035</v>
      </c>
      <c r="AP169">
        <v>24.3464121212121</v>
      </c>
      <c r="AQ169">
        <v>-2.5576292554428e-07</v>
      </c>
      <c r="AR169">
        <v>128.514826234173</v>
      </c>
      <c r="AS169">
        <v>11</v>
      </c>
      <c r="AT169">
        <v>2</v>
      </c>
      <c r="AU169">
        <f>IF(AS169*$H$13&gt;=AW169,1.0,(AW169/(AW169-AS169*$H$13)))</f>
        <v>0</v>
      </c>
      <c r="AV169">
        <f>(AU169-1)*100</f>
        <v>0</v>
      </c>
      <c r="AW169">
        <f>MAX(0,($B$13+$C$13*BV169)/(1+$D$13*BV169)*BO169/(BQ169+273)*$E$13)</f>
        <v>0</v>
      </c>
      <c r="AX169">
        <f>$B$11*BW169+$C$11*BX169+$F$11*CI169*(1-CL169)</f>
        <v>0</v>
      </c>
      <c r="AY169">
        <f>AX169*AZ169</f>
        <v>0</v>
      </c>
      <c r="AZ169">
        <f>($B$11*$D$9+$C$11*$D$9+$F$11*((CV169+CN169)/MAX(CV169+CN169+CW169, 0.1)*$I$9+CW169/MAX(CV169+CN169+CW169, 0.1)*$J$9))/($B$11+$C$11+$F$11)</f>
        <v>0</v>
      </c>
      <c r="BA169">
        <f>($B$11*$K$9+$C$11*$K$9+$F$11*((CV169+CN169)/MAX(CV169+CN169+CW169, 0.1)*$P$9+CW169/MAX(CV169+CN169+CW169, 0.1)*$Q$9))/($B$11+$C$11+$F$11)</f>
        <v>0</v>
      </c>
      <c r="BB169">
        <v>2.44</v>
      </c>
      <c r="BC169">
        <v>0.5</v>
      </c>
      <c r="BD169" t="s">
        <v>355</v>
      </c>
      <c r="BE169">
        <v>2</v>
      </c>
      <c r="BF169" t="b">
        <v>1</v>
      </c>
      <c r="BG169">
        <v>1680460450.31429</v>
      </c>
      <c r="BH169">
        <v>871.696178571428</v>
      </c>
      <c r="BI169">
        <v>911.218</v>
      </c>
      <c r="BJ169">
        <v>24.3522428571429</v>
      </c>
      <c r="BK169">
        <v>22.5164571428571</v>
      </c>
      <c r="BL169">
        <v>870.04475</v>
      </c>
      <c r="BM169">
        <v>23.9351428571429</v>
      </c>
      <c r="BN169">
        <v>500.212785714286</v>
      </c>
      <c r="BO169">
        <v>89.4520321428571</v>
      </c>
      <c r="BP169">
        <v>0.0999951214285714</v>
      </c>
      <c r="BQ169">
        <v>27.44675</v>
      </c>
      <c r="BR169">
        <v>27.5303107142857</v>
      </c>
      <c r="BS169">
        <v>999.9</v>
      </c>
      <c r="BT169">
        <v>0</v>
      </c>
      <c r="BU169">
        <v>0</v>
      </c>
      <c r="BV169">
        <v>10001.1178571429</v>
      </c>
      <c r="BW169">
        <v>0</v>
      </c>
      <c r="BX169">
        <v>10.2381</v>
      </c>
      <c r="BY169">
        <v>-39.52185</v>
      </c>
      <c r="BZ169">
        <v>893.453607142857</v>
      </c>
      <c r="CA169">
        <v>932.208107142857</v>
      </c>
      <c r="CB169">
        <v>1.83578464285714</v>
      </c>
      <c r="CC169">
        <v>911.218</v>
      </c>
      <c r="CD169">
        <v>22.5164571428571</v>
      </c>
      <c r="CE169">
        <v>2.17835857142857</v>
      </c>
      <c r="CF169">
        <v>2.0141425</v>
      </c>
      <c r="CG169">
        <v>18.8040321428571</v>
      </c>
      <c r="CH169">
        <v>17.55595</v>
      </c>
      <c r="CI169">
        <v>2000.01</v>
      </c>
      <c r="CJ169">
        <v>0.979999285714286</v>
      </c>
      <c r="CK169">
        <v>0.0200009285714286</v>
      </c>
      <c r="CL169">
        <v>0</v>
      </c>
      <c r="CM169">
        <v>2.54115357142857</v>
      </c>
      <c r="CN169">
        <v>0</v>
      </c>
      <c r="CO169">
        <v>4484.08142857143</v>
      </c>
      <c r="CP169">
        <v>16705.475</v>
      </c>
      <c r="CQ169">
        <v>43.4775</v>
      </c>
      <c r="CR169">
        <v>45.2365</v>
      </c>
      <c r="CS169">
        <v>44.47975</v>
      </c>
      <c r="CT169">
        <v>43.437</v>
      </c>
      <c r="CU169">
        <v>43.031</v>
      </c>
      <c r="CV169">
        <v>1960.00892857143</v>
      </c>
      <c r="CW169">
        <v>40.0010714285714</v>
      </c>
      <c r="CX169">
        <v>0</v>
      </c>
      <c r="CY169">
        <v>1680460488</v>
      </c>
      <c r="CZ169">
        <v>0</v>
      </c>
      <c r="DA169">
        <v>0</v>
      </c>
      <c r="DB169" t="s">
        <v>356</v>
      </c>
      <c r="DC169">
        <v>1680383055.5</v>
      </c>
      <c r="DD169">
        <v>1680383051.5</v>
      </c>
      <c r="DE169">
        <v>0</v>
      </c>
      <c r="DF169">
        <v>-0.261</v>
      </c>
      <c r="DG169">
        <v>-0.006</v>
      </c>
      <c r="DH169">
        <v>1.377</v>
      </c>
      <c r="DI169">
        <v>0.403</v>
      </c>
      <c r="DJ169">
        <v>420</v>
      </c>
      <c r="DK169">
        <v>24</v>
      </c>
      <c r="DL169">
        <v>0.61</v>
      </c>
      <c r="DM169">
        <v>0.33</v>
      </c>
      <c r="DN169">
        <v>-39.5301658536585</v>
      </c>
      <c r="DO169">
        <v>-1.50000209059245</v>
      </c>
      <c r="DP169">
        <v>0.339499157375122</v>
      </c>
      <c r="DQ169">
        <v>0</v>
      </c>
      <c r="DR169">
        <v>1.84400463414634</v>
      </c>
      <c r="DS169">
        <v>-0.148611637630659</v>
      </c>
      <c r="DT169">
        <v>0.0155164149268839</v>
      </c>
      <c r="DU169">
        <v>0</v>
      </c>
      <c r="DV169">
        <v>0</v>
      </c>
      <c r="DW169">
        <v>2</v>
      </c>
      <c r="DX169" t="s">
        <v>383</v>
      </c>
      <c r="DY169">
        <v>2.87046</v>
      </c>
      <c r="DZ169">
        <v>2.71031</v>
      </c>
      <c r="EA169">
        <v>0.153968</v>
      </c>
      <c r="EB169">
        <v>0.158153</v>
      </c>
      <c r="EC169">
        <v>0.102403</v>
      </c>
      <c r="ED169">
        <v>0.0973015</v>
      </c>
      <c r="EE169">
        <v>23720</v>
      </c>
      <c r="EF169">
        <v>20683.3</v>
      </c>
      <c r="EG169">
        <v>25082.1</v>
      </c>
      <c r="EH169">
        <v>23920.8</v>
      </c>
      <c r="EI169">
        <v>38397.8</v>
      </c>
      <c r="EJ169">
        <v>35716.5</v>
      </c>
      <c r="EK169">
        <v>45316.1</v>
      </c>
      <c r="EL169">
        <v>42638.3</v>
      </c>
      <c r="EM169">
        <v>1.78213</v>
      </c>
      <c r="EN169">
        <v>1.88098</v>
      </c>
      <c r="EO169">
        <v>0.104152</v>
      </c>
      <c r="EP169">
        <v>0</v>
      </c>
      <c r="EQ169">
        <v>25.8332</v>
      </c>
      <c r="ER169">
        <v>999.9</v>
      </c>
      <c r="ES169">
        <v>59.645</v>
      </c>
      <c r="ET169">
        <v>28.701</v>
      </c>
      <c r="EU169">
        <v>26.3591</v>
      </c>
      <c r="EV169">
        <v>54.2006</v>
      </c>
      <c r="EW169">
        <v>44.4992</v>
      </c>
      <c r="EX169">
        <v>1</v>
      </c>
      <c r="EY169">
        <v>-0.0931352</v>
      </c>
      <c r="EZ169">
        <v>0.337508</v>
      </c>
      <c r="FA169">
        <v>20.2286</v>
      </c>
      <c r="FB169">
        <v>5.23361</v>
      </c>
      <c r="FC169">
        <v>11.9861</v>
      </c>
      <c r="FD169">
        <v>4.95595</v>
      </c>
      <c r="FE169">
        <v>3.30395</v>
      </c>
      <c r="FF169">
        <v>9999</v>
      </c>
      <c r="FG169">
        <v>9999</v>
      </c>
      <c r="FH169">
        <v>999.9</v>
      </c>
      <c r="FI169">
        <v>9999</v>
      </c>
      <c r="FJ169">
        <v>1.86844</v>
      </c>
      <c r="FK169">
        <v>1.86404</v>
      </c>
      <c r="FL169">
        <v>1.87176</v>
      </c>
      <c r="FM169">
        <v>1.86249</v>
      </c>
      <c r="FN169">
        <v>1.86191</v>
      </c>
      <c r="FO169">
        <v>1.86844</v>
      </c>
      <c r="FP169">
        <v>1.85852</v>
      </c>
      <c r="FQ169">
        <v>1.86498</v>
      </c>
      <c r="FR169">
        <v>5</v>
      </c>
      <c r="FS169">
        <v>0</v>
      </c>
      <c r="FT169">
        <v>0</v>
      </c>
      <c r="FU169">
        <v>0</v>
      </c>
      <c r="FV169" t="s">
        <v>358</v>
      </c>
      <c r="FW169" t="s">
        <v>359</v>
      </c>
      <c r="FX169" t="s">
        <v>360</v>
      </c>
      <c r="FY169" t="s">
        <v>360</v>
      </c>
      <c r="FZ169" t="s">
        <v>360</v>
      </c>
      <c r="GA169" t="s">
        <v>360</v>
      </c>
      <c r="GB169">
        <v>0</v>
      </c>
      <c r="GC169">
        <v>100</v>
      </c>
      <c r="GD169">
        <v>100</v>
      </c>
      <c r="GE169">
        <v>1.668</v>
      </c>
      <c r="GF169">
        <v>0.4168</v>
      </c>
      <c r="GG169">
        <v>0.710533810232173</v>
      </c>
      <c r="GH169">
        <v>0.00197157181927259</v>
      </c>
      <c r="GI169">
        <v>-1.54613444728524e-06</v>
      </c>
      <c r="GJ169">
        <v>6.01190112903267e-10</v>
      </c>
      <c r="GK169">
        <v>-0.100309745534137</v>
      </c>
      <c r="GL169">
        <v>-0.0164619765348121</v>
      </c>
      <c r="GM169">
        <v>0.00184798508784774</v>
      </c>
      <c r="GN169">
        <v>-1.07393615702454e-05</v>
      </c>
      <c r="GO169">
        <v>1</v>
      </c>
      <c r="GP169">
        <v>1970</v>
      </c>
      <c r="GQ169">
        <v>2</v>
      </c>
      <c r="GR169">
        <v>24</v>
      </c>
      <c r="GS169">
        <v>1290</v>
      </c>
      <c r="GT169">
        <v>1290.1</v>
      </c>
      <c r="GU169">
        <v>2.01172</v>
      </c>
      <c r="GV169">
        <v>2.3291</v>
      </c>
      <c r="GW169">
        <v>1.44775</v>
      </c>
      <c r="GX169">
        <v>2.31201</v>
      </c>
      <c r="GY169">
        <v>1.44409</v>
      </c>
      <c r="GZ169">
        <v>2.46094</v>
      </c>
      <c r="HA169">
        <v>34.1452</v>
      </c>
      <c r="HB169">
        <v>24.3327</v>
      </c>
      <c r="HC169">
        <v>18</v>
      </c>
      <c r="HD169">
        <v>417.563</v>
      </c>
      <c r="HE169">
        <v>462.519</v>
      </c>
      <c r="HF169">
        <v>25.2218</v>
      </c>
      <c r="HG169">
        <v>26.262</v>
      </c>
      <c r="HH169">
        <v>30.0001</v>
      </c>
      <c r="HI169">
        <v>26.1686</v>
      </c>
      <c r="HJ169">
        <v>26.1454</v>
      </c>
      <c r="HK169">
        <v>40.3383</v>
      </c>
      <c r="HL169">
        <v>30.0689</v>
      </c>
      <c r="HM169">
        <v>100</v>
      </c>
      <c r="HN169">
        <v>25.1806</v>
      </c>
      <c r="HO169">
        <v>958.214</v>
      </c>
      <c r="HP169">
        <v>22.6143</v>
      </c>
      <c r="HQ169">
        <v>95.9304</v>
      </c>
      <c r="HR169">
        <v>100.273</v>
      </c>
    </row>
    <row r="170" spans="1:226">
      <c r="A170">
        <v>154</v>
      </c>
      <c r="B170">
        <v>1680460463.1</v>
      </c>
      <c r="C170">
        <v>2438.09999990463</v>
      </c>
      <c r="D170" t="s">
        <v>667</v>
      </c>
      <c r="E170" t="s">
        <v>668</v>
      </c>
      <c r="F170">
        <v>5</v>
      </c>
      <c r="G170" t="s">
        <v>353</v>
      </c>
      <c r="H170" t="s">
        <v>354</v>
      </c>
      <c r="I170">
        <v>1680460455.6</v>
      </c>
      <c r="J170">
        <f>(K170)/1000</f>
        <v>0</v>
      </c>
      <c r="K170">
        <f>IF(BF170, AN170, AH170)</f>
        <v>0</v>
      </c>
      <c r="L170">
        <f>IF(BF170, AI170, AG170)</f>
        <v>0</v>
      </c>
      <c r="M170">
        <f>BH170 - IF(AU170&gt;1, L170*BB170*100.0/(AW170*BV170), 0)</f>
        <v>0</v>
      </c>
      <c r="N170">
        <f>((T170-J170/2)*M170-L170)/(T170+J170/2)</f>
        <v>0</v>
      </c>
      <c r="O170">
        <f>N170*(BO170+BP170)/1000.0</f>
        <v>0</v>
      </c>
      <c r="P170">
        <f>(BH170 - IF(AU170&gt;1, L170*BB170*100.0/(AW170*BV170), 0))*(BO170+BP170)/1000.0</f>
        <v>0</v>
      </c>
      <c r="Q170">
        <f>2.0/((1/S170-1/R170)+SIGN(S170)*SQRT((1/S170-1/R170)*(1/S170-1/R170) + 4*BC170/((BC170+1)*(BC170+1))*(2*1/S170*1/R170-1/R170*1/R170)))</f>
        <v>0</v>
      </c>
      <c r="R170">
        <f>IF(LEFT(BD170,1)&lt;&gt;"0",IF(LEFT(BD170,1)="1",3.0,BE170),$D$5+$E$5*(BV170*BO170/($K$5*1000))+$F$5*(BV170*BO170/($K$5*1000))*MAX(MIN(BB170,$J$5),$I$5)*MAX(MIN(BB170,$J$5),$I$5)+$G$5*MAX(MIN(BB170,$J$5),$I$5)*(BV170*BO170/($K$5*1000))+$H$5*(BV170*BO170/($K$5*1000))*(BV170*BO170/($K$5*1000)))</f>
        <v>0</v>
      </c>
      <c r="S170">
        <f>J170*(1000-(1000*0.61365*exp(17.502*W170/(240.97+W170))/(BO170+BP170)+BJ170)/2)/(1000*0.61365*exp(17.502*W170/(240.97+W170))/(BO170+BP170)-BJ170)</f>
        <v>0</v>
      </c>
      <c r="T170">
        <f>1/((BC170+1)/(Q170/1.6)+1/(R170/1.37)) + BC170/((BC170+1)/(Q170/1.6) + BC170/(R170/1.37))</f>
        <v>0</v>
      </c>
      <c r="U170">
        <f>(AX170*BA170)</f>
        <v>0</v>
      </c>
      <c r="V170">
        <f>(BQ170+(U170+2*0.95*5.67E-8*(((BQ170+$B$7)+273)^4-(BQ170+273)^4)-44100*J170)/(1.84*29.3*R170+8*0.95*5.67E-8*(BQ170+273)^3))</f>
        <v>0</v>
      </c>
      <c r="W170">
        <f>($C$7*BR170+$D$7*BS170+$E$7*V170)</f>
        <v>0</v>
      </c>
      <c r="X170">
        <f>0.61365*exp(17.502*W170/(240.97+W170))</f>
        <v>0</v>
      </c>
      <c r="Y170">
        <f>(Z170/AA170*100)</f>
        <v>0</v>
      </c>
      <c r="Z170">
        <f>BJ170*(BO170+BP170)/1000</f>
        <v>0</v>
      </c>
      <c r="AA170">
        <f>0.61365*exp(17.502*BQ170/(240.97+BQ170))</f>
        <v>0</v>
      </c>
      <c r="AB170">
        <f>(X170-BJ170*(BO170+BP170)/1000)</f>
        <v>0</v>
      </c>
      <c r="AC170">
        <f>(-J170*44100)</f>
        <v>0</v>
      </c>
      <c r="AD170">
        <f>2*29.3*R170*0.92*(BQ170-W170)</f>
        <v>0</v>
      </c>
      <c r="AE170">
        <f>2*0.95*5.67E-8*(((BQ170+$B$7)+273)^4-(W170+273)^4)</f>
        <v>0</v>
      </c>
      <c r="AF170">
        <f>U170+AE170+AC170+AD170</f>
        <v>0</v>
      </c>
      <c r="AG170">
        <f>BN170*AU170*(BI170-BH170*(1000-AU170*BK170)/(1000-AU170*BJ170))/(100*BB170)</f>
        <v>0</v>
      </c>
      <c r="AH170">
        <f>1000*BN170*AU170*(BJ170-BK170)/(100*BB170*(1000-AU170*BJ170))</f>
        <v>0</v>
      </c>
      <c r="AI170">
        <f>(AJ170 - AK170 - BO170*1E3/(8.314*(BQ170+273.15)) * AM170/BN170 * AL170) * BN170/(100*BB170) * (1000 - BK170)/1000</f>
        <v>0</v>
      </c>
      <c r="AJ170">
        <v>964.299179243545</v>
      </c>
      <c r="AK170">
        <v>934.480581818181</v>
      </c>
      <c r="AL170">
        <v>3.2814987965318</v>
      </c>
      <c r="AM170">
        <v>67.1760314987301</v>
      </c>
      <c r="AN170">
        <f>(AP170 - AO170 + BO170*1E3/(8.314*(BQ170+273.15)) * AR170/BN170 * AQ170) * BN170/(100*BB170) * 1000/(1000 - AP170)</f>
        <v>0</v>
      </c>
      <c r="AO170">
        <v>22.5344584447605</v>
      </c>
      <c r="AP170">
        <v>24.343643030303</v>
      </c>
      <c r="AQ170">
        <v>-1.46477207214795e-06</v>
      </c>
      <c r="AR170">
        <v>128.514826234173</v>
      </c>
      <c r="AS170">
        <v>11</v>
      </c>
      <c r="AT170">
        <v>2</v>
      </c>
      <c r="AU170">
        <f>IF(AS170*$H$13&gt;=AW170,1.0,(AW170/(AW170-AS170*$H$13)))</f>
        <v>0</v>
      </c>
      <c r="AV170">
        <f>(AU170-1)*100</f>
        <v>0</v>
      </c>
      <c r="AW170">
        <f>MAX(0,($B$13+$C$13*BV170)/(1+$D$13*BV170)*BO170/(BQ170+273)*$E$13)</f>
        <v>0</v>
      </c>
      <c r="AX170">
        <f>$B$11*BW170+$C$11*BX170+$F$11*CI170*(1-CL170)</f>
        <v>0</v>
      </c>
      <c r="AY170">
        <f>AX170*AZ170</f>
        <v>0</v>
      </c>
      <c r="AZ170">
        <f>($B$11*$D$9+$C$11*$D$9+$F$11*((CV170+CN170)/MAX(CV170+CN170+CW170, 0.1)*$I$9+CW170/MAX(CV170+CN170+CW170, 0.1)*$J$9))/($B$11+$C$11+$F$11)</f>
        <v>0</v>
      </c>
      <c r="BA170">
        <f>($B$11*$K$9+$C$11*$K$9+$F$11*((CV170+CN170)/MAX(CV170+CN170+CW170, 0.1)*$P$9+CW170/MAX(CV170+CN170+CW170, 0.1)*$Q$9))/($B$11+$C$11+$F$11)</f>
        <v>0</v>
      </c>
      <c r="BB170">
        <v>2.44</v>
      </c>
      <c r="BC170">
        <v>0.5</v>
      </c>
      <c r="BD170" t="s">
        <v>355</v>
      </c>
      <c r="BE170">
        <v>2</v>
      </c>
      <c r="BF170" t="b">
        <v>1</v>
      </c>
      <c r="BG170">
        <v>1680460455.6</v>
      </c>
      <c r="BH170">
        <v>888.961740740741</v>
      </c>
      <c r="BI170">
        <v>928.681592592593</v>
      </c>
      <c r="BJ170">
        <v>24.3474</v>
      </c>
      <c r="BK170">
        <v>22.5254888888889</v>
      </c>
      <c r="BL170">
        <v>887.299074074074</v>
      </c>
      <c r="BM170">
        <v>23.9305407407407</v>
      </c>
      <c r="BN170">
        <v>500.203962962963</v>
      </c>
      <c r="BO170">
        <v>89.4505592592593</v>
      </c>
      <c r="BP170">
        <v>0.0999604222222222</v>
      </c>
      <c r="BQ170">
        <v>27.4383333333333</v>
      </c>
      <c r="BR170">
        <v>27.5358333333333</v>
      </c>
      <c r="BS170">
        <v>999.9</v>
      </c>
      <c r="BT170">
        <v>0</v>
      </c>
      <c r="BU170">
        <v>0</v>
      </c>
      <c r="BV170">
        <v>10013.912962963</v>
      </c>
      <c r="BW170">
        <v>0</v>
      </c>
      <c r="BX170">
        <v>10.2381</v>
      </c>
      <c r="BY170">
        <v>-39.7200037037037</v>
      </c>
      <c r="BZ170">
        <v>911.145518518519</v>
      </c>
      <c r="CA170">
        <v>950.082851851852</v>
      </c>
      <c r="CB170">
        <v>1.82191111111111</v>
      </c>
      <c r="CC170">
        <v>928.681592592593</v>
      </c>
      <c r="CD170">
        <v>22.5254888888889</v>
      </c>
      <c r="CE170">
        <v>2.17788962962963</v>
      </c>
      <c r="CF170">
        <v>2.01491851851852</v>
      </c>
      <c r="CG170">
        <v>18.8005851851852</v>
      </c>
      <c r="CH170">
        <v>17.5620481481481</v>
      </c>
      <c r="CI170">
        <v>2000.03592592593</v>
      </c>
      <c r="CJ170">
        <v>0.979999444444444</v>
      </c>
      <c r="CK170">
        <v>0.0200007592592593</v>
      </c>
      <c r="CL170">
        <v>0</v>
      </c>
      <c r="CM170">
        <v>2.59938518518519</v>
      </c>
      <c r="CN170">
        <v>0</v>
      </c>
      <c r="CO170">
        <v>4485.07962962963</v>
      </c>
      <c r="CP170">
        <v>16705.6962962963</v>
      </c>
      <c r="CQ170">
        <v>43.4743333333333</v>
      </c>
      <c r="CR170">
        <v>45.2383333333333</v>
      </c>
      <c r="CS170">
        <v>44.486</v>
      </c>
      <c r="CT170">
        <v>43.437</v>
      </c>
      <c r="CU170">
        <v>43.0367407407407</v>
      </c>
      <c r="CV170">
        <v>1960.03444444444</v>
      </c>
      <c r="CW170">
        <v>40.0014814814815</v>
      </c>
      <c r="CX170">
        <v>0</v>
      </c>
      <c r="CY170">
        <v>1680460492.8</v>
      </c>
      <c r="CZ170">
        <v>0</v>
      </c>
      <c r="DA170">
        <v>0</v>
      </c>
      <c r="DB170" t="s">
        <v>356</v>
      </c>
      <c r="DC170">
        <v>1680383055.5</v>
      </c>
      <c r="DD170">
        <v>1680383051.5</v>
      </c>
      <c r="DE170">
        <v>0</v>
      </c>
      <c r="DF170">
        <v>-0.261</v>
      </c>
      <c r="DG170">
        <v>-0.006</v>
      </c>
      <c r="DH170">
        <v>1.377</v>
      </c>
      <c r="DI170">
        <v>0.403</v>
      </c>
      <c r="DJ170">
        <v>420</v>
      </c>
      <c r="DK170">
        <v>24</v>
      </c>
      <c r="DL170">
        <v>0.61</v>
      </c>
      <c r="DM170">
        <v>0.33</v>
      </c>
      <c r="DN170">
        <v>-39.4722975609756</v>
      </c>
      <c r="DO170">
        <v>-1.53780000000005</v>
      </c>
      <c r="DP170">
        <v>0.392743614307626</v>
      </c>
      <c r="DQ170">
        <v>0</v>
      </c>
      <c r="DR170">
        <v>1.83270048780488</v>
      </c>
      <c r="DS170">
        <v>-0.168215958188154</v>
      </c>
      <c r="DT170">
        <v>0.0171261653975857</v>
      </c>
      <c r="DU170">
        <v>0</v>
      </c>
      <c r="DV170">
        <v>0</v>
      </c>
      <c r="DW170">
        <v>2</v>
      </c>
      <c r="DX170" t="s">
        <v>383</v>
      </c>
      <c r="DY170">
        <v>2.87037</v>
      </c>
      <c r="DZ170">
        <v>2.71041</v>
      </c>
      <c r="EA170">
        <v>0.155746</v>
      </c>
      <c r="EB170">
        <v>0.160074</v>
      </c>
      <c r="EC170">
        <v>0.102393</v>
      </c>
      <c r="ED170">
        <v>0.0973242</v>
      </c>
      <c r="EE170">
        <v>23670</v>
      </c>
      <c r="EF170">
        <v>20636</v>
      </c>
      <c r="EG170">
        <v>25081.8</v>
      </c>
      <c r="EH170">
        <v>23920.7</v>
      </c>
      <c r="EI170">
        <v>38398</v>
      </c>
      <c r="EJ170">
        <v>35715.4</v>
      </c>
      <c r="EK170">
        <v>45315.8</v>
      </c>
      <c r="EL170">
        <v>42638</v>
      </c>
      <c r="EM170">
        <v>1.78205</v>
      </c>
      <c r="EN170">
        <v>1.88143</v>
      </c>
      <c r="EO170">
        <v>0.104681</v>
      </c>
      <c r="EP170">
        <v>0</v>
      </c>
      <c r="EQ170">
        <v>25.8289</v>
      </c>
      <c r="ER170">
        <v>999.9</v>
      </c>
      <c r="ES170">
        <v>59.645</v>
      </c>
      <c r="ET170">
        <v>28.701</v>
      </c>
      <c r="EU170">
        <v>26.356</v>
      </c>
      <c r="EV170">
        <v>53.9106</v>
      </c>
      <c r="EW170">
        <v>45.3726</v>
      </c>
      <c r="EX170">
        <v>1</v>
      </c>
      <c r="EY170">
        <v>-0.0931199</v>
      </c>
      <c r="EZ170">
        <v>0.395708</v>
      </c>
      <c r="FA170">
        <v>20.2287</v>
      </c>
      <c r="FB170">
        <v>5.23406</v>
      </c>
      <c r="FC170">
        <v>11.986</v>
      </c>
      <c r="FD170">
        <v>4.9557</v>
      </c>
      <c r="FE170">
        <v>3.30395</v>
      </c>
      <c r="FF170">
        <v>9999</v>
      </c>
      <c r="FG170">
        <v>9999</v>
      </c>
      <c r="FH170">
        <v>999.9</v>
      </c>
      <c r="FI170">
        <v>9999</v>
      </c>
      <c r="FJ170">
        <v>1.86844</v>
      </c>
      <c r="FK170">
        <v>1.86409</v>
      </c>
      <c r="FL170">
        <v>1.87176</v>
      </c>
      <c r="FM170">
        <v>1.86249</v>
      </c>
      <c r="FN170">
        <v>1.86192</v>
      </c>
      <c r="FO170">
        <v>1.86844</v>
      </c>
      <c r="FP170">
        <v>1.85852</v>
      </c>
      <c r="FQ170">
        <v>1.86498</v>
      </c>
      <c r="FR170">
        <v>5</v>
      </c>
      <c r="FS170">
        <v>0</v>
      </c>
      <c r="FT170">
        <v>0</v>
      </c>
      <c r="FU170">
        <v>0</v>
      </c>
      <c r="FV170" t="s">
        <v>358</v>
      </c>
      <c r="FW170" t="s">
        <v>359</v>
      </c>
      <c r="FX170" t="s">
        <v>360</v>
      </c>
      <c r="FY170" t="s">
        <v>360</v>
      </c>
      <c r="FZ170" t="s">
        <v>360</v>
      </c>
      <c r="GA170" t="s">
        <v>360</v>
      </c>
      <c r="GB170">
        <v>0</v>
      </c>
      <c r="GC170">
        <v>100</v>
      </c>
      <c r="GD170">
        <v>100</v>
      </c>
      <c r="GE170">
        <v>1.678</v>
      </c>
      <c r="GF170">
        <v>0.4167</v>
      </c>
      <c r="GG170">
        <v>0.710533810232173</v>
      </c>
      <c r="GH170">
        <v>0.00197157181927259</v>
      </c>
      <c r="GI170">
        <v>-1.54613444728524e-06</v>
      </c>
      <c r="GJ170">
        <v>6.01190112903267e-10</v>
      </c>
      <c r="GK170">
        <v>-0.100309745534137</v>
      </c>
      <c r="GL170">
        <v>-0.0164619765348121</v>
      </c>
      <c r="GM170">
        <v>0.00184798508784774</v>
      </c>
      <c r="GN170">
        <v>-1.07393615702454e-05</v>
      </c>
      <c r="GO170">
        <v>1</v>
      </c>
      <c r="GP170">
        <v>1970</v>
      </c>
      <c r="GQ170">
        <v>2</v>
      </c>
      <c r="GR170">
        <v>24</v>
      </c>
      <c r="GS170">
        <v>1290.1</v>
      </c>
      <c r="GT170">
        <v>1290.2</v>
      </c>
      <c r="GU170">
        <v>2.03979</v>
      </c>
      <c r="GV170">
        <v>2.35474</v>
      </c>
      <c r="GW170">
        <v>1.44897</v>
      </c>
      <c r="GX170">
        <v>2.31201</v>
      </c>
      <c r="GY170">
        <v>1.44409</v>
      </c>
      <c r="GZ170">
        <v>2.36694</v>
      </c>
      <c r="HA170">
        <v>34.1452</v>
      </c>
      <c r="HB170">
        <v>24.3327</v>
      </c>
      <c r="HC170">
        <v>18</v>
      </c>
      <c r="HD170">
        <v>417.521</v>
      </c>
      <c r="HE170">
        <v>462.8</v>
      </c>
      <c r="HF170">
        <v>25.1852</v>
      </c>
      <c r="HG170">
        <v>26.262</v>
      </c>
      <c r="HH170">
        <v>30.0001</v>
      </c>
      <c r="HI170">
        <v>26.1686</v>
      </c>
      <c r="HJ170">
        <v>26.1454</v>
      </c>
      <c r="HK170">
        <v>40.8769</v>
      </c>
      <c r="HL170">
        <v>29.7887</v>
      </c>
      <c r="HM170">
        <v>100</v>
      </c>
      <c r="HN170">
        <v>25.1422</v>
      </c>
      <c r="HO170">
        <v>971.72</v>
      </c>
      <c r="HP170">
        <v>22.6256</v>
      </c>
      <c r="HQ170">
        <v>95.9297</v>
      </c>
      <c r="HR170">
        <v>100.272</v>
      </c>
    </row>
    <row r="171" spans="1:226">
      <c r="A171">
        <v>155</v>
      </c>
      <c r="B171">
        <v>1680460468.1</v>
      </c>
      <c r="C171">
        <v>2443.09999990463</v>
      </c>
      <c r="D171" t="s">
        <v>669</v>
      </c>
      <c r="E171" t="s">
        <v>670</v>
      </c>
      <c r="F171">
        <v>5</v>
      </c>
      <c r="G171" t="s">
        <v>353</v>
      </c>
      <c r="H171" t="s">
        <v>354</v>
      </c>
      <c r="I171">
        <v>1680460460.31429</v>
      </c>
      <c r="J171">
        <f>(K171)/1000</f>
        <v>0</v>
      </c>
      <c r="K171">
        <f>IF(BF171, AN171, AH171)</f>
        <v>0</v>
      </c>
      <c r="L171">
        <f>IF(BF171, AI171, AG171)</f>
        <v>0</v>
      </c>
      <c r="M171">
        <f>BH171 - IF(AU171&gt;1, L171*BB171*100.0/(AW171*BV171), 0)</f>
        <v>0</v>
      </c>
      <c r="N171">
        <f>((T171-J171/2)*M171-L171)/(T171+J171/2)</f>
        <v>0</v>
      </c>
      <c r="O171">
        <f>N171*(BO171+BP171)/1000.0</f>
        <v>0</v>
      </c>
      <c r="P171">
        <f>(BH171 - IF(AU171&gt;1, L171*BB171*100.0/(AW171*BV171), 0))*(BO171+BP171)/1000.0</f>
        <v>0</v>
      </c>
      <c r="Q171">
        <f>2.0/((1/S171-1/R171)+SIGN(S171)*SQRT((1/S171-1/R171)*(1/S171-1/R171) + 4*BC171/((BC171+1)*(BC171+1))*(2*1/S171*1/R171-1/R171*1/R171)))</f>
        <v>0</v>
      </c>
      <c r="R171">
        <f>IF(LEFT(BD171,1)&lt;&gt;"0",IF(LEFT(BD171,1)="1",3.0,BE171),$D$5+$E$5*(BV171*BO171/($K$5*1000))+$F$5*(BV171*BO171/($K$5*1000))*MAX(MIN(BB171,$J$5),$I$5)*MAX(MIN(BB171,$J$5),$I$5)+$G$5*MAX(MIN(BB171,$J$5),$I$5)*(BV171*BO171/($K$5*1000))+$H$5*(BV171*BO171/($K$5*1000))*(BV171*BO171/($K$5*1000)))</f>
        <v>0</v>
      </c>
      <c r="S171">
        <f>J171*(1000-(1000*0.61365*exp(17.502*W171/(240.97+W171))/(BO171+BP171)+BJ171)/2)/(1000*0.61365*exp(17.502*W171/(240.97+W171))/(BO171+BP171)-BJ171)</f>
        <v>0</v>
      </c>
      <c r="T171">
        <f>1/((BC171+1)/(Q171/1.6)+1/(R171/1.37)) + BC171/((BC171+1)/(Q171/1.6) + BC171/(R171/1.37))</f>
        <v>0</v>
      </c>
      <c r="U171">
        <f>(AX171*BA171)</f>
        <v>0</v>
      </c>
      <c r="V171">
        <f>(BQ171+(U171+2*0.95*5.67E-8*(((BQ171+$B$7)+273)^4-(BQ171+273)^4)-44100*J171)/(1.84*29.3*R171+8*0.95*5.67E-8*(BQ171+273)^3))</f>
        <v>0</v>
      </c>
      <c r="W171">
        <f>($C$7*BR171+$D$7*BS171+$E$7*V171)</f>
        <v>0</v>
      </c>
      <c r="X171">
        <f>0.61365*exp(17.502*W171/(240.97+W171))</f>
        <v>0</v>
      </c>
      <c r="Y171">
        <f>(Z171/AA171*100)</f>
        <v>0</v>
      </c>
      <c r="Z171">
        <f>BJ171*(BO171+BP171)/1000</f>
        <v>0</v>
      </c>
      <c r="AA171">
        <f>0.61365*exp(17.502*BQ171/(240.97+BQ171))</f>
        <v>0</v>
      </c>
      <c r="AB171">
        <f>(X171-BJ171*(BO171+BP171)/1000)</f>
        <v>0</v>
      </c>
      <c r="AC171">
        <f>(-J171*44100)</f>
        <v>0</v>
      </c>
      <c r="AD171">
        <f>2*29.3*R171*0.92*(BQ171-W171)</f>
        <v>0</v>
      </c>
      <c r="AE171">
        <f>2*0.95*5.67E-8*(((BQ171+$B$7)+273)^4-(W171+273)^4)</f>
        <v>0</v>
      </c>
      <c r="AF171">
        <f>U171+AE171+AC171+AD171</f>
        <v>0</v>
      </c>
      <c r="AG171">
        <f>BN171*AU171*(BI171-BH171*(1000-AU171*BK171)/(1000-AU171*BJ171))/(100*BB171)</f>
        <v>0</v>
      </c>
      <c r="AH171">
        <f>1000*BN171*AU171*(BJ171-BK171)/(100*BB171*(1000-AU171*BJ171))</f>
        <v>0</v>
      </c>
      <c r="AI171">
        <f>(AJ171 - AK171 - BO171*1E3/(8.314*(BQ171+273.15)) * AM171/BN171 * AL171) * BN171/(100*BB171) * (1000 - BK171)/1000</f>
        <v>0</v>
      </c>
      <c r="AJ171">
        <v>982.791460377371</v>
      </c>
      <c r="AK171">
        <v>951.933454545455</v>
      </c>
      <c r="AL171">
        <v>3.50593644295888</v>
      </c>
      <c r="AM171">
        <v>67.1760314987301</v>
      </c>
      <c r="AN171">
        <f>(AP171 - AO171 + BO171*1E3/(8.314*(BQ171+273.15)) * AR171/BN171 * AQ171) * BN171/(100*BB171) * 1000/(1000 - AP171)</f>
        <v>0</v>
      </c>
      <c r="AO171">
        <v>22.5796687312214</v>
      </c>
      <c r="AP171">
        <v>24.3473436363636</v>
      </c>
      <c r="AQ171">
        <v>4.08521583049665e-06</v>
      </c>
      <c r="AR171">
        <v>128.514826234173</v>
      </c>
      <c r="AS171">
        <v>10</v>
      </c>
      <c r="AT171">
        <v>2</v>
      </c>
      <c r="AU171">
        <f>IF(AS171*$H$13&gt;=AW171,1.0,(AW171/(AW171-AS171*$H$13)))</f>
        <v>0</v>
      </c>
      <c r="AV171">
        <f>(AU171-1)*100</f>
        <v>0</v>
      </c>
      <c r="AW171">
        <f>MAX(0,($B$13+$C$13*BV171)/(1+$D$13*BV171)*BO171/(BQ171+273)*$E$13)</f>
        <v>0</v>
      </c>
      <c r="AX171">
        <f>$B$11*BW171+$C$11*BX171+$F$11*CI171*(1-CL171)</f>
        <v>0</v>
      </c>
      <c r="AY171">
        <f>AX171*AZ171</f>
        <v>0</v>
      </c>
      <c r="AZ171">
        <f>($B$11*$D$9+$C$11*$D$9+$F$11*((CV171+CN171)/MAX(CV171+CN171+CW171, 0.1)*$I$9+CW171/MAX(CV171+CN171+CW171, 0.1)*$J$9))/($B$11+$C$11+$F$11)</f>
        <v>0</v>
      </c>
      <c r="BA171">
        <f>($B$11*$K$9+$C$11*$K$9+$F$11*((CV171+CN171)/MAX(CV171+CN171+CW171, 0.1)*$P$9+CW171/MAX(CV171+CN171+CW171, 0.1)*$Q$9))/($B$11+$C$11+$F$11)</f>
        <v>0</v>
      </c>
      <c r="BB171">
        <v>2.44</v>
      </c>
      <c r="BC171">
        <v>0.5</v>
      </c>
      <c r="BD171" t="s">
        <v>355</v>
      </c>
      <c r="BE171">
        <v>2</v>
      </c>
      <c r="BF171" t="b">
        <v>1</v>
      </c>
      <c r="BG171">
        <v>1680460460.31429</v>
      </c>
      <c r="BH171">
        <v>904.488892857143</v>
      </c>
      <c r="BI171">
        <v>944.4925</v>
      </c>
      <c r="BJ171">
        <v>24.3451571428571</v>
      </c>
      <c r="BK171">
        <v>22.5432535714286</v>
      </c>
      <c r="BL171">
        <v>902.81625</v>
      </c>
      <c r="BM171">
        <v>23.928425</v>
      </c>
      <c r="BN171">
        <v>500.207</v>
      </c>
      <c r="BO171">
        <v>89.4493035714286</v>
      </c>
      <c r="BP171">
        <v>0.0999850428571428</v>
      </c>
      <c r="BQ171">
        <v>27.4276535714286</v>
      </c>
      <c r="BR171">
        <v>27.5379392857143</v>
      </c>
      <c r="BS171">
        <v>999.9</v>
      </c>
      <c r="BT171">
        <v>0</v>
      </c>
      <c r="BU171">
        <v>0</v>
      </c>
      <c r="BV171">
        <v>10020.0910714286</v>
      </c>
      <c r="BW171">
        <v>0</v>
      </c>
      <c r="BX171">
        <v>10.2381</v>
      </c>
      <c r="BY171">
        <v>-40.0036392857143</v>
      </c>
      <c r="BZ171">
        <v>927.058071428571</v>
      </c>
      <c r="CA171">
        <v>966.275714285714</v>
      </c>
      <c r="CB171">
        <v>1.80190571428571</v>
      </c>
      <c r="CC171">
        <v>944.4925</v>
      </c>
      <c r="CD171">
        <v>22.5432535714286</v>
      </c>
      <c r="CE171">
        <v>2.17765785714286</v>
      </c>
      <c r="CF171">
        <v>2.01647857142857</v>
      </c>
      <c r="CG171">
        <v>18.7988892857143</v>
      </c>
      <c r="CH171">
        <v>17.5743178571429</v>
      </c>
      <c r="CI171">
        <v>2000.03714285714</v>
      </c>
      <c r="CJ171">
        <v>0.979999392857143</v>
      </c>
      <c r="CK171">
        <v>0.0200008142857143</v>
      </c>
      <c r="CL171">
        <v>0</v>
      </c>
      <c r="CM171">
        <v>2.627875</v>
      </c>
      <c r="CN171">
        <v>0</v>
      </c>
      <c r="CO171">
        <v>4485.2575</v>
      </c>
      <c r="CP171">
        <v>16705.7035714286</v>
      </c>
      <c r="CQ171">
        <v>43.47525</v>
      </c>
      <c r="CR171">
        <v>45.23875</v>
      </c>
      <c r="CS171">
        <v>44.48425</v>
      </c>
      <c r="CT171">
        <v>43.437</v>
      </c>
      <c r="CU171">
        <v>43.0465</v>
      </c>
      <c r="CV171">
        <v>1960.03535714286</v>
      </c>
      <c r="CW171">
        <v>40.0017857142857</v>
      </c>
      <c r="CX171">
        <v>0</v>
      </c>
      <c r="CY171">
        <v>1680460498.2</v>
      </c>
      <c r="CZ171">
        <v>0</v>
      </c>
      <c r="DA171">
        <v>0</v>
      </c>
      <c r="DB171" t="s">
        <v>356</v>
      </c>
      <c r="DC171">
        <v>1680383055.5</v>
      </c>
      <c r="DD171">
        <v>1680383051.5</v>
      </c>
      <c r="DE171">
        <v>0</v>
      </c>
      <c r="DF171">
        <v>-0.261</v>
      </c>
      <c r="DG171">
        <v>-0.006</v>
      </c>
      <c r="DH171">
        <v>1.377</v>
      </c>
      <c r="DI171">
        <v>0.403</v>
      </c>
      <c r="DJ171">
        <v>420</v>
      </c>
      <c r="DK171">
        <v>24</v>
      </c>
      <c r="DL171">
        <v>0.61</v>
      </c>
      <c r="DM171">
        <v>0.33</v>
      </c>
      <c r="DN171">
        <v>-39.9172024390244</v>
      </c>
      <c r="DO171">
        <v>-3.16957839721257</v>
      </c>
      <c r="DP171">
        <v>0.571727853768328</v>
      </c>
      <c r="DQ171">
        <v>0</v>
      </c>
      <c r="DR171">
        <v>1.81235951219512</v>
      </c>
      <c r="DS171">
        <v>-0.22630724738676</v>
      </c>
      <c r="DT171">
        <v>0.0235656566929887</v>
      </c>
      <c r="DU171">
        <v>0</v>
      </c>
      <c r="DV171">
        <v>0</v>
      </c>
      <c r="DW171">
        <v>2</v>
      </c>
      <c r="DX171" t="s">
        <v>383</v>
      </c>
      <c r="DY171">
        <v>2.87057</v>
      </c>
      <c r="DZ171">
        <v>2.71023</v>
      </c>
      <c r="EA171">
        <v>0.15762</v>
      </c>
      <c r="EB171">
        <v>0.161811</v>
      </c>
      <c r="EC171">
        <v>0.102411</v>
      </c>
      <c r="ED171">
        <v>0.0974596</v>
      </c>
      <c r="EE171">
        <v>23617.2</v>
      </c>
      <c r="EF171">
        <v>20593.5</v>
      </c>
      <c r="EG171">
        <v>25081.6</v>
      </c>
      <c r="EH171">
        <v>23920.9</v>
      </c>
      <c r="EI171">
        <v>38397.1</v>
      </c>
      <c r="EJ171">
        <v>35710.2</v>
      </c>
      <c r="EK171">
        <v>45315.6</v>
      </c>
      <c r="EL171">
        <v>42638.2</v>
      </c>
      <c r="EM171">
        <v>1.78225</v>
      </c>
      <c r="EN171">
        <v>1.88108</v>
      </c>
      <c r="EO171">
        <v>0.104629</v>
      </c>
      <c r="EP171">
        <v>0</v>
      </c>
      <c r="EQ171">
        <v>25.8245</v>
      </c>
      <c r="ER171">
        <v>999.9</v>
      </c>
      <c r="ES171">
        <v>59.645</v>
      </c>
      <c r="ET171">
        <v>28.701</v>
      </c>
      <c r="EU171">
        <v>26.3571</v>
      </c>
      <c r="EV171">
        <v>53.5306</v>
      </c>
      <c r="EW171">
        <v>45.0481</v>
      </c>
      <c r="EX171">
        <v>1</v>
      </c>
      <c r="EY171">
        <v>-0.0930793</v>
      </c>
      <c r="EZ171">
        <v>0.43064</v>
      </c>
      <c r="FA171">
        <v>20.2286</v>
      </c>
      <c r="FB171">
        <v>5.23361</v>
      </c>
      <c r="FC171">
        <v>11.986</v>
      </c>
      <c r="FD171">
        <v>4.9558</v>
      </c>
      <c r="FE171">
        <v>3.304</v>
      </c>
      <c r="FF171">
        <v>9999</v>
      </c>
      <c r="FG171">
        <v>9999</v>
      </c>
      <c r="FH171">
        <v>999.9</v>
      </c>
      <c r="FI171">
        <v>9999</v>
      </c>
      <c r="FJ171">
        <v>1.86844</v>
      </c>
      <c r="FK171">
        <v>1.86405</v>
      </c>
      <c r="FL171">
        <v>1.87178</v>
      </c>
      <c r="FM171">
        <v>1.86249</v>
      </c>
      <c r="FN171">
        <v>1.86191</v>
      </c>
      <c r="FO171">
        <v>1.86844</v>
      </c>
      <c r="FP171">
        <v>1.85853</v>
      </c>
      <c r="FQ171">
        <v>1.86504</v>
      </c>
      <c r="FR171">
        <v>5</v>
      </c>
      <c r="FS171">
        <v>0</v>
      </c>
      <c r="FT171">
        <v>0</v>
      </c>
      <c r="FU171">
        <v>0</v>
      </c>
      <c r="FV171" t="s">
        <v>358</v>
      </c>
      <c r="FW171" t="s">
        <v>359</v>
      </c>
      <c r="FX171" t="s">
        <v>360</v>
      </c>
      <c r="FY171" t="s">
        <v>360</v>
      </c>
      <c r="FZ171" t="s">
        <v>360</v>
      </c>
      <c r="GA171" t="s">
        <v>360</v>
      </c>
      <c r="GB171">
        <v>0</v>
      </c>
      <c r="GC171">
        <v>100</v>
      </c>
      <c r="GD171">
        <v>100</v>
      </c>
      <c r="GE171">
        <v>1.69</v>
      </c>
      <c r="GF171">
        <v>0.417</v>
      </c>
      <c r="GG171">
        <v>0.710533810232173</v>
      </c>
      <c r="GH171">
        <v>0.00197157181927259</v>
      </c>
      <c r="GI171">
        <v>-1.54613444728524e-06</v>
      </c>
      <c r="GJ171">
        <v>6.01190112903267e-10</v>
      </c>
      <c r="GK171">
        <v>-0.100309745534137</v>
      </c>
      <c r="GL171">
        <v>-0.0164619765348121</v>
      </c>
      <c r="GM171">
        <v>0.00184798508784774</v>
      </c>
      <c r="GN171">
        <v>-1.07393615702454e-05</v>
      </c>
      <c r="GO171">
        <v>1</v>
      </c>
      <c r="GP171">
        <v>1970</v>
      </c>
      <c r="GQ171">
        <v>2</v>
      </c>
      <c r="GR171">
        <v>24</v>
      </c>
      <c r="GS171">
        <v>1290.2</v>
      </c>
      <c r="GT171">
        <v>1290.3</v>
      </c>
      <c r="GU171">
        <v>2.06787</v>
      </c>
      <c r="GV171">
        <v>2.32666</v>
      </c>
      <c r="GW171">
        <v>1.44897</v>
      </c>
      <c r="GX171">
        <v>2.31201</v>
      </c>
      <c r="GY171">
        <v>1.44409</v>
      </c>
      <c r="GZ171">
        <v>2.48657</v>
      </c>
      <c r="HA171">
        <v>34.1452</v>
      </c>
      <c r="HB171">
        <v>24.3327</v>
      </c>
      <c r="HC171">
        <v>18</v>
      </c>
      <c r="HD171">
        <v>417.632</v>
      </c>
      <c r="HE171">
        <v>462.582</v>
      </c>
      <c r="HF171">
        <v>25.1453</v>
      </c>
      <c r="HG171">
        <v>26.262</v>
      </c>
      <c r="HH171">
        <v>30.0002</v>
      </c>
      <c r="HI171">
        <v>26.1686</v>
      </c>
      <c r="HJ171">
        <v>26.1454</v>
      </c>
      <c r="HK171">
        <v>41.4779</v>
      </c>
      <c r="HL171">
        <v>29.7887</v>
      </c>
      <c r="HM171">
        <v>100</v>
      </c>
      <c r="HN171">
        <v>25.1059</v>
      </c>
      <c r="HO171">
        <v>992.019</v>
      </c>
      <c r="HP171">
        <v>22.6259</v>
      </c>
      <c r="HQ171">
        <v>95.929</v>
      </c>
      <c r="HR171">
        <v>100.273</v>
      </c>
    </row>
    <row r="172" spans="1:226">
      <c r="A172">
        <v>156</v>
      </c>
      <c r="B172">
        <v>1680460473.1</v>
      </c>
      <c r="C172">
        <v>2448.09999990463</v>
      </c>
      <c r="D172" t="s">
        <v>671</v>
      </c>
      <c r="E172" t="s">
        <v>672</v>
      </c>
      <c r="F172">
        <v>5</v>
      </c>
      <c r="G172" t="s">
        <v>353</v>
      </c>
      <c r="H172" t="s">
        <v>354</v>
      </c>
      <c r="I172">
        <v>1680460465.6</v>
      </c>
      <c r="J172">
        <f>(K172)/1000</f>
        <v>0</v>
      </c>
      <c r="K172">
        <f>IF(BF172, AN172, AH172)</f>
        <v>0</v>
      </c>
      <c r="L172">
        <f>IF(BF172, AI172, AG172)</f>
        <v>0</v>
      </c>
      <c r="M172">
        <f>BH172 - IF(AU172&gt;1, L172*BB172*100.0/(AW172*BV172), 0)</f>
        <v>0</v>
      </c>
      <c r="N172">
        <f>((T172-J172/2)*M172-L172)/(T172+J172/2)</f>
        <v>0</v>
      </c>
      <c r="O172">
        <f>N172*(BO172+BP172)/1000.0</f>
        <v>0</v>
      </c>
      <c r="P172">
        <f>(BH172 - IF(AU172&gt;1, L172*BB172*100.0/(AW172*BV172), 0))*(BO172+BP172)/1000.0</f>
        <v>0</v>
      </c>
      <c r="Q172">
        <f>2.0/((1/S172-1/R172)+SIGN(S172)*SQRT((1/S172-1/R172)*(1/S172-1/R172) + 4*BC172/((BC172+1)*(BC172+1))*(2*1/S172*1/R172-1/R172*1/R172)))</f>
        <v>0</v>
      </c>
      <c r="R172">
        <f>IF(LEFT(BD172,1)&lt;&gt;"0",IF(LEFT(BD172,1)="1",3.0,BE172),$D$5+$E$5*(BV172*BO172/($K$5*1000))+$F$5*(BV172*BO172/($K$5*1000))*MAX(MIN(BB172,$J$5),$I$5)*MAX(MIN(BB172,$J$5),$I$5)+$G$5*MAX(MIN(BB172,$J$5),$I$5)*(BV172*BO172/($K$5*1000))+$H$5*(BV172*BO172/($K$5*1000))*(BV172*BO172/($K$5*1000)))</f>
        <v>0</v>
      </c>
      <c r="S172">
        <f>J172*(1000-(1000*0.61365*exp(17.502*W172/(240.97+W172))/(BO172+BP172)+BJ172)/2)/(1000*0.61365*exp(17.502*W172/(240.97+W172))/(BO172+BP172)-BJ172)</f>
        <v>0</v>
      </c>
      <c r="T172">
        <f>1/((BC172+1)/(Q172/1.6)+1/(R172/1.37)) + BC172/((BC172+1)/(Q172/1.6) + BC172/(R172/1.37))</f>
        <v>0</v>
      </c>
      <c r="U172">
        <f>(AX172*BA172)</f>
        <v>0</v>
      </c>
      <c r="V172">
        <f>(BQ172+(U172+2*0.95*5.67E-8*(((BQ172+$B$7)+273)^4-(BQ172+273)^4)-44100*J172)/(1.84*29.3*R172+8*0.95*5.67E-8*(BQ172+273)^3))</f>
        <v>0</v>
      </c>
      <c r="W172">
        <f>($C$7*BR172+$D$7*BS172+$E$7*V172)</f>
        <v>0</v>
      </c>
      <c r="X172">
        <f>0.61365*exp(17.502*W172/(240.97+W172))</f>
        <v>0</v>
      </c>
      <c r="Y172">
        <f>(Z172/AA172*100)</f>
        <v>0</v>
      </c>
      <c r="Z172">
        <f>BJ172*(BO172+BP172)/1000</f>
        <v>0</v>
      </c>
      <c r="AA172">
        <f>0.61365*exp(17.502*BQ172/(240.97+BQ172))</f>
        <v>0</v>
      </c>
      <c r="AB172">
        <f>(X172-BJ172*(BO172+BP172)/1000)</f>
        <v>0</v>
      </c>
      <c r="AC172">
        <f>(-J172*44100)</f>
        <v>0</v>
      </c>
      <c r="AD172">
        <f>2*29.3*R172*0.92*(BQ172-W172)</f>
        <v>0</v>
      </c>
      <c r="AE172">
        <f>2*0.95*5.67E-8*(((BQ172+$B$7)+273)^4-(W172+273)^4)</f>
        <v>0</v>
      </c>
      <c r="AF172">
        <f>U172+AE172+AC172+AD172</f>
        <v>0</v>
      </c>
      <c r="AG172">
        <f>BN172*AU172*(BI172-BH172*(1000-AU172*BK172)/(1000-AU172*BJ172))/(100*BB172)</f>
        <v>0</v>
      </c>
      <c r="AH172">
        <f>1000*BN172*AU172*(BJ172-BK172)/(100*BB172*(1000-AU172*BJ172))</f>
        <v>0</v>
      </c>
      <c r="AI172">
        <f>(AJ172 - AK172 - BO172*1E3/(8.314*(BQ172+273.15)) * AM172/BN172 * AL172) * BN172/(100*BB172) * (1000 - BK172)/1000</f>
        <v>0</v>
      </c>
      <c r="AJ172">
        <v>998.960935886684</v>
      </c>
      <c r="AK172">
        <v>968.682187878788</v>
      </c>
      <c r="AL172">
        <v>3.34106880655212</v>
      </c>
      <c r="AM172">
        <v>67.1760314987301</v>
      </c>
      <c r="AN172">
        <f>(AP172 - AO172 + BO172*1E3/(8.314*(BQ172+273.15)) * AR172/BN172 * AQ172) * BN172/(100*BB172) * 1000/(1000 - AP172)</f>
        <v>0</v>
      </c>
      <c r="AO172">
        <v>22.5872502012025</v>
      </c>
      <c r="AP172">
        <v>24.3547424242424</v>
      </c>
      <c r="AQ172">
        <v>1.01615398713706e-06</v>
      </c>
      <c r="AR172">
        <v>128.514826234173</v>
      </c>
      <c r="AS172">
        <v>10</v>
      </c>
      <c r="AT172">
        <v>2</v>
      </c>
      <c r="AU172">
        <f>IF(AS172*$H$13&gt;=AW172,1.0,(AW172/(AW172-AS172*$H$13)))</f>
        <v>0</v>
      </c>
      <c r="AV172">
        <f>(AU172-1)*100</f>
        <v>0</v>
      </c>
      <c r="AW172">
        <f>MAX(0,($B$13+$C$13*BV172)/(1+$D$13*BV172)*BO172/(BQ172+273)*$E$13)</f>
        <v>0</v>
      </c>
      <c r="AX172">
        <f>$B$11*BW172+$C$11*BX172+$F$11*CI172*(1-CL172)</f>
        <v>0</v>
      </c>
      <c r="AY172">
        <f>AX172*AZ172</f>
        <v>0</v>
      </c>
      <c r="AZ172">
        <f>($B$11*$D$9+$C$11*$D$9+$F$11*((CV172+CN172)/MAX(CV172+CN172+CW172, 0.1)*$I$9+CW172/MAX(CV172+CN172+CW172, 0.1)*$J$9))/($B$11+$C$11+$F$11)</f>
        <v>0</v>
      </c>
      <c r="BA172">
        <f>($B$11*$K$9+$C$11*$K$9+$F$11*((CV172+CN172)/MAX(CV172+CN172+CW172, 0.1)*$P$9+CW172/MAX(CV172+CN172+CW172, 0.1)*$Q$9))/($B$11+$C$11+$F$11)</f>
        <v>0</v>
      </c>
      <c r="BB172">
        <v>2.44</v>
      </c>
      <c r="BC172">
        <v>0.5</v>
      </c>
      <c r="BD172" t="s">
        <v>355</v>
      </c>
      <c r="BE172">
        <v>2</v>
      </c>
      <c r="BF172" t="b">
        <v>1</v>
      </c>
      <c r="BG172">
        <v>1680460465.6</v>
      </c>
      <c r="BH172">
        <v>921.907185185185</v>
      </c>
      <c r="BI172">
        <v>962.138222222222</v>
      </c>
      <c r="BJ172">
        <v>24.3471</v>
      </c>
      <c r="BK172">
        <v>22.5627333333333</v>
      </c>
      <c r="BL172">
        <v>920.223148148148</v>
      </c>
      <c r="BM172">
        <v>23.9302518518518</v>
      </c>
      <c r="BN172">
        <v>500.219185185185</v>
      </c>
      <c r="BO172">
        <v>89.4491037037037</v>
      </c>
      <c r="BP172">
        <v>0.100027122222222</v>
      </c>
      <c r="BQ172">
        <v>27.4191074074074</v>
      </c>
      <c r="BR172">
        <v>27.5373666666667</v>
      </c>
      <c r="BS172">
        <v>999.9</v>
      </c>
      <c r="BT172">
        <v>0</v>
      </c>
      <c r="BU172">
        <v>0</v>
      </c>
      <c r="BV172">
        <v>10008.7055555556</v>
      </c>
      <c r="BW172">
        <v>0</v>
      </c>
      <c r="BX172">
        <v>10.2381</v>
      </c>
      <c r="BY172">
        <v>-40.2310555555555</v>
      </c>
      <c r="BZ172">
        <v>944.913</v>
      </c>
      <c r="CA172">
        <v>984.348222222222</v>
      </c>
      <c r="CB172">
        <v>1.78436296296296</v>
      </c>
      <c r="CC172">
        <v>962.138222222222</v>
      </c>
      <c r="CD172">
        <v>22.5627333333333</v>
      </c>
      <c r="CE172">
        <v>2.17782592592593</v>
      </c>
      <c r="CF172">
        <v>2.01821666666667</v>
      </c>
      <c r="CG172">
        <v>18.8001259259259</v>
      </c>
      <c r="CH172">
        <v>17.5879703703704</v>
      </c>
      <c r="CI172">
        <v>2000.03111111111</v>
      </c>
      <c r="CJ172">
        <v>0.979999444444444</v>
      </c>
      <c r="CK172">
        <v>0.0200007592592593</v>
      </c>
      <c r="CL172">
        <v>0</v>
      </c>
      <c r="CM172">
        <v>2.60178148148148</v>
      </c>
      <c r="CN172">
        <v>0</v>
      </c>
      <c r="CO172">
        <v>4485.07259259259</v>
      </c>
      <c r="CP172">
        <v>16705.6592592593</v>
      </c>
      <c r="CQ172">
        <v>43.479</v>
      </c>
      <c r="CR172">
        <v>45.2476666666667</v>
      </c>
      <c r="CS172">
        <v>44.4883333333333</v>
      </c>
      <c r="CT172">
        <v>43.437</v>
      </c>
      <c r="CU172">
        <v>43.0528148148148</v>
      </c>
      <c r="CV172">
        <v>1960.02962962963</v>
      </c>
      <c r="CW172">
        <v>40.0014814814815</v>
      </c>
      <c r="CX172">
        <v>0</v>
      </c>
      <c r="CY172">
        <v>1680460503</v>
      </c>
      <c r="CZ172">
        <v>0</v>
      </c>
      <c r="DA172">
        <v>0</v>
      </c>
      <c r="DB172" t="s">
        <v>356</v>
      </c>
      <c r="DC172">
        <v>1680383055.5</v>
      </c>
      <c r="DD172">
        <v>1680383051.5</v>
      </c>
      <c r="DE172">
        <v>0</v>
      </c>
      <c r="DF172">
        <v>-0.261</v>
      </c>
      <c r="DG172">
        <v>-0.006</v>
      </c>
      <c r="DH172">
        <v>1.377</v>
      </c>
      <c r="DI172">
        <v>0.403</v>
      </c>
      <c r="DJ172">
        <v>420</v>
      </c>
      <c r="DK172">
        <v>24</v>
      </c>
      <c r="DL172">
        <v>0.61</v>
      </c>
      <c r="DM172">
        <v>0.33</v>
      </c>
      <c r="DN172">
        <v>-40.0072902439024</v>
      </c>
      <c r="DO172">
        <v>-2.45095191637631</v>
      </c>
      <c r="DP172">
        <v>0.572105560703394</v>
      </c>
      <c r="DQ172">
        <v>0</v>
      </c>
      <c r="DR172">
        <v>1.79703073170732</v>
      </c>
      <c r="DS172">
        <v>-0.22532027874564</v>
      </c>
      <c r="DT172">
        <v>0.0235815998330079</v>
      </c>
      <c r="DU172">
        <v>0</v>
      </c>
      <c r="DV172">
        <v>0</v>
      </c>
      <c r="DW172">
        <v>2</v>
      </c>
      <c r="DX172" t="s">
        <v>383</v>
      </c>
      <c r="DY172">
        <v>2.87044</v>
      </c>
      <c r="DZ172">
        <v>2.7101</v>
      </c>
      <c r="EA172">
        <v>0.159415</v>
      </c>
      <c r="EB172">
        <v>0.163702</v>
      </c>
      <c r="EC172">
        <v>0.102431</v>
      </c>
      <c r="ED172">
        <v>0.0974669</v>
      </c>
      <c r="EE172">
        <v>23566.9</v>
      </c>
      <c r="EF172">
        <v>20546.9</v>
      </c>
      <c r="EG172">
        <v>25081.6</v>
      </c>
      <c r="EH172">
        <v>23920.7</v>
      </c>
      <c r="EI172">
        <v>38396.6</v>
      </c>
      <c r="EJ172">
        <v>35709.5</v>
      </c>
      <c r="EK172">
        <v>45316</v>
      </c>
      <c r="EL172">
        <v>42637.6</v>
      </c>
      <c r="EM172">
        <v>1.78223</v>
      </c>
      <c r="EN172">
        <v>1.8814</v>
      </c>
      <c r="EO172">
        <v>0.104737</v>
      </c>
      <c r="EP172">
        <v>0</v>
      </c>
      <c r="EQ172">
        <v>25.8196</v>
      </c>
      <c r="ER172">
        <v>999.9</v>
      </c>
      <c r="ES172">
        <v>59.645</v>
      </c>
      <c r="ET172">
        <v>28.691</v>
      </c>
      <c r="EU172">
        <v>26.3436</v>
      </c>
      <c r="EV172">
        <v>53.8406</v>
      </c>
      <c r="EW172">
        <v>44.387</v>
      </c>
      <c r="EX172">
        <v>1</v>
      </c>
      <c r="EY172">
        <v>-0.0930361</v>
      </c>
      <c r="EZ172">
        <v>0.451002</v>
      </c>
      <c r="FA172">
        <v>20.2285</v>
      </c>
      <c r="FB172">
        <v>5.23391</v>
      </c>
      <c r="FC172">
        <v>11.986</v>
      </c>
      <c r="FD172">
        <v>4.9557</v>
      </c>
      <c r="FE172">
        <v>3.3039</v>
      </c>
      <c r="FF172">
        <v>9999</v>
      </c>
      <c r="FG172">
        <v>9999</v>
      </c>
      <c r="FH172">
        <v>999.9</v>
      </c>
      <c r="FI172">
        <v>9999</v>
      </c>
      <c r="FJ172">
        <v>1.86844</v>
      </c>
      <c r="FK172">
        <v>1.86407</v>
      </c>
      <c r="FL172">
        <v>1.87177</v>
      </c>
      <c r="FM172">
        <v>1.86249</v>
      </c>
      <c r="FN172">
        <v>1.86191</v>
      </c>
      <c r="FO172">
        <v>1.86844</v>
      </c>
      <c r="FP172">
        <v>1.85852</v>
      </c>
      <c r="FQ172">
        <v>1.86502</v>
      </c>
      <c r="FR172">
        <v>5</v>
      </c>
      <c r="FS172">
        <v>0</v>
      </c>
      <c r="FT172">
        <v>0</v>
      </c>
      <c r="FU172">
        <v>0</v>
      </c>
      <c r="FV172" t="s">
        <v>358</v>
      </c>
      <c r="FW172" t="s">
        <v>359</v>
      </c>
      <c r="FX172" t="s">
        <v>360</v>
      </c>
      <c r="FY172" t="s">
        <v>360</v>
      </c>
      <c r="FZ172" t="s">
        <v>360</v>
      </c>
      <c r="GA172" t="s">
        <v>360</v>
      </c>
      <c r="GB172">
        <v>0</v>
      </c>
      <c r="GC172">
        <v>100</v>
      </c>
      <c r="GD172">
        <v>100</v>
      </c>
      <c r="GE172">
        <v>1.7</v>
      </c>
      <c r="GF172">
        <v>0.4173</v>
      </c>
      <c r="GG172">
        <v>0.710533810232173</v>
      </c>
      <c r="GH172">
        <v>0.00197157181927259</v>
      </c>
      <c r="GI172">
        <v>-1.54613444728524e-06</v>
      </c>
      <c r="GJ172">
        <v>6.01190112903267e-10</v>
      </c>
      <c r="GK172">
        <v>-0.100309745534137</v>
      </c>
      <c r="GL172">
        <v>-0.0164619765348121</v>
      </c>
      <c r="GM172">
        <v>0.00184798508784774</v>
      </c>
      <c r="GN172">
        <v>-1.07393615702454e-05</v>
      </c>
      <c r="GO172">
        <v>1</v>
      </c>
      <c r="GP172">
        <v>1970</v>
      </c>
      <c r="GQ172">
        <v>2</v>
      </c>
      <c r="GR172">
        <v>24</v>
      </c>
      <c r="GS172">
        <v>1290.3</v>
      </c>
      <c r="GT172">
        <v>1290.4</v>
      </c>
      <c r="GU172">
        <v>2.09473</v>
      </c>
      <c r="GV172">
        <v>2.32788</v>
      </c>
      <c r="GW172">
        <v>1.44775</v>
      </c>
      <c r="GX172">
        <v>2.31201</v>
      </c>
      <c r="GY172">
        <v>1.44409</v>
      </c>
      <c r="GZ172">
        <v>2.49146</v>
      </c>
      <c r="HA172">
        <v>34.1452</v>
      </c>
      <c r="HB172">
        <v>24.3327</v>
      </c>
      <c r="HC172">
        <v>18</v>
      </c>
      <c r="HD172">
        <v>417.618</v>
      </c>
      <c r="HE172">
        <v>462.784</v>
      </c>
      <c r="HF172">
        <v>25.1071</v>
      </c>
      <c r="HG172">
        <v>26.262</v>
      </c>
      <c r="HH172">
        <v>30.0002</v>
      </c>
      <c r="HI172">
        <v>26.1686</v>
      </c>
      <c r="HJ172">
        <v>26.1454</v>
      </c>
      <c r="HK172">
        <v>42.008</v>
      </c>
      <c r="HL172">
        <v>29.7887</v>
      </c>
      <c r="HM172">
        <v>100</v>
      </c>
      <c r="HN172">
        <v>25.0686</v>
      </c>
      <c r="HO172">
        <v>1005.48</v>
      </c>
      <c r="HP172">
        <v>22.6323</v>
      </c>
      <c r="HQ172">
        <v>95.9296</v>
      </c>
      <c r="HR172">
        <v>100.272</v>
      </c>
    </row>
    <row r="173" spans="1:226">
      <c r="A173">
        <v>157</v>
      </c>
      <c r="B173">
        <v>1680460477.6</v>
      </c>
      <c r="C173">
        <v>2452.59999990463</v>
      </c>
      <c r="D173" t="s">
        <v>673</v>
      </c>
      <c r="E173" t="s">
        <v>674</v>
      </c>
      <c r="F173">
        <v>5</v>
      </c>
      <c r="G173" t="s">
        <v>353</v>
      </c>
      <c r="H173" t="s">
        <v>354</v>
      </c>
      <c r="I173">
        <v>1680460470.04444</v>
      </c>
      <c r="J173">
        <f>(K173)/1000</f>
        <v>0</v>
      </c>
      <c r="K173">
        <f>IF(BF173, AN173, AH173)</f>
        <v>0</v>
      </c>
      <c r="L173">
        <f>IF(BF173, AI173, AG173)</f>
        <v>0</v>
      </c>
      <c r="M173">
        <f>BH173 - IF(AU173&gt;1, L173*BB173*100.0/(AW173*BV173), 0)</f>
        <v>0</v>
      </c>
      <c r="N173">
        <f>((T173-J173/2)*M173-L173)/(T173+J173/2)</f>
        <v>0</v>
      </c>
      <c r="O173">
        <f>N173*(BO173+BP173)/1000.0</f>
        <v>0</v>
      </c>
      <c r="P173">
        <f>(BH173 - IF(AU173&gt;1, L173*BB173*100.0/(AW173*BV173), 0))*(BO173+BP173)/1000.0</f>
        <v>0</v>
      </c>
      <c r="Q173">
        <f>2.0/((1/S173-1/R173)+SIGN(S173)*SQRT((1/S173-1/R173)*(1/S173-1/R173) + 4*BC173/((BC173+1)*(BC173+1))*(2*1/S173*1/R173-1/R173*1/R173)))</f>
        <v>0</v>
      </c>
      <c r="R173">
        <f>IF(LEFT(BD173,1)&lt;&gt;"0",IF(LEFT(BD173,1)="1",3.0,BE173),$D$5+$E$5*(BV173*BO173/($K$5*1000))+$F$5*(BV173*BO173/($K$5*1000))*MAX(MIN(BB173,$J$5),$I$5)*MAX(MIN(BB173,$J$5),$I$5)+$G$5*MAX(MIN(BB173,$J$5),$I$5)*(BV173*BO173/($K$5*1000))+$H$5*(BV173*BO173/($K$5*1000))*(BV173*BO173/($K$5*1000)))</f>
        <v>0</v>
      </c>
      <c r="S173">
        <f>J173*(1000-(1000*0.61365*exp(17.502*W173/(240.97+W173))/(BO173+BP173)+BJ173)/2)/(1000*0.61365*exp(17.502*W173/(240.97+W173))/(BO173+BP173)-BJ173)</f>
        <v>0</v>
      </c>
      <c r="T173">
        <f>1/((BC173+1)/(Q173/1.6)+1/(R173/1.37)) + BC173/((BC173+1)/(Q173/1.6) + BC173/(R173/1.37))</f>
        <v>0</v>
      </c>
      <c r="U173">
        <f>(AX173*BA173)</f>
        <v>0</v>
      </c>
      <c r="V173">
        <f>(BQ173+(U173+2*0.95*5.67E-8*(((BQ173+$B$7)+273)^4-(BQ173+273)^4)-44100*J173)/(1.84*29.3*R173+8*0.95*5.67E-8*(BQ173+273)^3))</f>
        <v>0</v>
      </c>
      <c r="W173">
        <f>($C$7*BR173+$D$7*BS173+$E$7*V173)</f>
        <v>0</v>
      </c>
      <c r="X173">
        <f>0.61365*exp(17.502*W173/(240.97+W173))</f>
        <v>0</v>
      </c>
      <c r="Y173">
        <f>(Z173/AA173*100)</f>
        <v>0</v>
      </c>
      <c r="Z173">
        <f>BJ173*(BO173+BP173)/1000</f>
        <v>0</v>
      </c>
      <c r="AA173">
        <f>0.61365*exp(17.502*BQ173/(240.97+BQ173))</f>
        <v>0</v>
      </c>
      <c r="AB173">
        <f>(X173-BJ173*(BO173+BP173)/1000)</f>
        <v>0</v>
      </c>
      <c r="AC173">
        <f>(-J173*44100)</f>
        <v>0</v>
      </c>
      <c r="AD173">
        <f>2*29.3*R173*0.92*(BQ173-W173)</f>
        <v>0</v>
      </c>
      <c r="AE173">
        <f>2*0.95*5.67E-8*(((BQ173+$B$7)+273)^4-(W173+273)^4)</f>
        <v>0</v>
      </c>
      <c r="AF173">
        <f>U173+AE173+AC173+AD173</f>
        <v>0</v>
      </c>
      <c r="AG173">
        <f>BN173*AU173*(BI173-BH173*(1000-AU173*BK173)/(1000-AU173*BJ173))/(100*BB173)</f>
        <v>0</v>
      </c>
      <c r="AH173">
        <f>1000*BN173*AU173*(BJ173-BK173)/(100*BB173*(1000-AU173*BJ173))</f>
        <v>0</v>
      </c>
      <c r="AI173">
        <f>(AJ173 - AK173 - BO173*1E3/(8.314*(BQ173+273.15)) * AM173/BN173 * AL173) * BN173/(100*BB173) * (1000 - BK173)/1000</f>
        <v>0</v>
      </c>
      <c r="AJ173">
        <v>1015.78360260792</v>
      </c>
      <c r="AK173">
        <v>984.622624242424</v>
      </c>
      <c r="AL173">
        <v>3.53202451692314</v>
      </c>
      <c r="AM173">
        <v>67.1760314987301</v>
      </c>
      <c r="AN173">
        <f>(AP173 - AO173 + BO173*1E3/(8.314*(BQ173+273.15)) * AR173/BN173 * AQ173) * BN173/(100*BB173) * 1000/(1000 - AP173)</f>
        <v>0</v>
      </c>
      <c r="AO173">
        <v>22.58873634401</v>
      </c>
      <c r="AP173">
        <v>24.3608212121212</v>
      </c>
      <c r="AQ173">
        <v>1.97060658181012e-06</v>
      </c>
      <c r="AR173">
        <v>128.514826234173</v>
      </c>
      <c r="AS173">
        <v>10</v>
      </c>
      <c r="AT173">
        <v>2</v>
      </c>
      <c r="AU173">
        <f>IF(AS173*$H$13&gt;=AW173,1.0,(AW173/(AW173-AS173*$H$13)))</f>
        <v>0</v>
      </c>
      <c r="AV173">
        <f>(AU173-1)*100</f>
        <v>0</v>
      </c>
      <c r="AW173">
        <f>MAX(0,($B$13+$C$13*BV173)/(1+$D$13*BV173)*BO173/(BQ173+273)*$E$13)</f>
        <v>0</v>
      </c>
      <c r="AX173">
        <f>$B$11*BW173+$C$11*BX173+$F$11*CI173*(1-CL173)</f>
        <v>0</v>
      </c>
      <c r="AY173">
        <f>AX173*AZ173</f>
        <v>0</v>
      </c>
      <c r="AZ173">
        <f>($B$11*$D$9+$C$11*$D$9+$F$11*((CV173+CN173)/MAX(CV173+CN173+CW173, 0.1)*$I$9+CW173/MAX(CV173+CN173+CW173, 0.1)*$J$9))/($B$11+$C$11+$F$11)</f>
        <v>0</v>
      </c>
      <c r="BA173">
        <f>($B$11*$K$9+$C$11*$K$9+$F$11*((CV173+CN173)/MAX(CV173+CN173+CW173, 0.1)*$P$9+CW173/MAX(CV173+CN173+CW173, 0.1)*$Q$9))/($B$11+$C$11+$F$11)</f>
        <v>0</v>
      </c>
      <c r="BB173">
        <v>2.44</v>
      </c>
      <c r="BC173">
        <v>0.5</v>
      </c>
      <c r="BD173" t="s">
        <v>355</v>
      </c>
      <c r="BE173">
        <v>2</v>
      </c>
      <c r="BF173" t="b">
        <v>1</v>
      </c>
      <c r="BG173">
        <v>1680460470.04444</v>
      </c>
      <c r="BH173">
        <v>936.767222222222</v>
      </c>
      <c r="BI173">
        <v>977.431</v>
      </c>
      <c r="BJ173">
        <v>24.3509740740741</v>
      </c>
      <c r="BK173">
        <v>22.5790703703704</v>
      </c>
      <c r="BL173">
        <v>935.073555555555</v>
      </c>
      <c r="BM173">
        <v>23.9339259259259</v>
      </c>
      <c r="BN173">
        <v>500.233111111111</v>
      </c>
      <c r="BO173">
        <v>89.4495111111111</v>
      </c>
      <c r="BP173">
        <v>0.100126288888889</v>
      </c>
      <c r="BQ173">
        <v>27.4153074074074</v>
      </c>
      <c r="BR173">
        <v>27.5349444444444</v>
      </c>
      <c r="BS173">
        <v>999.9</v>
      </c>
      <c r="BT173">
        <v>0</v>
      </c>
      <c r="BU173">
        <v>0</v>
      </c>
      <c r="BV173">
        <v>9993.47111111111</v>
      </c>
      <c r="BW173">
        <v>0</v>
      </c>
      <c r="BX173">
        <v>10.2381</v>
      </c>
      <c r="BY173">
        <v>-40.6636444444444</v>
      </c>
      <c r="BZ173">
        <v>960.147777777778</v>
      </c>
      <c r="CA173">
        <v>1000.00985185185</v>
      </c>
      <c r="CB173">
        <v>1.77190259259259</v>
      </c>
      <c r="CC173">
        <v>977.431</v>
      </c>
      <c r="CD173">
        <v>22.5790703703704</v>
      </c>
      <c r="CE173">
        <v>2.17818222222222</v>
      </c>
      <c r="CF173">
        <v>2.01968703703704</v>
      </c>
      <c r="CG173">
        <v>18.8027444444444</v>
      </c>
      <c r="CH173">
        <v>17.5995222222222</v>
      </c>
      <c r="CI173">
        <v>2000.01074074074</v>
      </c>
      <c r="CJ173">
        <v>0.979999444444444</v>
      </c>
      <c r="CK173">
        <v>0.0200007592592593</v>
      </c>
      <c r="CL173">
        <v>0</v>
      </c>
      <c r="CM173">
        <v>2.60936666666667</v>
      </c>
      <c r="CN173">
        <v>0</v>
      </c>
      <c r="CO173">
        <v>4484.37888888889</v>
      </c>
      <c r="CP173">
        <v>16705.4888888889</v>
      </c>
      <c r="CQ173">
        <v>43.4883333333333</v>
      </c>
      <c r="CR173">
        <v>45.2476666666667</v>
      </c>
      <c r="CS173">
        <v>44.493</v>
      </c>
      <c r="CT173">
        <v>43.437</v>
      </c>
      <c r="CU173">
        <v>43.062</v>
      </c>
      <c r="CV173">
        <v>1960.01</v>
      </c>
      <c r="CW173">
        <v>40.0007407407407</v>
      </c>
      <c r="CX173">
        <v>0</v>
      </c>
      <c r="CY173">
        <v>1680460507.8</v>
      </c>
      <c r="CZ173">
        <v>0</v>
      </c>
      <c r="DA173">
        <v>0</v>
      </c>
      <c r="DB173" t="s">
        <v>356</v>
      </c>
      <c r="DC173">
        <v>1680383055.5</v>
      </c>
      <c r="DD173">
        <v>1680383051.5</v>
      </c>
      <c r="DE173">
        <v>0</v>
      </c>
      <c r="DF173">
        <v>-0.261</v>
      </c>
      <c r="DG173">
        <v>-0.006</v>
      </c>
      <c r="DH173">
        <v>1.377</v>
      </c>
      <c r="DI173">
        <v>0.403</v>
      </c>
      <c r="DJ173">
        <v>420</v>
      </c>
      <c r="DK173">
        <v>24</v>
      </c>
      <c r="DL173">
        <v>0.61</v>
      </c>
      <c r="DM173">
        <v>0.33</v>
      </c>
      <c r="DN173">
        <v>-40.3023097560976</v>
      </c>
      <c r="DO173">
        <v>-5.60864320557486</v>
      </c>
      <c r="DP173">
        <v>0.7394417613588</v>
      </c>
      <c r="DQ173">
        <v>0</v>
      </c>
      <c r="DR173">
        <v>1.78430512195122</v>
      </c>
      <c r="DS173">
        <v>-0.181311637630665</v>
      </c>
      <c r="DT173">
        <v>0.0207171374943726</v>
      </c>
      <c r="DU173">
        <v>0</v>
      </c>
      <c r="DV173">
        <v>0</v>
      </c>
      <c r="DW173">
        <v>2</v>
      </c>
      <c r="DX173" t="s">
        <v>383</v>
      </c>
      <c r="DY173">
        <v>2.87053</v>
      </c>
      <c r="DZ173">
        <v>2.71019</v>
      </c>
      <c r="EA173">
        <v>0.161076</v>
      </c>
      <c r="EB173">
        <v>0.165234</v>
      </c>
      <c r="EC173">
        <v>0.102442</v>
      </c>
      <c r="ED173">
        <v>0.0974671</v>
      </c>
      <c r="EE173">
        <v>23520.5</v>
      </c>
      <c r="EF173">
        <v>20509.3</v>
      </c>
      <c r="EG173">
        <v>25081.7</v>
      </c>
      <c r="EH173">
        <v>23920.7</v>
      </c>
      <c r="EI173">
        <v>38396.1</v>
      </c>
      <c r="EJ173">
        <v>35709.9</v>
      </c>
      <c r="EK173">
        <v>45315.9</v>
      </c>
      <c r="EL173">
        <v>42638.1</v>
      </c>
      <c r="EM173">
        <v>1.78223</v>
      </c>
      <c r="EN173">
        <v>1.8812</v>
      </c>
      <c r="EO173">
        <v>0.104785</v>
      </c>
      <c r="EP173">
        <v>0</v>
      </c>
      <c r="EQ173">
        <v>25.815</v>
      </c>
      <c r="ER173">
        <v>999.9</v>
      </c>
      <c r="ES173">
        <v>59.645</v>
      </c>
      <c r="ET173">
        <v>28.691</v>
      </c>
      <c r="EU173">
        <v>26.3437</v>
      </c>
      <c r="EV173">
        <v>54.6106</v>
      </c>
      <c r="EW173">
        <v>45.4207</v>
      </c>
      <c r="EX173">
        <v>1</v>
      </c>
      <c r="EY173">
        <v>-0.0930793</v>
      </c>
      <c r="EZ173">
        <v>0.500744</v>
      </c>
      <c r="FA173">
        <v>20.2282</v>
      </c>
      <c r="FB173">
        <v>5.23406</v>
      </c>
      <c r="FC173">
        <v>11.986</v>
      </c>
      <c r="FD173">
        <v>4.95575</v>
      </c>
      <c r="FE173">
        <v>3.304</v>
      </c>
      <c r="FF173">
        <v>9999</v>
      </c>
      <c r="FG173">
        <v>9999</v>
      </c>
      <c r="FH173">
        <v>999.9</v>
      </c>
      <c r="FI173">
        <v>9999</v>
      </c>
      <c r="FJ173">
        <v>1.86844</v>
      </c>
      <c r="FK173">
        <v>1.8641</v>
      </c>
      <c r="FL173">
        <v>1.8718</v>
      </c>
      <c r="FM173">
        <v>1.86249</v>
      </c>
      <c r="FN173">
        <v>1.86195</v>
      </c>
      <c r="FO173">
        <v>1.86844</v>
      </c>
      <c r="FP173">
        <v>1.85852</v>
      </c>
      <c r="FQ173">
        <v>1.86498</v>
      </c>
      <c r="FR173">
        <v>5</v>
      </c>
      <c r="FS173">
        <v>0</v>
      </c>
      <c r="FT173">
        <v>0</v>
      </c>
      <c r="FU173">
        <v>0</v>
      </c>
      <c r="FV173" t="s">
        <v>358</v>
      </c>
      <c r="FW173" t="s">
        <v>359</v>
      </c>
      <c r="FX173" t="s">
        <v>360</v>
      </c>
      <c r="FY173" t="s">
        <v>360</v>
      </c>
      <c r="FZ173" t="s">
        <v>360</v>
      </c>
      <c r="GA173" t="s">
        <v>360</v>
      </c>
      <c r="GB173">
        <v>0</v>
      </c>
      <c r="GC173">
        <v>100</v>
      </c>
      <c r="GD173">
        <v>100</v>
      </c>
      <c r="GE173">
        <v>1.71</v>
      </c>
      <c r="GF173">
        <v>0.4175</v>
      </c>
      <c r="GG173">
        <v>0.710533810232173</v>
      </c>
      <c r="GH173">
        <v>0.00197157181927259</v>
      </c>
      <c r="GI173">
        <v>-1.54613444728524e-06</v>
      </c>
      <c r="GJ173">
        <v>6.01190112903267e-10</v>
      </c>
      <c r="GK173">
        <v>-0.100309745534137</v>
      </c>
      <c r="GL173">
        <v>-0.0164619765348121</v>
      </c>
      <c r="GM173">
        <v>0.00184798508784774</v>
      </c>
      <c r="GN173">
        <v>-1.07393615702454e-05</v>
      </c>
      <c r="GO173">
        <v>1</v>
      </c>
      <c r="GP173">
        <v>1970</v>
      </c>
      <c r="GQ173">
        <v>2</v>
      </c>
      <c r="GR173">
        <v>24</v>
      </c>
      <c r="GS173">
        <v>1290.4</v>
      </c>
      <c r="GT173">
        <v>1290.4</v>
      </c>
      <c r="GU173">
        <v>2.11914</v>
      </c>
      <c r="GV173">
        <v>2.35229</v>
      </c>
      <c r="GW173">
        <v>1.44897</v>
      </c>
      <c r="GX173">
        <v>2.31201</v>
      </c>
      <c r="GY173">
        <v>1.44409</v>
      </c>
      <c r="GZ173">
        <v>2.2644</v>
      </c>
      <c r="HA173">
        <v>34.1452</v>
      </c>
      <c r="HB173">
        <v>24.3239</v>
      </c>
      <c r="HC173">
        <v>18</v>
      </c>
      <c r="HD173">
        <v>417.613</v>
      </c>
      <c r="HE173">
        <v>462.66</v>
      </c>
      <c r="HF173">
        <v>25.0753</v>
      </c>
      <c r="HG173">
        <v>26.2628</v>
      </c>
      <c r="HH173">
        <v>30.0001</v>
      </c>
      <c r="HI173">
        <v>26.1679</v>
      </c>
      <c r="HJ173">
        <v>26.1454</v>
      </c>
      <c r="HK173">
        <v>42.5526</v>
      </c>
      <c r="HL173">
        <v>29.7887</v>
      </c>
      <c r="HM173">
        <v>100</v>
      </c>
      <c r="HN173">
        <v>25.0686</v>
      </c>
      <c r="HO173">
        <v>1025.62</v>
      </c>
      <c r="HP173">
        <v>22.6311</v>
      </c>
      <c r="HQ173">
        <v>95.9297</v>
      </c>
      <c r="HR173">
        <v>100.273</v>
      </c>
    </row>
    <row r="174" spans="1:226">
      <c r="A174">
        <v>158</v>
      </c>
      <c r="B174">
        <v>1680460483.1</v>
      </c>
      <c r="C174">
        <v>2458.09999990463</v>
      </c>
      <c r="D174" t="s">
        <v>675</v>
      </c>
      <c r="E174" t="s">
        <v>676</v>
      </c>
      <c r="F174">
        <v>5</v>
      </c>
      <c r="G174" t="s">
        <v>353</v>
      </c>
      <c r="H174" t="s">
        <v>354</v>
      </c>
      <c r="I174">
        <v>1680460475.33214</v>
      </c>
      <c r="J174">
        <f>(K174)/1000</f>
        <v>0</v>
      </c>
      <c r="K174">
        <f>IF(BF174, AN174, AH174)</f>
        <v>0</v>
      </c>
      <c r="L174">
        <f>IF(BF174, AI174, AG174)</f>
        <v>0</v>
      </c>
      <c r="M174">
        <f>BH174 - IF(AU174&gt;1, L174*BB174*100.0/(AW174*BV174), 0)</f>
        <v>0</v>
      </c>
      <c r="N174">
        <f>((T174-J174/2)*M174-L174)/(T174+J174/2)</f>
        <v>0</v>
      </c>
      <c r="O174">
        <f>N174*(BO174+BP174)/1000.0</f>
        <v>0</v>
      </c>
      <c r="P174">
        <f>(BH174 - IF(AU174&gt;1, L174*BB174*100.0/(AW174*BV174), 0))*(BO174+BP174)/1000.0</f>
        <v>0</v>
      </c>
      <c r="Q174">
        <f>2.0/((1/S174-1/R174)+SIGN(S174)*SQRT((1/S174-1/R174)*(1/S174-1/R174) + 4*BC174/((BC174+1)*(BC174+1))*(2*1/S174*1/R174-1/R174*1/R174)))</f>
        <v>0</v>
      </c>
      <c r="R174">
        <f>IF(LEFT(BD174,1)&lt;&gt;"0",IF(LEFT(BD174,1)="1",3.0,BE174),$D$5+$E$5*(BV174*BO174/($K$5*1000))+$F$5*(BV174*BO174/($K$5*1000))*MAX(MIN(BB174,$J$5),$I$5)*MAX(MIN(BB174,$J$5),$I$5)+$G$5*MAX(MIN(BB174,$J$5),$I$5)*(BV174*BO174/($K$5*1000))+$H$5*(BV174*BO174/($K$5*1000))*(BV174*BO174/($K$5*1000)))</f>
        <v>0</v>
      </c>
      <c r="S174">
        <f>J174*(1000-(1000*0.61365*exp(17.502*W174/(240.97+W174))/(BO174+BP174)+BJ174)/2)/(1000*0.61365*exp(17.502*W174/(240.97+W174))/(BO174+BP174)-BJ174)</f>
        <v>0</v>
      </c>
      <c r="T174">
        <f>1/((BC174+1)/(Q174/1.6)+1/(R174/1.37)) + BC174/((BC174+1)/(Q174/1.6) + BC174/(R174/1.37))</f>
        <v>0</v>
      </c>
      <c r="U174">
        <f>(AX174*BA174)</f>
        <v>0</v>
      </c>
      <c r="V174">
        <f>(BQ174+(U174+2*0.95*5.67E-8*(((BQ174+$B$7)+273)^4-(BQ174+273)^4)-44100*J174)/(1.84*29.3*R174+8*0.95*5.67E-8*(BQ174+273)^3))</f>
        <v>0</v>
      </c>
      <c r="W174">
        <f>($C$7*BR174+$D$7*BS174+$E$7*V174)</f>
        <v>0</v>
      </c>
      <c r="X174">
        <f>0.61365*exp(17.502*W174/(240.97+W174))</f>
        <v>0</v>
      </c>
      <c r="Y174">
        <f>(Z174/AA174*100)</f>
        <v>0</v>
      </c>
      <c r="Z174">
        <f>BJ174*(BO174+BP174)/1000</f>
        <v>0</v>
      </c>
      <c r="AA174">
        <f>0.61365*exp(17.502*BQ174/(240.97+BQ174))</f>
        <v>0</v>
      </c>
      <c r="AB174">
        <f>(X174-BJ174*(BO174+BP174)/1000)</f>
        <v>0</v>
      </c>
      <c r="AC174">
        <f>(-J174*44100)</f>
        <v>0</v>
      </c>
      <c r="AD174">
        <f>2*29.3*R174*0.92*(BQ174-W174)</f>
        <v>0</v>
      </c>
      <c r="AE174">
        <f>2*0.95*5.67E-8*(((BQ174+$B$7)+273)^4-(W174+273)^4)</f>
        <v>0</v>
      </c>
      <c r="AF174">
        <f>U174+AE174+AC174+AD174</f>
        <v>0</v>
      </c>
      <c r="AG174">
        <f>BN174*AU174*(BI174-BH174*(1000-AU174*BK174)/(1000-AU174*BJ174))/(100*BB174)</f>
        <v>0</v>
      </c>
      <c r="AH174">
        <f>1000*BN174*AU174*(BJ174-BK174)/(100*BB174*(1000-AU174*BJ174))</f>
        <v>0</v>
      </c>
      <c r="AI174">
        <f>(AJ174 - AK174 - BO174*1E3/(8.314*(BQ174+273.15)) * AM174/BN174 * AL174) * BN174/(100*BB174) * (1000 - BK174)/1000</f>
        <v>0</v>
      </c>
      <c r="AJ174">
        <v>1033.52443878995</v>
      </c>
      <c r="AK174">
        <v>1003.13609090909</v>
      </c>
      <c r="AL174">
        <v>3.33868302775121</v>
      </c>
      <c r="AM174">
        <v>67.1760314987301</v>
      </c>
      <c r="AN174">
        <f>(AP174 - AO174 + BO174*1E3/(8.314*(BQ174+273.15)) * AR174/BN174 * AQ174) * BN174/(100*BB174) * 1000/(1000 - AP174)</f>
        <v>0</v>
      </c>
      <c r="AO174">
        <v>22.5862603655003</v>
      </c>
      <c r="AP174">
        <v>24.3593193939394</v>
      </c>
      <c r="AQ174">
        <v>-1.03887437177643e-06</v>
      </c>
      <c r="AR174">
        <v>128.514826234173</v>
      </c>
      <c r="AS174">
        <v>11</v>
      </c>
      <c r="AT174">
        <v>2</v>
      </c>
      <c r="AU174">
        <f>IF(AS174*$H$13&gt;=AW174,1.0,(AW174/(AW174-AS174*$H$13)))</f>
        <v>0</v>
      </c>
      <c r="AV174">
        <f>(AU174-1)*100</f>
        <v>0</v>
      </c>
      <c r="AW174">
        <f>MAX(0,($B$13+$C$13*BV174)/(1+$D$13*BV174)*BO174/(BQ174+273)*$E$13)</f>
        <v>0</v>
      </c>
      <c r="AX174">
        <f>$B$11*BW174+$C$11*BX174+$F$11*CI174*(1-CL174)</f>
        <v>0</v>
      </c>
      <c r="AY174">
        <f>AX174*AZ174</f>
        <v>0</v>
      </c>
      <c r="AZ174">
        <f>($B$11*$D$9+$C$11*$D$9+$F$11*((CV174+CN174)/MAX(CV174+CN174+CW174, 0.1)*$I$9+CW174/MAX(CV174+CN174+CW174, 0.1)*$J$9))/($B$11+$C$11+$F$11)</f>
        <v>0</v>
      </c>
      <c r="BA174">
        <f>($B$11*$K$9+$C$11*$K$9+$F$11*((CV174+CN174)/MAX(CV174+CN174+CW174, 0.1)*$P$9+CW174/MAX(CV174+CN174+CW174, 0.1)*$Q$9))/($B$11+$C$11+$F$11)</f>
        <v>0</v>
      </c>
      <c r="BB174">
        <v>2.44</v>
      </c>
      <c r="BC174">
        <v>0.5</v>
      </c>
      <c r="BD174" t="s">
        <v>355</v>
      </c>
      <c r="BE174">
        <v>2</v>
      </c>
      <c r="BF174" t="b">
        <v>1</v>
      </c>
      <c r="BG174">
        <v>1680460475.33214</v>
      </c>
      <c r="BH174">
        <v>954.50025</v>
      </c>
      <c r="BI174">
        <v>995.058357142857</v>
      </c>
      <c r="BJ174">
        <v>24.3569821428571</v>
      </c>
      <c r="BK174">
        <v>22.5872464285714</v>
      </c>
      <c r="BL174">
        <v>952.794821428572</v>
      </c>
      <c r="BM174">
        <v>23.939625</v>
      </c>
      <c r="BN174">
        <v>500.216571428571</v>
      </c>
      <c r="BO174">
        <v>89.44905</v>
      </c>
      <c r="BP174">
        <v>0.100025921428571</v>
      </c>
      <c r="BQ174">
        <v>27.40765</v>
      </c>
      <c r="BR174">
        <v>27.5358107142857</v>
      </c>
      <c r="BS174">
        <v>999.9</v>
      </c>
      <c r="BT174">
        <v>0</v>
      </c>
      <c r="BU174">
        <v>0</v>
      </c>
      <c r="BV174">
        <v>9994.82035714286</v>
      </c>
      <c r="BW174">
        <v>0</v>
      </c>
      <c r="BX174">
        <v>10.2381</v>
      </c>
      <c r="BY174">
        <v>-40.558025</v>
      </c>
      <c r="BZ174">
        <v>978.329464285714</v>
      </c>
      <c r="CA174">
        <v>1018.05292857143</v>
      </c>
      <c r="CB174">
        <v>1.76973214285714</v>
      </c>
      <c r="CC174">
        <v>995.058357142857</v>
      </c>
      <c r="CD174">
        <v>22.5872464285714</v>
      </c>
      <c r="CE174">
        <v>2.17870892857143</v>
      </c>
      <c r="CF174">
        <v>2.02040892857143</v>
      </c>
      <c r="CG174">
        <v>18.8066071428571</v>
      </c>
      <c r="CH174">
        <v>17.6051892857143</v>
      </c>
      <c r="CI174">
        <v>1999.99571428571</v>
      </c>
      <c r="CJ174">
        <v>0.979999285714285</v>
      </c>
      <c r="CK174">
        <v>0.0200009285714286</v>
      </c>
      <c r="CL174">
        <v>0</v>
      </c>
      <c r="CM174">
        <v>2.5885</v>
      </c>
      <c r="CN174">
        <v>0</v>
      </c>
      <c r="CO174">
        <v>4483.42035714286</v>
      </c>
      <c r="CP174">
        <v>16705.3571428571</v>
      </c>
      <c r="CQ174">
        <v>43.491</v>
      </c>
      <c r="CR174">
        <v>45.25</v>
      </c>
      <c r="CS174">
        <v>44.5</v>
      </c>
      <c r="CT174">
        <v>43.437</v>
      </c>
      <c r="CU174">
        <v>43.062</v>
      </c>
      <c r="CV174">
        <v>1959.995</v>
      </c>
      <c r="CW174">
        <v>40.0007142857143</v>
      </c>
      <c r="CX174">
        <v>0</v>
      </c>
      <c r="CY174">
        <v>1680460513.2</v>
      </c>
      <c r="CZ174">
        <v>0</v>
      </c>
      <c r="DA174">
        <v>0</v>
      </c>
      <c r="DB174" t="s">
        <v>356</v>
      </c>
      <c r="DC174">
        <v>1680383055.5</v>
      </c>
      <c r="DD174">
        <v>1680383051.5</v>
      </c>
      <c r="DE174">
        <v>0</v>
      </c>
      <c r="DF174">
        <v>-0.261</v>
      </c>
      <c r="DG174">
        <v>-0.006</v>
      </c>
      <c r="DH174">
        <v>1.377</v>
      </c>
      <c r="DI174">
        <v>0.403</v>
      </c>
      <c r="DJ174">
        <v>420</v>
      </c>
      <c r="DK174">
        <v>24</v>
      </c>
      <c r="DL174">
        <v>0.61</v>
      </c>
      <c r="DM174">
        <v>0.33</v>
      </c>
      <c r="DN174">
        <v>-40.5857853658537</v>
      </c>
      <c r="DO174">
        <v>-0.25948641114998</v>
      </c>
      <c r="DP174">
        <v>0.48144382979664</v>
      </c>
      <c r="DQ174">
        <v>0</v>
      </c>
      <c r="DR174">
        <v>1.77275487804878</v>
      </c>
      <c r="DS174">
        <v>-0.0314163763066211</v>
      </c>
      <c r="DT174">
        <v>0.00976910039594761</v>
      </c>
      <c r="DU174">
        <v>1</v>
      </c>
      <c r="DV174">
        <v>1</v>
      </c>
      <c r="DW174">
        <v>2</v>
      </c>
      <c r="DX174" t="s">
        <v>357</v>
      </c>
      <c r="DY174">
        <v>2.87036</v>
      </c>
      <c r="DZ174">
        <v>2.71047</v>
      </c>
      <c r="EA174">
        <v>0.163014</v>
      </c>
      <c r="EB174">
        <v>0.167221</v>
      </c>
      <c r="EC174">
        <v>0.102438</v>
      </c>
      <c r="ED174">
        <v>0.0974569</v>
      </c>
      <c r="EE174">
        <v>23466.1</v>
      </c>
      <c r="EF174">
        <v>20460.2</v>
      </c>
      <c r="EG174">
        <v>25081.6</v>
      </c>
      <c r="EH174">
        <v>23920.3</v>
      </c>
      <c r="EI174">
        <v>38396.1</v>
      </c>
      <c r="EJ174">
        <v>35710.1</v>
      </c>
      <c r="EK174">
        <v>45315.7</v>
      </c>
      <c r="EL174">
        <v>42637.7</v>
      </c>
      <c r="EM174">
        <v>1.7819</v>
      </c>
      <c r="EN174">
        <v>1.88162</v>
      </c>
      <c r="EO174">
        <v>0.105523</v>
      </c>
      <c r="EP174">
        <v>0</v>
      </c>
      <c r="EQ174">
        <v>25.8103</v>
      </c>
      <c r="ER174">
        <v>999.9</v>
      </c>
      <c r="ES174">
        <v>59.645</v>
      </c>
      <c r="ET174">
        <v>28.691</v>
      </c>
      <c r="EU174">
        <v>26.3427</v>
      </c>
      <c r="EV174">
        <v>54.2806</v>
      </c>
      <c r="EW174">
        <v>45.3285</v>
      </c>
      <c r="EX174">
        <v>1</v>
      </c>
      <c r="EY174">
        <v>-0.093064</v>
      </c>
      <c r="EZ174">
        <v>0.47274</v>
      </c>
      <c r="FA174">
        <v>20.2285</v>
      </c>
      <c r="FB174">
        <v>5.23361</v>
      </c>
      <c r="FC174">
        <v>11.986</v>
      </c>
      <c r="FD174">
        <v>4.95595</v>
      </c>
      <c r="FE174">
        <v>3.304</v>
      </c>
      <c r="FF174">
        <v>9999</v>
      </c>
      <c r="FG174">
        <v>9999</v>
      </c>
      <c r="FH174">
        <v>999.9</v>
      </c>
      <c r="FI174">
        <v>9999</v>
      </c>
      <c r="FJ174">
        <v>1.86844</v>
      </c>
      <c r="FK174">
        <v>1.86411</v>
      </c>
      <c r="FL174">
        <v>1.87179</v>
      </c>
      <c r="FM174">
        <v>1.86249</v>
      </c>
      <c r="FN174">
        <v>1.86194</v>
      </c>
      <c r="FO174">
        <v>1.86844</v>
      </c>
      <c r="FP174">
        <v>1.85852</v>
      </c>
      <c r="FQ174">
        <v>1.86499</v>
      </c>
      <c r="FR174">
        <v>5</v>
      </c>
      <c r="FS174">
        <v>0</v>
      </c>
      <c r="FT174">
        <v>0</v>
      </c>
      <c r="FU174">
        <v>0</v>
      </c>
      <c r="FV174" t="s">
        <v>358</v>
      </c>
      <c r="FW174" t="s">
        <v>359</v>
      </c>
      <c r="FX174" t="s">
        <v>360</v>
      </c>
      <c r="FY174" t="s">
        <v>360</v>
      </c>
      <c r="FZ174" t="s">
        <v>360</v>
      </c>
      <c r="GA174" t="s">
        <v>360</v>
      </c>
      <c r="GB174">
        <v>0</v>
      </c>
      <c r="GC174">
        <v>100</v>
      </c>
      <c r="GD174">
        <v>100</v>
      </c>
      <c r="GE174">
        <v>1.723</v>
      </c>
      <c r="GF174">
        <v>0.4175</v>
      </c>
      <c r="GG174">
        <v>0.710533810232173</v>
      </c>
      <c r="GH174">
        <v>0.00197157181927259</v>
      </c>
      <c r="GI174">
        <v>-1.54613444728524e-06</v>
      </c>
      <c r="GJ174">
        <v>6.01190112903267e-10</v>
      </c>
      <c r="GK174">
        <v>-0.100309745534137</v>
      </c>
      <c r="GL174">
        <v>-0.0164619765348121</v>
      </c>
      <c r="GM174">
        <v>0.00184798508784774</v>
      </c>
      <c r="GN174">
        <v>-1.07393615702454e-05</v>
      </c>
      <c r="GO174">
        <v>1</v>
      </c>
      <c r="GP174">
        <v>1970</v>
      </c>
      <c r="GQ174">
        <v>2</v>
      </c>
      <c r="GR174">
        <v>24</v>
      </c>
      <c r="GS174">
        <v>1290.5</v>
      </c>
      <c r="GT174">
        <v>1290.5</v>
      </c>
      <c r="GU174">
        <v>2.1521</v>
      </c>
      <c r="GV174">
        <v>2.34741</v>
      </c>
      <c r="GW174">
        <v>1.44897</v>
      </c>
      <c r="GX174">
        <v>2.31201</v>
      </c>
      <c r="GY174">
        <v>1.44409</v>
      </c>
      <c r="GZ174">
        <v>2.34497</v>
      </c>
      <c r="HA174">
        <v>34.1452</v>
      </c>
      <c r="HB174">
        <v>24.3239</v>
      </c>
      <c r="HC174">
        <v>18</v>
      </c>
      <c r="HD174">
        <v>417.423</v>
      </c>
      <c r="HE174">
        <v>462.925</v>
      </c>
      <c r="HF174">
        <v>25.0366</v>
      </c>
      <c r="HG174">
        <v>26.2642</v>
      </c>
      <c r="HH174">
        <v>30.0001</v>
      </c>
      <c r="HI174">
        <v>26.1664</v>
      </c>
      <c r="HJ174">
        <v>26.1454</v>
      </c>
      <c r="HK174">
        <v>43.1271</v>
      </c>
      <c r="HL174">
        <v>29.7887</v>
      </c>
      <c r="HM174">
        <v>100</v>
      </c>
      <c r="HN174">
        <v>24.9993</v>
      </c>
      <c r="HO174">
        <v>1039.07</v>
      </c>
      <c r="HP174">
        <v>22.6393</v>
      </c>
      <c r="HQ174">
        <v>95.9293</v>
      </c>
      <c r="HR174">
        <v>100.272</v>
      </c>
    </row>
    <row r="175" spans="1:226">
      <c r="A175">
        <v>159</v>
      </c>
      <c r="B175">
        <v>1680460487.6</v>
      </c>
      <c r="C175">
        <v>2462.59999990463</v>
      </c>
      <c r="D175" t="s">
        <v>677</v>
      </c>
      <c r="E175" t="s">
        <v>678</v>
      </c>
      <c r="F175">
        <v>5</v>
      </c>
      <c r="G175" t="s">
        <v>353</v>
      </c>
      <c r="H175" t="s">
        <v>354</v>
      </c>
      <c r="I175">
        <v>1680460479.77857</v>
      </c>
      <c r="J175">
        <f>(K175)/1000</f>
        <v>0</v>
      </c>
      <c r="K175">
        <f>IF(BF175, AN175, AH175)</f>
        <v>0</v>
      </c>
      <c r="L175">
        <f>IF(BF175, AI175, AG175)</f>
        <v>0</v>
      </c>
      <c r="M175">
        <f>BH175 - IF(AU175&gt;1, L175*BB175*100.0/(AW175*BV175), 0)</f>
        <v>0</v>
      </c>
      <c r="N175">
        <f>((T175-J175/2)*M175-L175)/(T175+J175/2)</f>
        <v>0</v>
      </c>
      <c r="O175">
        <f>N175*(BO175+BP175)/1000.0</f>
        <v>0</v>
      </c>
      <c r="P175">
        <f>(BH175 - IF(AU175&gt;1, L175*BB175*100.0/(AW175*BV175), 0))*(BO175+BP175)/1000.0</f>
        <v>0</v>
      </c>
      <c r="Q175">
        <f>2.0/((1/S175-1/R175)+SIGN(S175)*SQRT((1/S175-1/R175)*(1/S175-1/R175) + 4*BC175/((BC175+1)*(BC175+1))*(2*1/S175*1/R175-1/R175*1/R175)))</f>
        <v>0</v>
      </c>
      <c r="R175">
        <f>IF(LEFT(BD175,1)&lt;&gt;"0",IF(LEFT(BD175,1)="1",3.0,BE175),$D$5+$E$5*(BV175*BO175/($K$5*1000))+$F$5*(BV175*BO175/($K$5*1000))*MAX(MIN(BB175,$J$5),$I$5)*MAX(MIN(BB175,$J$5),$I$5)+$G$5*MAX(MIN(BB175,$J$5),$I$5)*(BV175*BO175/($K$5*1000))+$H$5*(BV175*BO175/($K$5*1000))*(BV175*BO175/($K$5*1000)))</f>
        <v>0</v>
      </c>
      <c r="S175">
        <f>J175*(1000-(1000*0.61365*exp(17.502*W175/(240.97+W175))/(BO175+BP175)+BJ175)/2)/(1000*0.61365*exp(17.502*W175/(240.97+W175))/(BO175+BP175)-BJ175)</f>
        <v>0</v>
      </c>
      <c r="T175">
        <f>1/((BC175+1)/(Q175/1.6)+1/(R175/1.37)) + BC175/((BC175+1)/(Q175/1.6) + BC175/(R175/1.37))</f>
        <v>0</v>
      </c>
      <c r="U175">
        <f>(AX175*BA175)</f>
        <v>0</v>
      </c>
      <c r="V175">
        <f>(BQ175+(U175+2*0.95*5.67E-8*(((BQ175+$B$7)+273)^4-(BQ175+273)^4)-44100*J175)/(1.84*29.3*R175+8*0.95*5.67E-8*(BQ175+273)^3))</f>
        <v>0</v>
      </c>
      <c r="W175">
        <f>($C$7*BR175+$D$7*BS175+$E$7*V175)</f>
        <v>0</v>
      </c>
      <c r="X175">
        <f>0.61365*exp(17.502*W175/(240.97+W175))</f>
        <v>0</v>
      </c>
      <c r="Y175">
        <f>(Z175/AA175*100)</f>
        <v>0</v>
      </c>
      <c r="Z175">
        <f>BJ175*(BO175+BP175)/1000</f>
        <v>0</v>
      </c>
      <c r="AA175">
        <f>0.61365*exp(17.502*BQ175/(240.97+BQ175))</f>
        <v>0</v>
      </c>
      <c r="AB175">
        <f>(X175-BJ175*(BO175+BP175)/1000)</f>
        <v>0</v>
      </c>
      <c r="AC175">
        <f>(-J175*44100)</f>
        <v>0</v>
      </c>
      <c r="AD175">
        <f>2*29.3*R175*0.92*(BQ175-W175)</f>
        <v>0</v>
      </c>
      <c r="AE175">
        <f>2*0.95*5.67E-8*(((BQ175+$B$7)+273)^4-(W175+273)^4)</f>
        <v>0</v>
      </c>
      <c r="AF175">
        <f>U175+AE175+AC175+AD175</f>
        <v>0</v>
      </c>
      <c r="AG175">
        <f>BN175*AU175*(BI175-BH175*(1000-AU175*BK175)/(1000-AU175*BJ175))/(100*BB175)</f>
        <v>0</v>
      </c>
      <c r="AH175">
        <f>1000*BN175*AU175*(BJ175-BK175)/(100*BB175*(1000-AU175*BJ175))</f>
        <v>0</v>
      </c>
      <c r="AI175">
        <f>(AJ175 - AK175 - BO175*1E3/(8.314*(BQ175+273.15)) * AM175/BN175 * AL175) * BN175/(100*BB175) * (1000 - BK175)/1000</f>
        <v>0</v>
      </c>
      <c r="AJ175">
        <v>1050.26028801804</v>
      </c>
      <c r="AK175">
        <v>1019.09406060606</v>
      </c>
      <c r="AL175">
        <v>3.54926893429253</v>
      </c>
      <c r="AM175">
        <v>67.1760314987301</v>
      </c>
      <c r="AN175">
        <f>(AP175 - AO175 + BO175*1E3/(8.314*(BQ175+273.15)) * AR175/BN175 * AQ175) * BN175/(100*BB175) * 1000/(1000 - AP175)</f>
        <v>0</v>
      </c>
      <c r="AO175">
        <v>22.583015749487</v>
      </c>
      <c r="AP175">
        <v>24.3489648484848</v>
      </c>
      <c r="AQ175">
        <v>-3.35791500747038e-06</v>
      </c>
      <c r="AR175">
        <v>128.514826234173</v>
      </c>
      <c r="AS175">
        <v>10</v>
      </c>
      <c r="AT175">
        <v>2</v>
      </c>
      <c r="AU175">
        <f>IF(AS175*$H$13&gt;=AW175,1.0,(AW175/(AW175-AS175*$H$13)))</f>
        <v>0</v>
      </c>
      <c r="AV175">
        <f>(AU175-1)*100</f>
        <v>0</v>
      </c>
      <c r="AW175">
        <f>MAX(0,($B$13+$C$13*BV175)/(1+$D$13*BV175)*BO175/(BQ175+273)*$E$13)</f>
        <v>0</v>
      </c>
      <c r="AX175">
        <f>$B$11*BW175+$C$11*BX175+$F$11*CI175*(1-CL175)</f>
        <v>0</v>
      </c>
      <c r="AY175">
        <f>AX175*AZ175</f>
        <v>0</v>
      </c>
      <c r="AZ175">
        <f>($B$11*$D$9+$C$11*$D$9+$F$11*((CV175+CN175)/MAX(CV175+CN175+CW175, 0.1)*$I$9+CW175/MAX(CV175+CN175+CW175, 0.1)*$J$9))/($B$11+$C$11+$F$11)</f>
        <v>0</v>
      </c>
      <c r="BA175">
        <f>($B$11*$K$9+$C$11*$K$9+$F$11*((CV175+CN175)/MAX(CV175+CN175+CW175, 0.1)*$P$9+CW175/MAX(CV175+CN175+CW175, 0.1)*$Q$9))/($B$11+$C$11+$F$11)</f>
        <v>0</v>
      </c>
      <c r="BB175">
        <v>2.44</v>
      </c>
      <c r="BC175">
        <v>0.5</v>
      </c>
      <c r="BD175" t="s">
        <v>355</v>
      </c>
      <c r="BE175">
        <v>2</v>
      </c>
      <c r="BF175" t="b">
        <v>1</v>
      </c>
      <c r="BG175">
        <v>1680460479.77857</v>
      </c>
      <c r="BH175">
        <v>969.448678571429</v>
      </c>
      <c r="BI175">
        <v>1010.33975</v>
      </c>
      <c r="BJ175">
        <v>24.357325</v>
      </c>
      <c r="BK175">
        <v>22.5863357142857</v>
      </c>
      <c r="BL175">
        <v>967.73325</v>
      </c>
      <c r="BM175">
        <v>23.9399571428571</v>
      </c>
      <c r="BN175">
        <v>500.219642857143</v>
      </c>
      <c r="BO175">
        <v>89.4477035714286</v>
      </c>
      <c r="BP175">
        <v>0.100019810714286</v>
      </c>
      <c r="BQ175">
        <v>27.4029571428571</v>
      </c>
      <c r="BR175">
        <v>27.5350571428571</v>
      </c>
      <c r="BS175">
        <v>999.9</v>
      </c>
      <c r="BT175">
        <v>0</v>
      </c>
      <c r="BU175">
        <v>0</v>
      </c>
      <c r="BV175">
        <v>9999.43892857143</v>
      </c>
      <c r="BW175">
        <v>0</v>
      </c>
      <c r="BX175">
        <v>10.2381</v>
      </c>
      <c r="BY175">
        <v>-40.8908964285714</v>
      </c>
      <c r="BZ175">
        <v>993.651178571429</v>
      </c>
      <c r="CA175">
        <v>1033.68607142857</v>
      </c>
      <c r="CB175">
        <v>1.77099142857143</v>
      </c>
      <c r="CC175">
        <v>1010.33975</v>
      </c>
      <c r="CD175">
        <v>22.5863357142857</v>
      </c>
      <c r="CE175">
        <v>2.17870714285714</v>
      </c>
      <c r="CF175">
        <v>2.02029678571429</v>
      </c>
      <c r="CG175">
        <v>18.8065928571429</v>
      </c>
      <c r="CH175">
        <v>17.6043107142857</v>
      </c>
      <c r="CI175">
        <v>1999.97535714286</v>
      </c>
      <c r="CJ175">
        <v>0.979999071428571</v>
      </c>
      <c r="CK175">
        <v>0.0200011571428571</v>
      </c>
      <c r="CL175">
        <v>0</v>
      </c>
      <c r="CM175">
        <v>2.55885357142857</v>
      </c>
      <c r="CN175">
        <v>0</v>
      </c>
      <c r="CO175">
        <v>4482.19678571429</v>
      </c>
      <c r="CP175">
        <v>16705.175</v>
      </c>
      <c r="CQ175">
        <v>43.5</v>
      </c>
      <c r="CR175">
        <v>45.25</v>
      </c>
      <c r="CS175">
        <v>44.5</v>
      </c>
      <c r="CT175">
        <v>43.437</v>
      </c>
      <c r="CU175">
        <v>43.062</v>
      </c>
      <c r="CV175">
        <v>1959.97464285714</v>
      </c>
      <c r="CW175">
        <v>40.0007142857143</v>
      </c>
      <c r="CX175">
        <v>0</v>
      </c>
      <c r="CY175">
        <v>1680460518</v>
      </c>
      <c r="CZ175">
        <v>0</v>
      </c>
      <c r="DA175">
        <v>0</v>
      </c>
      <c r="DB175" t="s">
        <v>356</v>
      </c>
      <c r="DC175">
        <v>1680383055.5</v>
      </c>
      <c r="DD175">
        <v>1680383051.5</v>
      </c>
      <c r="DE175">
        <v>0</v>
      </c>
      <c r="DF175">
        <v>-0.261</v>
      </c>
      <c r="DG175">
        <v>-0.006</v>
      </c>
      <c r="DH175">
        <v>1.377</v>
      </c>
      <c r="DI175">
        <v>0.403</v>
      </c>
      <c r="DJ175">
        <v>420</v>
      </c>
      <c r="DK175">
        <v>24</v>
      </c>
      <c r="DL175">
        <v>0.61</v>
      </c>
      <c r="DM175">
        <v>0.33</v>
      </c>
      <c r="DN175">
        <v>-40.6920804878049</v>
      </c>
      <c r="DO175">
        <v>-3.07927108013933</v>
      </c>
      <c r="DP175">
        <v>0.567650727042569</v>
      </c>
      <c r="DQ175">
        <v>0</v>
      </c>
      <c r="DR175">
        <v>1.76954512195122</v>
      </c>
      <c r="DS175">
        <v>0.0264094076655036</v>
      </c>
      <c r="DT175">
        <v>0.00345262863588354</v>
      </c>
      <c r="DU175">
        <v>1</v>
      </c>
      <c r="DV175">
        <v>1</v>
      </c>
      <c r="DW175">
        <v>2</v>
      </c>
      <c r="DX175" t="s">
        <v>357</v>
      </c>
      <c r="DY175">
        <v>2.87051</v>
      </c>
      <c r="DZ175">
        <v>2.71014</v>
      </c>
      <c r="EA175">
        <v>0.164655</v>
      </c>
      <c r="EB175">
        <v>0.168749</v>
      </c>
      <c r="EC175">
        <v>0.102407</v>
      </c>
      <c r="ED175">
        <v>0.0974501</v>
      </c>
      <c r="EE175">
        <v>23420.2</v>
      </c>
      <c r="EF175">
        <v>20422.8</v>
      </c>
      <c r="EG175">
        <v>25081.6</v>
      </c>
      <c r="EH175">
        <v>23920.5</v>
      </c>
      <c r="EI175">
        <v>38397.5</v>
      </c>
      <c r="EJ175">
        <v>35710.3</v>
      </c>
      <c r="EK175">
        <v>45315.6</v>
      </c>
      <c r="EL175">
        <v>42637.7</v>
      </c>
      <c r="EM175">
        <v>1.78227</v>
      </c>
      <c r="EN175">
        <v>1.8812</v>
      </c>
      <c r="EO175">
        <v>0.106078</v>
      </c>
      <c r="EP175">
        <v>0</v>
      </c>
      <c r="EQ175">
        <v>25.8056</v>
      </c>
      <c r="ER175">
        <v>999.9</v>
      </c>
      <c r="ES175">
        <v>59.645</v>
      </c>
      <c r="ET175">
        <v>28.691</v>
      </c>
      <c r="EU175">
        <v>26.3415</v>
      </c>
      <c r="EV175">
        <v>54.4506</v>
      </c>
      <c r="EW175">
        <v>44.4071</v>
      </c>
      <c r="EX175">
        <v>1</v>
      </c>
      <c r="EY175">
        <v>-0.0930869</v>
      </c>
      <c r="EZ175">
        <v>0.525542</v>
      </c>
      <c r="FA175">
        <v>20.2282</v>
      </c>
      <c r="FB175">
        <v>5.23406</v>
      </c>
      <c r="FC175">
        <v>11.986</v>
      </c>
      <c r="FD175">
        <v>4.95585</v>
      </c>
      <c r="FE175">
        <v>3.304</v>
      </c>
      <c r="FF175">
        <v>9999</v>
      </c>
      <c r="FG175">
        <v>9999</v>
      </c>
      <c r="FH175">
        <v>999.9</v>
      </c>
      <c r="FI175">
        <v>9999</v>
      </c>
      <c r="FJ175">
        <v>1.86844</v>
      </c>
      <c r="FK175">
        <v>1.86411</v>
      </c>
      <c r="FL175">
        <v>1.87179</v>
      </c>
      <c r="FM175">
        <v>1.86249</v>
      </c>
      <c r="FN175">
        <v>1.86194</v>
      </c>
      <c r="FO175">
        <v>1.86844</v>
      </c>
      <c r="FP175">
        <v>1.85852</v>
      </c>
      <c r="FQ175">
        <v>1.86504</v>
      </c>
      <c r="FR175">
        <v>5</v>
      </c>
      <c r="FS175">
        <v>0</v>
      </c>
      <c r="FT175">
        <v>0</v>
      </c>
      <c r="FU175">
        <v>0</v>
      </c>
      <c r="FV175" t="s">
        <v>358</v>
      </c>
      <c r="FW175" t="s">
        <v>359</v>
      </c>
      <c r="FX175" t="s">
        <v>360</v>
      </c>
      <c r="FY175" t="s">
        <v>360</v>
      </c>
      <c r="FZ175" t="s">
        <v>360</v>
      </c>
      <c r="GA175" t="s">
        <v>360</v>
      </c>
      <c r="GB175">
        <v>0</v>
      </c>
      <c r="GC175">
        <v>100</v>
      </c>
      <c r="GD175">
        <v>100</v>
      </c>
      <c r="GE175">
        <v>1.733</v>
      </c>
      <c r="GF175">
        <v>0.417</v>
      </c>
      <c r="GG175">
        <v>0.710533810232173</v>
      </c>
      <c r="GH175">
        <v>0.00197157181927259</v>
      </c>
      <c r="GI175">
        <v>-1.54613444728524e-06</v>
      </c>
      <c r="GJ175">
        <v>6.01190112903267e-10</v>
      </c>
      <c r="GK175">
        <v>-0.100309745534137</v>
      </c>
      <c r="GL175">
        <v>-0.0164619765348121</v>
      </c>
      <c r="GM175">
        <v>0.00184798508784774</v>
      </c>
      <c r="GN175">
        <v>-1.07393615702454e-05</v>
      </c>
      <c r="GO175">
        <v>1</v>
      </c>
      <c r="GP175">
        <v>1970</v>
      </c>
      <c r="GQ175">
        <v>2</v>
      </c>
      <c r="GR175">
        <v>24</v>
      </c>
      <c r="GS175">
        <v>1290.5</v>
      </c>
      <c r="GT175">
        <v>1290.6</v>
      </c>
      <c r="GU175">
        <v>2.17407</v>
      </c>
      <c r="GV175">
        <v>2.34253</v>
      </c>
      <c r="GW175">
        <v>1.44775</v>
      </c>
      <c r="GX175">
        <v>2.31201</v>
      </c>
      <c r="GY175">
        <v>1.44409</v>
      </c>
      <c r="GZ175">
        <v>2.42188</v>
      </c>
      <c r="HA175">
        <v>34.1452</v>
      </c>
      <c r="HB175">
        <v>24.3327</v>
      </c>
      <c r="HC175">
        <v>18</v>
      </c>
      <c r="HD175">
        <v>417.63</v>
      </c>
      <c r="HE175">
        <v>462.66</v>
      </c>
      <c r="HF175">
        <v>25.0032</v>
      </c>
      <c r="HG175">
        <v>26.2642</v>
      </c>
      <c r="HH175">
        <v>30.0001</v>
      </c>
      <c r="HI175">
        <v>26.1664</v>
      </c>
      <c r="HJ175">
        <v>26.1454</v>
      </c>
      <c r="HK175">
        <v>43.5568</v>
      </c>
      <c r="HL175">
        <v>29.7887</v>
      </c>
      <c r="HM175">
        <v>100</v>
      </c>
      <c r="HN175">
        <v>24.9993</v>
      </c>
      <c r="HO175">
        <v>1059.29</v>
      </c>
      <c r="HP175">
        <v>22.6493</v>
      </c>
      <c r="HQ175">
        <v>95.9292</v>
      </c>
      <c r="HR175">
        <v>100.272</v>
      </c>
    </row>
    <row r="176" spans="1:226">
      <c r="A176">
        <v>160</v>
      </c>
      <c r="B176">
        <v>1680460493.1</v>
      </c>
      <c r="C176">
        <v>2468.09999990463</v>
      </c>
      <c r="D176" t="s">
        <v>679</v>
      </c>
      <c r="E176" t="s">
        <v>680</v>
      </c>
      <c r="F176">
        <v>5</v>
      </c>
      <c r="G176" t="s">
        <v>353</v>
      </c>
      <c r="H176" t="s">
        <v>354</v>
      </c>
      <c r="I176">
        <v>1680460485.35</v>
      </c>
      <c r="J176">
        <f>(K176)/1000</f>
        <v>0</v>
      </c>
      <c r="K176">
        <f>IF(BF176, AN176, AH176)</f>
        <v>0</v>
      </c>
      <c r="L176">
        <f>IF(BF176, AI176, AG176)</f>
        <v>0</v>
      </c>
      <c r="M176">
        <f>BH176 - IF(AU176&gt;1, L176*BB176*100.0/(AW176*BV176), 0)</f>
        <v>0</v>
      </c>
      <c r="N176">
        <f>((T176-J176/2)*M176-L176)/(T176+J176/2)</f>
        <v>0</v>
      </c>
      <c r="O176">
        <f>N176*(BO176+BP176)/1000.0</f>
        <v>0</v>
      </c>
      <c r="P176">
        <f>(BH176 - IF(AU176&gt;1, L176*BB176*100.0/(AW176*BV176), 0))*(BO176+BP176)/1000.0</f>
        <v>0</v>
      </c>
      <c r="Q176">
        <f>2.0/((1/S176-1/R176)+SIGN(S176)*SQRT((1/S176-1/R176)*(1/S176-1/R176) + 4*BC176/((BC176+1)*(BC176+1))*(2*1/S176*1/R176-1/R176*1/R176)))</f>
        <v>0</v>
      </c>
      <c r="R176">
        <f>IF(LEFT(BD176,1)&lt;&gt;"0",IF(LEFT(BD176,1)="1",3.0,BE176),$D$5+$E$5*(BV176*BO176/($K$5*1000))+$F$5*(BV176*BO176/($K$5*1000))*MAX(MIN(BB176,$J$5),$I$5)*MAX(MIN(BB176,$J$5),$I$5)+$G$5*MAX(MIN(BB176,$J$5),$I$5)*(BV176*BO176/($K$5*1000))+$H$5*(BV176*BO176/($K$5*1000))*(BV176*BO176/($K$5*1000)))</f>
        <v>0</v>
      </c>
      <c r="S176">
        <f>J176*(1000-(1000*0.61365*exp(17.502*W176/(240.97+W176))/(BO176+BP176)+BJ176)/2)/(1000*0.61365*exp(17.502*W176/(240.97+W176))/(BO176+BP176)-BJ176)</f>
        <v>0</v>
      </c>
      <c r="T176">
        <f>1/((BC176+1)/(Q176/1.6)+1/(R176/1.37)) + BC176/((BC176+1)/(Q176/1.6) + BC176/(R176/1.37))</f>
        <v>0</v>
      </c>
      <c r="U176">
        <f>(AX176*BA176)</f>
        <v>0</v>
      </c>
      <c r="V176">
        <f>(BQ176+(U176+2*0.95*5.67E-8*(((BQ176+$B$7)+273)^4-(BQ176+273)^4)-44100*J176)/(1.84*29.3*R176+8*0.95*5.67E-8*(BQ176+273)^3))</f>
        <v>0</v>
      </c>
      <c r="W176">
        <f>($C$7*BR176+$D$7*BS176+$E$7*V176)</f>
        <v>0</v>
      </c>
      <c r="X176">
        <f>0.61365*exp(17.502*W176/(240.97+W176))</f>
        <v>0</v>
      </c>
      <c r="Y176">
        <f>(Z176/AA176*100)</f>
        <v>0</v>
      </c>
      <c r="Z176">
        <f>BJ176*(BO176+BP176)/1000</f>
        <v>0</v>
      </c>
      <c r="AA176">
        <f>0.61365*exp(17.502*BQ176/(240.97+BQ176))</f>
        <v>0</v>
      </c>
      <c r="AB176">
        <f>(X176-BJ176*(BO176+BP176)/1000)</f>
        <v>0</v>
      </c>
      <c r="AC176">
        <f>(-J176*44100)</f>
        <v>0</v>
      </c>
      <c r="AD176">
        <f>2*29.3*R176*0.92*(BQ176-W176)</f>
        <v>0</v>
      </c>
      <c r="AE176">
        <f>2*0.95*5.67E-8*(((BQ176+$B$7)+273)^4-(W176+273)^4)</f>
        <v>0</v>
      </c>
      <c r="AF176">
        <f>U176+AE176+AC176+AD176</f>
        <v>0</v>
      </c>
      <c r="AG176">
        <f>BN176*AU176*(BI176-BH176*(1000-AU176*BK176)/(1000-AU176*BJ176))/(100*BB176)</f>
        <v>0</v>
      </c>
      <c r="AH176">
        <f>1000*BN176*AU176*(BJ176-BK176)/(100*BB176*(1000-AU176*BJ176))</f>
        <v>0</v>
      </c>
      <c r="AI176">
        <f>(AJ176 - AK176 - BO176*1E3/(8.314*(BQ176+273.15)) * AM176/BN176 * AL176) * BN176/(100*BB176) * (1000 - BK176)/1000</f>
        <v>0</v>
      </c>
      <c r="AJ176">
        <v>1067.71468330003</v>
      </c>
      <c r="AK176">
        <v>1037.5716969697</v>
      </c>
      <c r="AL176">
        <v>3.31936599741741</v>
      </c>
      <c r="AM176">
        <v>67.1760314987301</v>
      </c>
      <c r="AN176">
        <f>(AP176 - AO176 + BO176*1E3/(8.314*(BQ176+273.15)) * AR176/BN176 * AQ176) * BN176/(100*BB176) * 1000/(1000 - AP176)</f>
        <v>0</v>
      </c>
      <c r="AO176">
        <v>22.5833940148713</v>
      </c>
      <c r="AP176">
        <v>24.3451</v>
      </c>
      <c r="AQ176">
        <v>-7.0747236995607e-07</v>
      </c>
      <c r="AR176">
        <v>128.514826234173</v>
      </c>
      <c r="AS176">
        <v>11</v>
      </c>
      <c r="AT176">
        <v>2</v>
      </c>
      <c r="AU176">
        <f>IF(AS176*$H$13&gt;=AW176,1.0,(AW176/(AW176-AS176*$H$13)))</f>
        <v>0</v>
      </c>
      <c r="AV176">
        <f>(AU176-1)*100</f>
        <v>0</v>
      </c>
      <c r="AW176">
        <f>MAX(0,($B$13+$C$13*BV176)/(1+$D$13*BV176)*BO176/(BQ176+273)*$E$13)</f>
        <v>0</v>
      </c>
      <c r="AX176">
        <f>$B$11*BW176+$C$11*BX176+$F$11*CI176*(1-CL176)</f>
        <v>0</v>
      </c>
      <c r="AY176">
        <f>AX176*AZ176</f>
        <v>0</v>
      </c>
      <c r="AZ176">
        <f>($B$11*$D$9+$C$11*$D$9+$F$11*((CV176+CN176)/MAX(CV176+CN176+CW176, 0.1)*$I$9+CW176/MAX(CV176+CN176+CW176, 0.1)*$J$9))/($B$11+$C$11+$F$11)</f>
        <v>0</v>
      </c>
      <c r="BA176">
        <f>($B$11*$K$9+$C$11*$K$9+$F$11*((CV176+CN176)/MAX(CV176+CN176+CW176, 0.1)*$P$9+CW176/MAX(CV176+CN176+CW176, 0.1)*$Q$9))/($B$11+$C$11+$F$11)</f>
        <v>0</v>
      </c>
      <c r="BB176">
        <v>2.44</v>
      </c>
      <c r="BC176">
        <v>0.5</v>
      </c>
      <c r="BD176" t="s">
        <v>355</v>
      </c>
      <c r="BE176">
        <v>2</v>
      </c>
      <c r="BF176" t="b">
        <v>1</v>
      </c>
      <c r="BG176">
        <v>1680460485.35</v>
      </c>
      <c r="BH176">
        <v>988.183964285714</v>
      </c>
      <c r="BI176">
        <v>1028.7025</v>
      </c>
      <c r="BJ176">
        <v>24.3532714285714</v>
      </c>
      <c r="BK176">
        <v>22.5847</v>
      </c>
      <c r="BL176">
        <v>986.455857142857</v>
      </c>
      <c r="BM176">
        <v>23.9361178571429</v>
      </c>
      <c r="BN176">
        <v>500.213142857143</v>
      </c>
      <c r="BO176">
        <v>89.4462821428571</v>
      </c>
      <c r="BP176">
        <v>0.0999371142857143</v>
      </c>
      <c r="BQ176">
        <v>27.3954107142857</v>
      </c>
      <c r="BR176">
        <v>27.5381857142857</v>
      </c>
      <c r="BS176">
        <v>999.9</v>
      </c>
      <c r="BT176">
        <v>0</v>
      </c>
      <c r="BU176">
        <v>0</v>
      </c>
      <c r="BV176">
        <v>10008.2978571429</v>
      </c>
      <c r="BW176">
        <v>0</v>
      </c>
      <c r="BX176">
        <v>10.2381</v>
      </c>
      <c r="BY176">
        <v>-40.5182678571429</v>
      </c>
      <c r="BZ176">
        <v>1012.85</v>
      </c>
      <c r="CA176">
        <v>1052.47178571429</v>
      </c>
      <c r="CB176">
        <v>1.76857071428571</v>
      </c>
      <c r="CC176">
        <v>1028.7025</v>
      </c>
      <c r="CD176">
        <v>22.5847</v>
      </c>
      <c r="CE176">
        <v>2.17830964285714</v>
      </c>
      <c r="CF176">
        <v>2.02011857142857</v>
      </c>
      <c r="CG176">
        <v>18.8036785714286</v>
      </c>
      <c r="CH176">
        <v>17.6029142857143</v>
      </c>
      <c r="CI176">
        <v>1999.97464285714</v>
      </c>
      <c r="CJ176">
        <v>0.979998964285714</v>
      </c>
      <c r="CK176">
        <v>0.0200012714285714</v>
      </c>
      <c r="CL176">
        <v>0</v>
      </c>
      <c r="CM176">
        <v>2.57218928571429</v>
      </c>
      <c r="CN176">
        <v>0</v>
      </c>
      <c r="CO176">
        <v>4480.50892857143</v>
      </c>
      <c r="CP176">
        <v>16705.1678571429</v>
      </c>
      <c r="CQ176">
        <v>43.5</v>
      </c>
      <c r="CR176">
        <v>45.25</v>
      </c>
      <c r="CS176">
        <v>44.5</v>
      </c>
      <c r="CT176">
        <v>43.437</v>
      </c>
      <c r="CU176">
        <v>43.062</v>
      </c>
      <c r="CV176">
        <v>1959.97357142857</v>
      </c>
      <c r="CW176">
        <v>40.0010714285714</v>
      </c>
      <c r="CX176">
        <v>0</v>
      </c>
      <c r="CY176">
        <v>1680460522.8</v>
      </c>
      <c r="CZ176">
        <v>0</v>
      </c>
      <c r="DA176">
        <v>0</v>
      </c>
      <c r="DB176" t="s">
        <v>356</v>
      </c>
      <c r="DC176">
        <v>1680383055.5</v>
      </c>
      <c r="DD176">
        <v>1680383051.5</v>
      </c>
      <c r="DE176">
        <v>0</v>
      </c>
      <c r="DF176">
        <v>-0.261</v>
      </c>
      <c r="DG176">
        <v>-0.006</v>
      </c>
      <c r="DH176">
        <v>1.377</v>
      </c>
      <c r="DI176">
        <v>0.403</v>
      </c>
      <c r="DJ176">
        <v>420</v>
      </c>
      <c r="DK176">
        <v>24</v>
      </c>
      <c r="DL176">
        <v>0.61</v>
      </c>
      <c r="DM176">
        <v>0.33</v>
      </c>
      <c r="DN176">
        <v>-40.6720365853659</v>
      </c>
      <c r="DO176">
        <v>2.4862411149825</v>
      </c>
      <c r="DP176">
        <v>0.563559440350219</v>
      </c>
      <c r="DQ176">
        <v>0</v>
      </c>
      <c r="DR176">
        <v>1.76900170731707</v>
      </c>
      <c r="DS176">
        <v>-0.0275249477351945</v>
      </c>
      <c r="DT176">
        <v>0.00418116269419313</v>
      </c>
      <c r="DU176">
        <v>1</v>
      </c>
      <c r="DV176">
        <v>1</v>
      </c>
      <c r="DW176">
        <v>2</v>
      </c>
      <c r="DX176" t="s">
        <v>357</v>
      </c>
      <c r="DY176">
        <v>2.87044</v>
      </c>
      <c r="DZ176">
        <v>2.71026</v>
      </c>
      <c r="EA176">
        <v>0.166556</v>
      </c>
      <c r="EB176">
        <v>0.170566</v>
      </c>
      <c r="EC176">
        <v>0.102394</v>
      </c>
      <c r="ED176">
        <v>0.0974552</v>
      </c>
      <c r="EE176">
        <v>23367.1</v>
      </c>
      <c r="EF176">
        <v>20378.3</v>
      </c>
      <c r="EG176">
        <v>25081.9</v>
      </c>
      <c r="EH176">
        <v>23920.5</v>
      </c>
      <c r="EI176">
        <v>38398.4</v>
      </c>
      <c r="EJ176">
        <v>35710.4</v>
      </c>
      <c r="EK176">
        <v>45316</v>
      </c>
      <c r="EL176">
        <v>42638</v>
      </c>
      <c r="EM176">
        <v>1.78202</v>
      </c>
      <c r="EN176">
        <v>1.88137</v>
      </c>
      <c r="EO176">
        <v>0.10607</v>
      </c>
      <c r="EP176">
        <v>0</v>
      </c>
      <c r="EQ176">
        <v>25.7989</v>
      </c>
      <c r="ER176">
        <v>999.9</v>
      </c>
      <c r="ES176">
        <v>59.62</v>
      </c>
      <c r="ET176">
        <v>28.691</v>
      </c>
      <c r="EU176">
        <v>26.3327</v>
      </c>
      <c r="EV176">
        <v>54.3606</v>
      </c>
      <c r="EW176">
        <v>44.7837</v>
      </c>
      <c r="EX176">
        <v>1</v>
      </c>
      <c r="EY176">
        <v>-0.0931885</v>
      </c>
      <c r="EZ176">
        <v>0.534011</v>
      </c>
      <c r="FA176">
        <v>20.2283</v>
      </c>
      <c r="FB176">
        <v>5.23421</v>
      </c>
      <c r="FC176">
        <v>11.986</v>
      </c>
      <c r="FD176">
        <v>4.95595</v>
      </c>
      <c r="FE176">
        <v>3.304</v>
      </c>
      <c r="FF176">
        <v>9999</v>
      </c>
      <c r="FG176">
        <v>9999</v>
      </c>
      <c r="FH176">
        <v>999.9</v>
      </c>
      <c r="FI176">
        <v>9999</v>
      </c>
      <c r="FJ176">
        <v>1.86844</v>
      </c>
      <c r="FK176">
        <v>1.86413</v>
      </c>
      <c r="FL176">
        <v>1.87176</v>
      </c>
      <c r="FM176">
        <v>1.86249</v>
      </c>
      <c r="FN176">
        <v>1.86193</v>
      </c>
      <c r="FO176">
        <v>1.86844</v>
      </c>
      <c r="FP176">
        <v>1.85853</v>
      </c>
      <c r="FQ176">
        <v>1.865</v>
      </c>
      <c r="FR176">
        <v>5</v>
      </c>
      <c r="FS176">
        <v>0</v>
      </c>
      <c r="FT176">
        <v>0</v>
      </c>
      <c r="FU176">
        <v>0</v>
      </c>
      <c r="FV176" t="s">
        <v>358</v>
      </c>
      <c r="FW176" t="s">
        <v>359</v>
      </c>
      <c r="FX176" t="s">
        <v>360</v>
      </c>
      <c r="FY176" t="s">
        <v>360</v>
      </c>
      <c r="FZ176" t="s">
        <v>360</v>
      </c>
      <c r="GA176" t="s">
        <v>360</v>
      </c>
      <c r="GB176">
        <v>0</v>
      </c>
      <c r="GC176">
        <v>100</v>
      </c>
      <c r="GD176">
        <v>100</v>
      </c>
      <c r="GE176">
        <v>1.75</v>
      </c>
      <c r="GF176">
        <v>0.4167</v>
      </c>
      <c r="GG176">
        <v>0.710533810232173</v>
      </c>
      <c r="GH176">
        <v>0.00197157181927259</v>
      </c>
      <c r="GI176">
        <v>-1.54613444728524e-06</v>
      </c>
      <c r="GJ176">
        <v>6.01190112903267e-10</v>
      </c>
      <c r="GK176">
        <v>-0.100309745534137</v>
      </c>
      <c r="GL176">
        <v>-0.0164619765348121</v>
      </c>
      <c r="GM176">
        <v>0.00184798508784774</v>
      </c>
      <c r="GN176">
        <v>-1.07393615702454e-05</v>
      </c>
      <c r="GO176">
        <v>1</v>
      </c>
      <c r="GP176">
        <v>1970</v>
      </c>
      <c r="GQ176">
        <v>2</v>
      </c>
      <c r="GR176">
        <v>24</v>
      </c>
      <c r="GS176">
        <v>1290.6</v>
      </c>
      <c r="GT176">
        <v>1290.7</v>
      </c>
      <c r="GU176">
        <v>2.20459</v>
      </c>
      <c r="GV176">
        <v>2.33032</v>
      </c>
      <c r="GW176">
        <v>1.44775</v>
      </c>
      <c r="GX176">
        <v>2.31201</v>
      </c>
      <c r="GY176">
        <v>1.44409</v>
      </c>
      <c r="GZ176">
        <v>2.44263</v>
      </c>
      <c r="HA176">
        <v>34.1452</v>
      </c>
      <c r="HB176">
        <v>24.3327</v>
      </c>
      <c r="HC176">
        <v>18</v>
      </c>
      <c r="HD176">
        <v>417.492</v>
      </c>
      <c r="HE176">
        <v>462.769</v>
      </c>
      <c r="HF176">
        <v>24.9624</v>
      </c>
      <c r="HG176">
        <v>26.2642</v>
      </c>
      <c r="HH176">
        <v>30</v>
      </c>
      <c r="HI176">
        <v>26.1664</v>
      </c>
      <c r="HJ176">
        <v>26.1454</v>
      </c>
      <c r="HK176">
        <v>44.1848</v>
      </c>
      <c r="HL176">
        <v>29.7887</v>
      </c>
      <c r="HM176">
        <v>100</v>
      </c>
      <c r="HN176">
        <v>24.9238</v>
      </c>
      <c r="HO176">
        <v>1072.75</v>
      </c>
      <c r="HP176">
        <v>22.6701</v>
      </c>
      <c r="HQ176">
        <v>95.9301</v>
      </c>
      <c r="HR176">
        <v>100.272</v>
      </c>
    </row>
    <row r="177" spans="1:226">
      <c r="A177">
        <v>161</v>
      </c>
      <c r="B177">
        <v>1680460498.1</v>
      </c>
      <c r="C177">
        <v>2473.09999990463</v>
      </c>
      <c r="D177" t="s">
        <v>681</v>
      </c>
      <c r="E177" t="s">
        <v>682</v>
      </c>
      <c r="F177">
        <v>5</v>
      </c>
      <c r="G177" t="s">
        <v>353</v>
      </c>
      <c r="H177" t="s">
        <v>354</v>
      </c>
      <c r="I177">
        <v>1680460490.61852</v>
      </c>
      <c r="J177">
        <f>(K177)/1000</f>
        <v>0</v>
      </c>
      <c r="K177">
        <f>IF(BF177, AN177, AH177)</f>
        <v>0</v>
      </c>
      <c r="L177">
        <f>IF(BF177, AI177, AG177)</f>
        <v>0</v>
      </c>
      <c r="M177">
        <f>BH177 - IF(AU177&gt;1, L177*BB177*100.0/(AW177*BV177), 0)</f>
        <v>0</v>
      </c>
      <c r="N177">
        <f>((T177-J177/2)*M177-L177)/(T177+J177/2)</f>
        <v>0</v>
      </c>
      <c r="O177">
        <f>N177*(BO177+BP177)/1000.0</f>
        <v>0</v>
      </c>
      <c r="P177">
        <f>(BH177 - IF(AU177&gt;1, L177*BB177*100.0/(AW177*BV177), 0))*(BO177+BP177)/1000.0</f>
        <v>0</v>
      </c>
      <c r="Q177">
        <f>2.0/((1/S177-1/R177)+SIGN(S177)*SQRT((1/S177-1/R177)*(1/S177-1/R177) + 4*BC177/((BC177+1)*(BC177+1))*(2*1/S177*1/R177-1/R177*1/R177)))</f>
        <v>0</v>
      </c>
      <c r="R177">
        <f>IF(LEFT(BD177,1)&lt;&gt;"0",IF(LEFT(BD177,1)="1",3.0,BE177),$D$5+$E$5*(BV177*BO177/($K$5*1000))+$F$5*(BV177*BO177/($K$5*1000))*MAX(MIN(BB177,$J$5),$I$5)*MAX(MIN(BB177,$J$5),$I$5)+$G$5*MAX(MIN(BB177,$J$5),$I$5)*(BV177*BO177/($K$5*1000))+$H$5*(BV177*BO177/($K$5*1000))*(BV177*BO177/($K$5*1000)))</f>
        <v>0</v>
      </c>
      <c r="S177">
        <f>J177*(1000-(1000*0.61365*exp(17.502*W177/(240.97+W177))/(BO177+BP177)+BJ177)/2)/(1000*0.61365*exp(17.502*W177/(240.97+W177))/(BO177+BP177)-BJ177)</f>
        <v>0</v>
      </c>
      <c r="T177">
        <f>1/((BC177+1)/(Q177/1.6)+1/(R177/1.37)) + BC177/((BC177+1)/(Q177/1.6) + BC177/(R177/1.37))</f>
        <v>0</v>
      </c>
      <c r="U177">
        <f>(AX177*BA177)</f>
        <v>0</v>
      </c>
      <c r="V177">
        <f>(BQ177+(U177+2*0.95*5.67E-8*(((BQ177+$B$7)+273)^4-(BQ177+273)^4)-44100*J177)/(1.84*29.3*R177+8*0.95*5.67E-8*(BQ177+273)^3))</f>
        <v>0</v>
      </c>
      <c r="W177">
        <f>($C$7*BR177+$D$7*BS177+$E$7*V177)</f>
        <v>0</v>
      </c>
      <c r="X177">
        <f>0.61365*exp(17.502*W177/(240.97+W177))</f>
        <v>0</v>
      </c>
      <c r="Y177">
        <f>(Z177/AA177*100)</f>
        <v>0</v>
      </c>
      <c r="Z177">
        <f>BJ177*(BO177+BP177)/1000</f>
        <v>0</v>
      </c>
      <c r="AA177">
        <f>0.61365*exp(17.502*BQ177/(240.97+BQ177))</f>
        <v>0</v>
      </c>
      <c r="AB177">
        <f>(X177-BJ177*(BO177+BP177)/1000)</f>
        <v>0</v>
      </c>
      <c r="AC177">
        <f>(-J177*44100)</f>
        <v>0</v>
      </c>
      <c r="AD177">
        <f>2*29.3*R177*0.92*(BQ177-W177)</f>
        <v>0</v>
      </c>
      <c r="AE177">
        <f>2*0.95*5.67E-8*(((BQ177+$B$7)+273)^4-(W177+273)^4)</f>
        <v>0</v>
      </c>
      <c r="AF177">
        <f>U177+AE177+AC177+AD177</f>
        <v>0</v>
      </c>
      <c r="AG177">
        <f>BN177*AU177*(BI177-BH177*(1000-AU177*BK177)/(1000-AU177*BJ177))/(100*BB177)</f>
        <v>0</v>
      </c>
      <c r="AH177">
        <f>1000*BN177*AU177*(BJ177-BK177)/(100*BB177*(1000-AU177*BJ177))</f>
        <v>0</v>
      </c>
      <c r="AI177">
        <f>(AJ177 - AK177 - BO177*1E3/(8.314*(BQ177+273.15)) * AM177/BN177 * AL177) * BN177/(100*BB177) * (1000 - BK177)/1000</f>
        <v>0</v>
      </c>
      <c r="AJ177">
        <v>1084.93736233303</v>
      </c>
      <c r="AK177">
        <v>1054.20357575758</v>
      </c>
      <c r="AL177">
        <v>3.30622336425026</v>
      </c>
      <c r="AM177">
        <v>67.1760314987301</v>
      </c>
      <c r="AN177">
        <f>(AP177 - AO177 + BO177*1E3/(8.314*(BQ177+273.15)) * AR177/BN177 * AQ177) * BN177/(100*BB177) * 1000/(1000 - AP177)</f>
        <v>0</v>
      </c>
      <c r="AO177">
        <v>22.5841060775821</v>
      </c>
      <c r="AP177">
        <v>24.3377048484848</v>
      </c>
      <c r="AQ177">
        <v>-2.71461687525652e-06</v>
      </c>
      <c r="AR177">
        <v>128.514826234173</v>
      </c>
      <c r="AS177">
        <v>11</v>
      </c>
      <c r="AT177">
        <v>2</v>
      </c>
      <c r="AU177">
        <f>IF(AS177*$H$13&gt;=AW177,1.0,(AW177/(AW177-AS177*$H$13)))</f>
        <v>0</v>
      </c>
      <c r="AV177">
        <f>(AU177-1)*100</f>
        <v>0</v>
      </c>
      <c r="AW177">
        <f>MAX(0,($B$13+$C$13*BV177)/(1+$D$13*BV177)*BO177/(BQ177+273)*$E$13)</f>
        <v>0</v>
      </c>
      <c r="AX177">
        <f>$B$11*BW177+$C$11*BX177+$F$11*CI177*(1-CL177)</f>
        <v>0</v>
      </c>
      <c r="AY177">
        <f>AX177*AZ177</f>
        <v>0</v>
      </c>
      <c r="AZ177">
        <f>($B$11*$D$9+$C$11*$D$9+$F$11*((CV177+CN177)/MAX(CV177+CN177+CW177, 0.1)*$I$9+CW177/MAX(CV177+CN177+CW177, 0.1)*$J$9))/($B$11+$C$11+$F$11)</f>
        <v>0</v>
      </c>
      <c r="BA177">
        <f>($B$11*$K$9+$C$11*$K$9+$F$11*((CV177+CN177)/MAX(CV177+CN177+CW177, 0.1)*$P$9+CW177/MAX(CV177+CN177+CW177, 0.1)*$Q$9))/($B$11+$C$11+$F$11)</f>
        <v>0</v>
      </c>
      <c r="BB177">
        <v>2.44</v>
      </c>
      <c r="BC177">
        <v>0.5</v>
      </c>
      <c r="BD177" t="s">
        <v>355</v>
      </c>
      <c r="BE177">
        <v>2</v>
      </c>
      <c r="BF177" t="b">
        <v>1</v>
      </c>
      <c r="BG177">
        <v>1680460490.61852</v>
      </c>
      <c r="BH177">
        <v>1005.72425925926</v>
      </c>
      <c r="BI177">
        <v>1046.23259259259</v>
      </c>
      <c r="BJ177">
        <v>24.3466333333333</v>
      </c>
      <c r="BK177">
        <v>22.5835814814815</v>
      </c>
      <c r="BL177">
        <v>1003.98459259259</v>
      </c>
      <c r="BM177">
        <v>23.9298222222222</v>
      </c>
      <c r="BN177">
        <v>500.221592592593</v>
      </c>
      <c r="BO177">
        <v>89.4460703703704</v>
      </c>
      <c r="BP177">
        <v>0.0999690740740741</v>
      </c>
      <c r="BQ177">
        <v>27.3882481481481</v>
      </c>
      <c r="BR177">
        <v>27.5335</v>
      </c>
      <c r="BS177">
        <v>999.9</v>
      </c>
      <c r="BT177">
        <v>0</v>
      </c>
      <c r="BU177">
        <v>0</v>
      </c>
      <c r="BV177">
        <v>10011.9181481482</v>
      </c>
      <c r="BW177">
        <v>0</v>
      </c>
      <c r="BX177">
        <v>10.2381</v>
      </c>
      <c r="BY177">
        <v>-40.5074407407407</v>
      </c>
      <c r="BZ177">
        <v>1030.82185185185</v>
      </c>
      <c r="CA177">
        <v>1070.40481481481</v>
      </c>
      <c r="CB177">
        <v>1.76305814814815</v>
      </c>
      <c r="CC177">
        <v>1046.23259259259</v>
      </c>
      <c r="CD177">
        <v>22.5835814814815</v>
      </c>
      <c r="CE177">
        <v>2.17771074074074</v>
      </c>
      <c r="CF177">
        <v>2.02001296296296</v>
      </c>
      <c r="CG177">
        <v>18.7992814814815</v>
      </c>
      <c r="CH177">
        <v>17.6020851851852</v>
      </c>
      <c r="CI177">
        <v>1999.97518518519</v>
      </c>
      <c r="CJ177">
        <v>0.979999222222222</v>
      </c>
      <c r="CK177">
        <v>0.0200009962962963</v>
      </c>
      <c r="CL177">
        <v>0</v>
      </c>
      <c r="CM177">
        <v>2.55925925925926</v>
      </c>
      <c r="CN177">
        <v>0</v>
      </c>
      <c r="CO177">
        <v>4478.72074074074</v>
      </c>
      <c r="CP177">
        <v>16705.1888888889</v>
      </c>
      <c r="CQ177">
        <v>43.5</v>
      </c>
      <c r="CR177">
        <v>45.25</v>
      </c>
      <c r="CS177">
        <v>44.5</v>
      </c>
      <c r="CT177">
        <v>43.444</v>
      </c>
      <c r="CU177">
        <v>43.062</v>
      </c>
      <c r="CV177">
        <v>1959.97481481481</v>
      </c>
      <c r="CW177">
        <v>40.0003703703704</v>
      </c>
      <c r="CX177">
        <v>0</v>
      </c>
      <c r="CY177">
        <v>1680460528.2</v>
      </c>
      <c r="CZ177">
        <v>0</v>
      </c>
      <c r="DA177">
        <v>0</v>
      </c>
      <c r="DB177" t="s">
        <v>356</v>
      </c>
      <c r="DC177">
        <v>1680383055.5</v>
      </c>
      <c r="DD177">
        <v>1680383051.5</v>
      </c>
      <c r="DE177">
        <v>0</v>
      </c>
      <c r="DF177">
        <v>-0.261</v>
      </c>
      <c r="DG177">
        <v>-0.006</v>
      </c>
      <c r="DH177">
        <v>1.377</v>
      </c>
      <c r="DI177">
        <v>0.403</v>
      </c>
      <c r="DJ177">
        <v>420</v>
      </c>
      <c r="DK177">
        <v>24</v>
      </c>
      <c r="DL177">
        <v>0.61</v>
      </c>
      <c r="DM177">
        <v>0.33</v>
      </c>
      <c r="DN177">
        <v>-40.5115975609756</v>
      </c>
      <c r="DO177">
        <v>1.18728501742151</v>
      </c>
      <c r="DP177">
        <v>0.509024000817923</v>
      </c>
      <c r="DQ177">
        <v>0</v>
      </c>
      <c r="DR177">
        <v>1.7670056097561</v>
      </c>
      <c r="DS177">
        <v>-0.0556797909407657</v>
      </c>
      <c r="DT177">
        <v>0.00579457738469528</v>
      </c>
      <c r="DU177">
        <v>1</v>
      </c>
      <c r="DV177">
        <v>1</v>
      </c>
      <c r="DW177">
        <v>2</v>
      </c>
      <c r="DX177" t="s">
        <v>357</v>
      </c>
      <c r="DY177">
        <v>2.8703</v>
      </c>
      <c r="DZ177">
        <v>2.71052</v>
      </c>
      <c r="EA177">
        <v>0.168246</v>
      </c>
      <c r="EB177">
        <v>0.172211</v>
      </c>
      <c r="EC177">
        <v>0.102377</v>
      </c>
      <c r="ED177">
        <v>0.097474</v>
      </c>
      <c r="EE177">
        <v>23319.5</v>
      </c>
      <c r="EF177">
        <v>20337.7</v>
      </c>
      <c r="EG177">
        <v>25081.6</v>
      </c>
      <c r="EH177">
        <v>23920.4</v>
      </c>
      <c r="EI177">
        <v>38399.4</v>
      </c>
      <c r="EJ177">
        <v>35709.3</v>
      </c>
      <c r="EK177">
        <v>45316.3</v>
      </c>
      <c r="EL177">
        <v>42637.5</v>
      </c>
      <c r="EM177">
        <v>1.78202</v>
      </c>
      <c r="EN177">
        <v>1.88168</v>
      </c>
      <c r="EO177">
        <v>0.105582</v>
      </c>
      <c r="EP177">
        <v>0</v>
      </c>
      <c r="EQ177">
        <v>25.7951</v>
      </c>
      <c r="ER177">
        <v>999.9</v>
      </c>
      <c r="ES177">
        <v>59.62</v>
      </c>
      <c r="ET177">
        <v>28.691</v>
      </c>
      <c r="EU177">
        <v>26.3332</v>
      </c>
      <c r="EV177">
        <v>53.7406</v>
      </c>
      <c r="EW177">
        <v>45.3926</v>
      </c>
      <c r="EX177">
        <v>1</v>
      </c>
      <c r="EY177">
        <v>-0.0931707</v>
      </c>
      <c r="EZ177">
        <v>0.568151</v>
      </c>
      <c r="FA177">
        <v>20.2281</v>
      </c>
      <c r="FB177">
        <v>5.23376</v>
      </c>
      <c r="FC177">
        <v>11.986</v>
      </c>
      <c r="FD177">
        <v>4.95625</v>
      </c>
      <c r="FE177">
        <v>3.30395</v>
      </c>
      <c r="FF177">
        <v>9999</v>
      </c>
      <c r="FG177">
        <v>9999</v>
      </c>
      <c r="FH177">
        <v>999.9</v>
      </c>
      <c r="FI177">
        <v>9999</v>
      </c>
      <c r="FJ177">
        <v>1.86844</v>
      </c>
      <c r="FK177">
        <v>1.86409</v>
      </c>
      <c r="FL177">
        <v>1.87179</v>
      </c>
      <c r="FM177">
        <v>1.86249</v>
      </c>
      <c r="FN177">
        <v>1.86194</v>
      </c>
      <c r="FO177">
        <v>1.86844</v>
      </c>
      <c r="FP177">
        <v>1.85852</v>
      </c>
      <c r="FQ177">
        <v>1.86501</v>
      </c>
      <c r="FR177">
        <v>5</v>
      </c>
      <c r="FS177">
        <v>0</v>
      </c>
      <c r="FT177">
        <v>0</v>
      </c>
      <c r="FU177">
        <v>0</v>
      </c>
      <c r="FV177" t="s">
        <v>358</v>
      </c>
      <c r="FW177" t="s">
        <v>359</v>
      </c>
      <c r="FX177" t="s">
        <v>360</v>
      </c>
      <c r="FY177" t="s">
        <v>360</v>
      </c>
      <c r="FZ177" t="s">
        <v>360</v>
      </c>
      <c r="GA177" t="s">
        <v>360</v>
      </c>
      <c r="GB177">
        <v>0</v>
      </c>
      <c r="GC177">
        <v>100</v>
      </c>
      <c r="GD177">
        <v>100</v>
      </c>
      <c r="GE177">
        <v>1.75</v>
      </c>
      <c r="GF177">
        <v>0.4164</v>
      </c>
      <c r="GG177">
        <v>0.710533810232173</v>
      </c>
      <c r="GH177">
        <v>0.00197157181927259</v>
      </c>
      <c r="GI177">
        <v>-1.54613444728524e-06</v>
      </c>
      <c r="GJ177">
        <v>6.01190112903267e-10</v>
      </c>
      <c r="GK177">
        <v>-0.100309745534137</v>
      </c>
      <c r="GL177">
        <v>-0.0164619765348121</v>
      </c>
      <c r="GM177">
        <v>0.00184798508784774</v>
      </c>
      <c r="GN177">
        <v>-1.07393615702454e-05</v>
      </c>
      <c r="GO177">
        <v>1</v>
      </c>
      <c r="GP177">
        <v>1970</v>
      </c>
      <c r="GQ177">
        <v>2</v>
      </c>
      <c r="GR177">
        <v>24</v>
      </c>
      <c r="GS177">
        <v>1290.7</v>
      </c>
      <c r="GT177">
        <v>1290.8</v>
      </c>
      <c r="GU177">
        <v>2.23145</v>
      </c>
      <c r="GV177">
        <v>2.35352</v>
      </c>
      <c r="GW177">
        <v>1.44897</v>
      </c>
      <c r="GX177">
        <v>2.31201</v>
      </c>
      <c r="GY177">
        <v>1.44409</v>
      </c>
      <c r="GZ177">
        <v>2.32056</v>
      </c>
      <c r="HA177">
        <v>34.1452</v>
      </c>
      <c r="HB177">
        <v>24.3239</v>
      </c>
      <c r="HC177">
        <v>18</v>
      </c>
      <c r="HD177">
        <v>417.492</v>
      </c>
      <c r="HE177">
        <v>462.956</v>
      </c>
      <c r="HF177">
        <v>24.9253</v>
      </c>
      <c r="HG177">
        <v>26.2642</v>
      </c>
      <c r="HH177">
        <v>30.0001</v>
      </c>
      <c r="HI177">
        <v>26.1664</v>
      </c>
      <c r="HJ177">
        <v>26.1454</v>
      </c>
      <c r="HK177">
        <v>44.7651</v>
      </c>
      <c r="HL177">
        <v>29.5076</v>
      </c>
      <c r="HM177">
        <v>100</v>
      </c>
      <c r="HN177">
        <v>24.899</v>
      </c>
      <c r="HO177">
        <v>1092.87</v>
      </c>
      <c r="HP177">
        <v>22.6775</v>
      </c>
      <c r="HQ177">
        <v>95.9301</v>
      </c>
      <c r="HR177">
        <v>100.271</v>
      </c>
    </row>
    <row r="178" spans="1:226">
      <c r="A178">
        <v>162</v>
      </c>
      <c r="B178">
        <v>1680460503.1</v>
      </c>
      <c r="C178">
        <v>2478.09999990463</v>
      </c>
      <c r="D178" t="s">
        <v>683</v>
      </c>
      <c r="E178" t="s">
        <v>684</v>
      </c>
      <c r="F178">
        <v>5</v>
      </c>
      <c r="G178" t="s">
        <v>353</v>
      </c>
      <c r="H178" t="s">
        <v>354</v>
      </c>
      <c r="I178">
        <v>1680460495.33214</v>
      </c>
      <c r="J178">
        <f>(K178)/1000</f>
        <v>0</v>
      </c>
      <c r="K178">
        <f>IF(BF178, AN178, AH178)</f>
        <v>0</v>
      </c>
      <c r="L178">
        <f>IF(BF178, AI178, AG178)</f>
        <v>0</v>
      </c>
      <c r="M178">
        <f>BH178 - IF(AU178&gt;1, L178*BB178*100.0/(AW178*BV178), 0)</f>
        <v>0</v>
      </c>
      <c r="N178">
        <f>((T178-J178/2)*M178-L178)/(T178+J178/2)</f>
        <v>0</v>
      </c>
      <c r="O178">
        <f>N178*(BO178+BP178)/1000.0</f>
        <v>0</v>
      </c>
      <c r="P178">
        <f>(BH178 - IF(AU178&gt;1, L178*BB178*100.0/(AW178*BV178), 0))*(BO178+BP178)/1000.0</f>
        <v>0</v>
      </c>
      <c r="Q178">
        <f>2.0/((1/S178-1/R178)+SIGN(S178)*SQRT((1/S178-1/R178)*(1/S178-1/R178) + 4*BC178/((BC178+1)*(BC178+1))*(2*1/S178*1/R178-1/R178*1/R178)))</f>
        <v>0</v>
      </c>
      <c r="R178">
        <f>IF(LEFT(BD178,1)&lt;&gt;"0",IF(LEFT(BD178,1)="1",3.0,BE178),$D$5+$E$5*(BV178*BO178/($K$5*1000))+$F$5*(BV178*BO178/($K$5*1000))*MAX(MIN(BB178,$J$5),$I$5)*MAX(MIN(BB178,$J$5),$I$5)+$G$5*MAX(MIN(BB178,$J$5),$I$5)*(BV178*BO178/($K$5*1000))+$H$5*(BV178*BO178/($K$5*1000))*(BV178*BO178/($K$5*1000)))</f>
        <v>0</v>
      </c>
      <c r="S178">
        <f>J178*(1000-(1000*0.61365*exp(17.502*W178/(240.97+W178))/(BO178+BP178)+BJ178)/2)/(1000*0.61365*exp(17.502*W178/(240.97+W178))/(BO178+BP178)-BJ178)</f>
        <v>0</v>
      </c>
      <c r="T178">
        <f>1/((BC178+1)/(Q178/1.6)+1/(R178/1.37)) + BC178/((BC178+1)/(Q178/1.6) + BC178/(R178/1.37))</f>
        <v>0</v>
      </c>
      <c r="U178">
        <f>(AX178*BA178)</f>
        <v>0</v>
      </c>
      <c r="V178">
        <f>(BQ178+(U178+2*0.95*5.67E-8*(((BQ178+$B$7)+273)^4-(BQ178+273)^4)-44100*J178)/(1.84*29.3*R178+8*0.95*5.67E-8*(BQ178+273)^3))</f>
        <v>0</v>
      </c>
      <c r="W178">
        <f>($C$7*BR178+$D$7*BS178+$E$7*V178)</f>
        <v>0</v>
      </c>
      <c r="X178">
        <f>0.61365*exp(17.502*W178/(240.97+W178))</f>
        <v>0</v>
      </c>
      <c r="Y178">
        <f>(Z178/AA178*100)</f>
        <v>0</v>
      </c>
      <c r="Z178">
        <f>BJ178*(BO178+BP178)/1000</f>
        <v>0</v>
      </c>
      <c r="AA178">
        <f>0.61365*exp(17.502*BQ178/(240.97+BQ178))</f>
        <v>0</v>
      </c>
      <c r="AB178">
        <f>(X178-BJ178*(BO178+BP178)/1000)</f>
        <v>0</v>
      </c>
      <c r="AC178">
        <f>(-J178*44100)</f>
        <v>0</v>
      </c>
      <c r="AD178">
        <f>2*29.3*R178*0.92*(BQ178-W178)</f>
        <v>0</v>
      </c>
      <c r="AE178">
        <f>2*0.95*5.67E-8*(((BQ178+$B$7)+273)^4-(W178+273)^4)</f>
        <v>0</v>
      </c>
      <c r="AF178">
        <f>U178+AE178+AC178+AD178</f>
        <v>0</v>
      </c>
      <c r="AG178">
        <f>BN178*AU178*(BI178-BH178*(1000-AU178*BK178)/(1000-AU178*BJ178))/(100*BB178)</f>
        <v>0</v>
      </c>
      <c r="AH178">
        <f>1000*BN178*AU178*(BJ178-BK178)/(100*BB178*(1000-AU178*BJ178))</f>
        <v>0</v>
      </c>
      <c r="AI178">
        <f>(AJ178 - AK178 - BO178*1E3/(8.314*(BQ178+273.15)) * AM178/BN178 * AL178) * BN178/(100*BB178) * (1000 - BK178)/1000</f>
        <v>0</v>
      </c>
      <c r="AJ178">
        <v>1101.46281000918</v>
      </c>
      <c r="AK178">
        <v>1071.10987878788</v>
      </c>
      <c r="AL178">
        <v>3.36800310673306</v>
      </c>
      <c r="AM178">
        <v>67.1760314987301</v>
      </c>
      <c r="AN178">
        <f>(AP178 - AO178 + BO178*1E3/(8.314*(BQ178+273.15)) * AR178/BN178 * AQ178) * BN178/(100*BB178) * 1000/(1000 - AP178)</f>
        <v>0</v>
      </c>
      <c r="AO178">
        <v>22.6152459795794</v>
      </c>
      <c r="AP178">
        <v>24.332716969697</v>
      </c>
      <c r="AQ178">
        <v>-1.55882892045033e-06</v>
      </c>
      <c r="AR178">
        <v>128.514826234173</v>
      </c>
      <c r="AS178">
        <v>11</v>
      </c>
      <c r="AT178">
        <v>2</v>
      </c>
      <c r="AU178">
        <f>IF(AS178*$H$13&gt;=AW178,1.0,(AW178/(AW178-AS178*$H$13)))</f>
        <v>0</v>
      </c>
      <c r="AV178">
        <f>(AU178-1)*100</f>
        <v>0</v>
      </c>
      <c r="AW178">
        <f>MAX(0,($B$13+$C$13*BV178)/(1+$D$13*BV178)*BO178/(BQ178+273)*$E$13)</f>
        <v>0</v>
      </c>
      <c r="AX178">
        <f>$B$11*BW178+$C$11*BX178+$F$11*CI178*(1-CL178)</f>
        <v>0</v>
      </c>
      <c r="AY178">
        <f>AX178*AZ178</f>
        <v>0</v>
      </c>
      <c r="AZ178">
        <f>($B$11*$D$9+$C$11*$D$9+$F$11*((CV178+CN178)/MAX(CV178+CN178+CW178, 0.1)*$I$9+CW178/MAX(CV178+CN178+CW178, 0.1)*$J$9))/($B$11+$C$11+$F$11)</f>
        <v>0</v>
      </c>
      <c r="BA178">
        <f>($B$11*$K$9+$C$11*$K$9+$F$11*((CV178+CN178)/MAX(CV178+CN178+CW178, 0.1)*$P$9+CW178/MAX(CV178+CN178+CW178, 0.1)*$Q$9))/($B$11+$C$11+$F$11)</f>
        <v>0</v>
      </c>
      <c r="BB178">
        <v>2.44</v>
      </c>
      <c r="BC178">
        <v>0.5</v>
      </c>
      <c r="BD178" t="s">
        <v>355</v>
      </c>
      <c r="BE178">
        <v>2</v>
      </c>
      <c r="BF178" t="b">
        <v>1</v>
      </c>
      <c r="BG178">
        <v>1680460495.33214</v>
      </c>
      <c r="BH178">
        <v>1021.25103571429</v>
      </c>
      <c r="BI178">
        <v>1061.52357142857</v>
      </c>
      <c r="BJ178">
        <v>24.34105</v>
      </c>
      <c r="BK178">
        <v>22.591625</v>
      </c>
      <c r="BL178">
        <v>1019.50082142857</v>
      </c>
      <c r="BM178">
        <v>23.9245178571429</v>
      </c>
      <c r="BN178">
        <v>500.218035714286</v>
      </c>
      <c r="BO178">
        <v>89.4461035714286</v>
      </c>
      <c r="BP178">
        <v>0.0999837285714286</v>
      </c>
      <c r="BQ178">
        <v>27.3822821428571</v>
      </c>
      <c r="BR178">
        <v>27.5295464285714</v>
      </c>
      <c r="BS178">
        <v>999.9</v>
      </c>
      <c r="BT178">
        <v>0</v>
      </c>
      <c r="BU178">
        <v>0</v>
      </c>
      <c r="BV178">
        <v>10011.3428571429</v>
      </c>
      <c r="BW178">
        <v>0</v>
      </c>
      <c r="BX178">
        <v>10.2381</v>
      </c>
      <c r="BY178">
        <v>-40.2714571428572</v>
      </c>
      <c r="BZ178">
        <v>1046.73035714286</v>
      </c>
      <c r="CA178">
        <v>1086.05785714286</v>
      </c>
      <c r="CB178">
        <v>1.74943142857143</v>
      </c>
      <c r="CC178">
        <v>1061.52357142857</v>
      </c>
      <c r="CD178">
        <v>22.591625</v>
      </c>
      <c r="CE178">
        <v>2.17721142857143</v>
      </c>
      <c r="CF178">
        <v>2.02073321428571</v>
      </c>
      <c r="CG178">
        <v>18.7956178571429</v>
      </c>
      <c r="CH178">
        <v>17.6077285714286</v>
      </c>
      <c r="CI178">
        <v>1999.96571428571</v>
      </c>
      <c r="CJ178">
        <v>0.979999071428571</v>
      </c>
      <c r="CK178">
        <v>0.0200011571428571</v>
      </c>
      <c r="CL178">
        <v>0</v>
      </c>
      <c r="CM178">
        <v>2.54493928571429</v>
      </c>
      <c r="CN178">
        <v>0</v>
      </c>
      <c r="CO178">
        <v>4477.05535714286</v>
      </c>
      <c r="CP178">
        <v>16705.125</v>
      </c>
      <c r="CQ178">
        <v>43.5</v>
      </c>
      <c r="CR178">
        <v>45.25</v>
      </c>
      <c r="CS178">
        <v>44.5</v>
      </c>
      <c r="CT178">
        <v>43.4595</v>
      </c>
      <c r="CU178">
        <v>43.062</v>
      </c>
      <c r="CV178">
        <v>1959.965</v>
      </c>
      <c r="CW178">
        <v>40.0007142857143</v>
      </c>
      <c r="CX178">
        <v>0</v>
      </c>
      <c r="CY178">
        <v>1680460533</v>
      </c>
      <c r="CZ178">
        <v>0</v>
      </c>
      <c r="DA178">
        <v>0</v>
      </c>
      <c r="DB178" t="s">
        <v>356</v>
      </c>
      <c r="DC178">
        <v>1680383055.5</v>
      </c>
      <c r="DD178">
        <v>1680383051.5</v>
      </c>
      <c r="DE178">
        <v>0</v>
      </c>
      <c r="DF178">
        <v>-0.261</v>
      </c>
      <c r="DG178">
        <v>-0.006</v>
      </c>
      <c r="DH178">
        <v>1.377</v>
      </c>
      <c r="DI178">
        <v>0.403</v>
      </c>
      <c r="DJ178">
        <v>420</v>
      </c>
      <c r="DK178">
        <v>24</v>
      </c>
      <c r="DL178">
        <v>0.61</v>
      </c>
      <c r="DM178">
        <v>0.33</v>
      </c>
      <c r="DN178">
        <v>-40.5198926829268</v>
      </c>
      <c r="DO178">
        <v>2.98988153310109</v>
      </c>
      <c r="DP178">
        <v>0.495473931971737</v>
      </c>
      <c r="DQ178">
        <v>0</v>
      </c>
      <c r="DR178">
        <v>1.75794414634146</v>
      </c>
      <c r="DS178">
        <v>-0.133150871080137</v>
      </c>
      <c r="DT178">
        <v>0.0147359626425617</v>
      </c>
      <c r="DU178">
        <v>0</v>
      </c>
      <c r="DV178">
        <v>0</v>
      </c>
      <c r="DW178">
        <v>2</v>
      </c>
      <c r="DX178" t="s">
        <v>383</v>
      </c>
      <c r="DY178">
        <v>2.87067</v>
      </c>
      <c r="DZ178">
        <v>2.71004</v>
      </c>
      <c r="EA178">
        <v>0.169944</v>
      </c>
      <c r="EB178">
        <v>0.173949</v>
      </c>
      <c r="EC178">
        <v>0.102364</v>
      </c>
      <c r="ED178">
        <v>0.0975506</v>
      </c>
      <c r="EE178">
        <v>23272</v>
      </c>
      <c r="EF178">
        <v>20295.1</v>
      </c>
      <c r="EG178">
        <v>25081.7</v>
      </c>
      <c r="EH178">
        <v>23920.4</v>
      </c>
      <c r="EI178">
        <v>38399.5</v>
      </c>
      <c r="EJ178">
        <v>35706.4</v>
      </c>
      <c r="EK178">
        <v>45315.7</v>
      </c>
      <c r="EL178">
        <v>42637.6</v>
      </c>
      <c r="EM178">
        <v>1.78207</v>
      </c>
      <c r="EN178">
        <v>1.88168</v>
      </c>
      <c r="EO178">
        <v>0.105746</v>
      </c>
      <c r="EP178">
        <v>0</v>
      </c>
      <c r="EQ178">
        <v>25.7923</v>
      </c>
      <c r="ER178">
        <v>999.9</v>
      </c>
      <c r="ES178">
        <v>59.62</v>
      </c>
      <c r="ET178">
        <v>28.701</v>
      </c>
      <c r="EU178">
        <v>26.3474</v>
      </c>
      <c r="EV178">
        <v>53.9006</v>
      </c>
      <c r="EW178">
        <v>44.3429</v>
      </c>
      <c r="EX178">
        <v>1</v>
      </c>
      <c r="EY178">
        <v>-0.0931199</v>
      </c>
      <c r="EZ178">
        <v>0.547623</v>
      </c>
      <c r="FA178">
        <v>20.2282</v>
      </c>
      <c r="FB178">
        <v>5.23361</v>
      </c>
      <c r="FC178">
        <v>11.986</v>
      </c>
      <c r="FD178">
        <v>4.956</v>
      </c>
      <c r="FE178">
        <v>3.30395</v>
      </c>
      <c r="FF178">
        <v>9999</v>
      </c>
      <c r="FG178">
        <v>9999</v>
      </c>
      <c r="FH178">
        <v>999.9</v>
      </c>
      <c r="FI178">
        <v>9999</v>
      </c>
      <c r="FJ178">
        <v>1.86844</v>
      </c>
      <c r="FK178">
        <v>1.86411</v>
      </c>
      <c r="FL178">
        <v>1.87176</v>
      </c>
      <c r="FM178">
        <v>1.86249</v>
      </c>
      <c r="FN178">
        <v>1.86196</v>
      </c>
      <c r="FO178">
        <v>1.86844</v>
      </c>
      <c r="FP178">
        <v>1.85852</v>
      </c>
      <c r="FQ178">
        <v>1.86498</v>
      </c>
      <c r="FR178">
        <v>5</v>
      </c>
      <c r="FS178">
        <v>0</v>
      </c>
      <c r="FT178">
        <v>0</v>
      </c>
      <c r="FU178">
        <v>0</v>
      </c>
      <c r="FV178" t="s">
        <v>358</v>
      </c>
      <c r="FW178" t="s">
        <v>359</v>
      </c>
      <c r="FX178" t="s">
        <v>360</v>
      </c>
      <c r="FY178" t="s">
        <v>360</v>
      </c>
      <c r="FZ178" t="s">
        <v>360</v>
      </c>
      <c r="GA178" t="s">
        <v>360</v>
      </c>
      <c r="GB178">
        <v>0</v>
      </c>
      <c r="GC178">
        <v>100</v>
      </c>
      <c r="GD178">
        <v>100</v>
      </c>
      <c r="GE178">
        <v>1.77</v>
      </c>
      <c r="GF178">
        <v>0.4162</v>
      </c>
      <c r="GG178">
        <v>0.710533810232173</v>
      </c>
      <c r="GH178">
        <v>0.00197157181927259</v>
      </c>
      <c r="GI178">
        <v>-1.54613444728524e-06</v>
      </c>
      <c r="GJ178">
        <v>6.01190112903267e-10</v>
      </c>
      <c r="GK178">
        <v>-0.100309745534137</v>
      </c>
      <c r="GL178">
        <v>-0.0164619765348121</v>
      </c>
      <c r="GM178">
        <v>0.00184798508784774</v>
      </c>
      <c r="GN178">
        <v>-1.07393615702454e-05</v>
      </c>
      <c r="GO178">
        <v>1</v>
      </c>
      <c r="GP178">
        <v>1970</v>
      </c>
      <c r="GQ178">
        <v>2</v>
      </c>
      <c r="GR178">
        <v>24</v>
      </c>
      <c r="GS178">
        <v>1290.8</v>
      </c>
      <c r="GT178">
        <v>1290.9</v>
      </c>
      <c r="GU178">
        <v>2.26074</v>
      </c>
      <c r="GV178">
        <v>2.35352</v>
      </c>
      <c r="GW178">
        <v>1.44775</v>
      </c>
      <c r="GX178">
        <v>2.31201</v>
      </c>
      <c r="GY178">
        <v>1.44409</v>
      </c>
      <c r="GZ178">
        <v>2.29126</v>
      </c>
      <c r="HA178">
        <v>34.1452</v>
      </c>
      <c r="HB178">
        <v>24.3327</v>
      </c>
      <c r="HC178">
        <v>18</v>
      </c>
      <c r="HD178">
        <v>417.519</v>
      </c>
      <c r="HE178">
        <v>462.956</v>
      </c>
      <c r="HF178">
        <v>24.8954</v>
      </c>
      <c r="HG178">
        <v>26.2642</v>
      </c>
      <c r="HH178">
        <v>30.0001</v>
      </c>
      <c r="HI178">
        <v>26.1664</v>
      </c>
      <c r="HJ178">
        <v>26.1454</v>
      </c>
      <c r="HK178">
        <v>45.2954</v>
      </c>
      <c r="HL178">
        <v>29.5076</v>
      </c>
      <c r="HM178">
        <v>100</v>
      </c>
      <c r="HN178">
        <v>24.8757</v>
      </c>
      <c r="HO178">
        <v>1106.48</v>
      </c>
      <c r="HP178">
        <v>22.6856</v>
      </c>
      <c r="HQ178">
        <v>95.9294</v>
      </c>
      <c r="HR178">
        <v>100.271</v>
      </c>
    </row>
    <row r="179" spans="1:226">
      <c r="A179">
        <v>163</v>
      </c>
      <c r="B179">
        <v>1680460508.1</v>
      </c>
      <c r="C179">
        <v>2483.09999990463</v>
      </c>
      <c r="D179" t="s">
        <v>685</v>
      </c>
      <c r="E179" t="s">
        <v>686</v>
      </c>
      <c r="F179">
        <v>5</v>
      </c>
      <c r="G179" t="s">
        <v>353</v>
      </c>
      <c r="H179" t="s">
        <v>354</v>
      </c>
      <c r="I179">
        <v>1680460500.6</v>
      </c>
      <c r="J179">
        <f>(K179)/1000</f>
        <v>0</v>
      </c>
      <c r="K179">
        <f>IF(BF179, AN179, AH179)</f>
        <v>0</v>
      </c>
      <c r="L179">
        <f>IF(BF179, AI179, AG179)</f>
        <v>0</v>
      </c>
      <c r="M179">
        <f>BH179 - IF(AU179&gt;1, L179*BB179*100.0/(AW179*BV179), 0)</f>
        <v>0</v>
      </c>
      <c r="N179">
        <f>((T179-J179/2)*M179-L179)/(T179+J179/2)</f>
        <v>0</v>
      </c>
      <c r="O179">
        <f>N179*(BO179+BP179)/1000.0</f>
        <v>0</v>
      </c>
      <c r="P179">
        <f>(BH179 - IF(AU179&gt;1, L179*BB179*100.0/(AW179*BV179), 0))*(BO179+BP179)/1000.0</f>
        <v>0</v>
      </c>
      <c r="Q179">
        <f>2.0/((1/S179-1/R179)+SIGN(S179)*SQRT((1/S179-1/R179)*(1/S179-1/R179) + 4*BC179/((BC179+1)*(BC179+1))*(2*1/S179*1/R179-1/R179*1/R179)))</f>
        <v>0</v>
      </c>
      <c r="R179">
        <f>IF(LEFT(BD179,1)&lt;&gt;"0",IF(LEFT(BD179,1)="1",3.0,BE179),$D$5+$E$5*(BV179*BO179/($K$5*1000))+$F$5*(BV179*BO179/($K$5*1000))*MAX(MIN(BB179,$J$5),$I$5)*MAX(MIN(BB179,$J$5),$I$5)+$G$5*MAX(MIN(BB179,$J$5),$I$5)*(BV179*BO179/($K$5*1000))+$H$5*(BV179*BO179/($K$5*1000))*(BV179*BO179/($K$5*1000)))</f>
        <v>0</v>
      </c>
      <c r="S179">
        <f>J179*(1000-(1000*0.61365*exp(17.502*W179/(240.97+W179))/(BO179+BP179)+BJ179)/2)/(1000*0.61365*exp(17.502*W179/(240.97+W179))/(BO179+BP179)-BJ179)</f>
        <v>0</v>
      </c>
      <c r="T179">
        <f>1/((BC179+1)/(Q179/1.6)+1/(R179/1.37)) + BC179/((BC179+1)/(Q179/1.6) + BC179/(R179/1.37))</f>
        <v>0</v>
      </c>
      <c r="U179">
        <f>(AX179*BA179)</f>
        <v>0</v>
      </c>
      <c r="V179">
        <f>(BQ179+(U179+2*0.95*5.67E-8*(((BQ179+$B$7)+273)^4-(BQ179+273)^4)-44100*J179)/(1.84*29.3*R179+8*0.95*5.67E-8*(BQ179+273)^3))</f>
        <v>0</v>
      </c>
      <c r="W179">
        <f>($C$7*BR179+$D$7*BS179+$E$7*V179)</f>
        <v>0</v>
      </c>
      <c r="X179">
        <f>0.61365*exp(17.502*W179/(240.97+W179))</f>
        <v>0</v>
      </c>
      <c r="Y179">
        <f>(Z179/AA179*100)</f>
        <v>0</v>
      </c>
      <c r="Z179">
        <f>BJ179*(BO179+BP179)/1000</f>
        <v>0</v>
      </c>
      <c r="AA179">
        <f>0.61365*exp(17.502*BQ179/(240.97+BQ179))</f>
        <v>0</v>
      </c>
      <c r="AB179">
        <f>(X179-BJ179*(BO179+BP179)/1000)</f>
        <v>0</v>
      </c>
      <c r="AC179">
        <f>(-J179*44100)</f>
        <v>0</v>
      </c>
      <c r="AD179">
        <f>2*29.3*R179*0.92*(BQ179-W179)</f>
        <v>0</v>
      </c>
      <c r="AE179">
        <f>2*0.95*5.67E-8*(((BQ179+$B$7)+273)^4-(W179+273)^4)</f>
        <v>0</v>
      </c>
      <c r="AF179">
        <f>U179+AE179+AC179+AD179</f>
        <v>0</v>
      </c>
      <c r="AG179">
        <f>BN179*AU179*(BI179-BH179*(1000-AU179*BK179)/(1000-AU179*BJ179))/(100*BB179)</f>
        <v>0</v>
      </c>
      <c r="AH179">
        <f>1000*BN179*AU179*(BJ179-BK179)/(100*BB179*(1000-AU179*BJ179))</f>
        <v>0</v>
      </c>
      <c r="AI179">
        <f>(AJ179 - AK179 - BO179*1E3/(8.314*(BQ179+273.15)) * AM179/BN179 * AL179) * BN179/(100*BB179) * (1000 - BK179)/1000</f>
        <v>0</v>
      </c>
      <c r="AJ179">
        <v>1119.34289142506</v>
      </c>
      <c r="AK179">
        <v>1088.406</v>
      </c>
      <c r="AL179">
        <v>3.45469062032839</v>
      </c>
      <c r="AM179">
        <v>67.1760314987301</v>
      </c>
      <c r="AN179">
        <f>(AP179 - AO179 + BO179*1E3/(8.314*(BQ179+273.15)) * AR179/BN179 * AQ179) * BN179/(100*BB179) * 1000/(1000 - AP179)</f>
        <v>0</v>
      </c>
      <c r="AO179">
        <v>22.6168815828464</v>
      </c>
      <c r="AP179">
        <v>24.3340775757576</v>
      </c>
      <c r="AQ179">
        <v>-1.14925991223236e-06</v>
      </c>
      <c r="AR179">
        <v>128.514826234173</v>
      </c>
      <c r="AS179">
        <v>11</v>
      </c>
      <c r="AT179">
        <v>2</v>
      </c>
      <c r="AU179">
        <f>IF(AS179*$H$13&gt;=AW179,1.0,(AW179/(AW179-AS179*$H$13)))</f>
        <v>0</v>
      </c>
      <c r="AV179">
        <f>(AU179-1)*100</f>
        <v>0</v>
      </c>
      <c r="AW179">
        <f>MAX(0,($B$13+$C$13*BV179)/(1+$D$13*BV179)*BO179/(BQ179+273)*$E$13)</f>
        <v>0</v>
      </c>
      <c r="AX179">
        <f>$B$11*BW179+$C$11*BX179+$F$11*CI179*(1-CL179)</f>
        <v>0</v>
      </c>
      <c r="AY179">
        <f>AX179*AZ179</f>
        <v>0</v>
      </c>
      <c r="AZ179">
        <f>($B$11*$D$9+$C$11*$D$9+$F$11*((CV179+CN179)/MAX(CV179+CN179+CW179, 0.1)*$I$9+CW179/MAX(CV179+CN179+CW179, 0.1)*$J$9))/($B$11+$C$11+$F$11)</f>
        <v>0</v>
      </c>
      <c r="BA179">
        <f>($B$11*$K$9+$C$11*$K$9+$F$11*((CV179+CN179)/MAX(CV179+CN179+CW179, 0.1)*$P$9+CW179/MAX(CV179+CN179+CW179, 0.1)*$Q$9))/($B$11+$C$11+$F$11)</f>
        <v>0</v>
      </c>
      <c r="BB179">
        <v>2.44</v>
      </c>
      <c r="BC179">
        <v>0.5</v>
      </c>
      <c r="BD179" t="s">
        <v>355</v>
      </c>
      <c r="BE179">
        <v>2</v>
      </c>
      <c r="BF179" t="b">
        <v>1</v>
      </c>
      <c r="BG179">
        <v>1680460500.6</v>
      </c>
      <c r="BH179">
        <v>1038.57333333333</v>
      </c>
      <c r="BI179">
        <v>1079.15740740741</v>
      </c>
      <c r="BJ179">
        <v>24.3370518518519</v>
      </c>
      <c r="BK179">
        <v>22.6031222222222</v>
      </c>
      <c r="BL179">
        <v>1036.81037037037</v>
      </c>
      <c r="BM179">
        <v>23.9207148148148</v>
      </c>
      <c r="BN179">
        <v>500.218444444444</v>
      </c>
      <c r="BO179">
        <v>89.4455925925926</v>
      </c>
      <c r="BP179">
        <v>0.099974962962963</v>
      </c>
      <c r="BQ179">
        <v>27.3705555555556</v>
      </c>
      <c r="BR179">
        <v>27.5237740740741</v>
      </c>
      <c r="BS179">
        <v>999.9</v>
      </c>
      <c r="BT179">
        <v>0</v>
      </c>
      <c r="BU179">
        <v>0</v>
      </c>
      <c r="BV179">
        <v>10007.8992592593</v>
      </c>
      <c r="BW179">
        <v>0</v>
      </c>
      <c r="BX179">
        <v>10.2381</v>
      </c>
      <c r="BY179">
        <v>-40.5839777777778</v>
      </c>
      <c r="BZ179">
        <v>1064.47962962963</v>
      </c>
      <c r="CA179">
        <v>1104.11333333333</v>
      </c>
      <c r="CB179">
        <v>1.73393111111111</v>
      </c>
      <c r="CC179">
        <v>1079.15740740741</v>
      </c>
      <c r="CD179">
        <v>22.6031222222222</v>
      </c>
      <c r="CE179">
        <v>2.17684185185185</v>
      </c>
      <c r="CF179">
        <v>2.02174962962963</v>
      </c>
      <c r="CG179">
        <v>18.7928962962963</v>
      </c>
      <c r="CH179">
        <v>17.6156925925926</v>
      </c>
      <c r="CI179">
        <v>1999.95444444444</v>
      </c>
      <c r="CJ179">
        <v>0.979999</v>
      </c>
      <c r="CK179">
        <v>0.0200012333333333</v>
      </c>
      <c r="CL179">
        <v>0</v>
      </c>
      <c r="CM179">
        <v>2.56571111111111</v>
      </c>
      <c r="CN179">
        <v>0</v>
      </c>
      <c r="CO179">
        <v>4474.87333333333</v>
      </c>
      <c r="CP179">
        <v>16705.037037037</v>
      </c>
      <c r="CQ179">
        <v>43.5</v>
      </c>
      <c r="CR179">
        <v>45.25</v>
      </c>
      <c r="CS179">
        <v>44.5</v>
      </c>
      <c r="CT179">
        <v>43.4766666666667</v>
      </c>
      <c r="CU179">
        <v>43.062</v>
      </c>
      <c r="CV179">
        <v>1959.9537037037</v>
      </c>
      <c r="CW179">
        <v>40.0007407407407</v>
      </c>
      <c r="CX179">
        <v>0</v>
      </c>
      <c r="CY179">
        <v>1680460537.8</v>
      </c>
      <c r="CZ179">
        <v>0</v>
      </c>
      <c r="DA179">
        <v>0</v>
      </c>
      <c r="DB179" t="s">
        <v>356</v>
      </c>
      <c r="DC179">
        <v>1680383055.5</v>
      </c>
      <c r="DD179">
        <v>1680383051.5</v>
      </c>
      <c r="DE179">
        <v>0</v>
      </c>
      <c r="DF179">
        <v>-0.261</v>
      </c>
      <c r="DG179">
        <v>-0.006</v>
      </c>
      <c r="DH179">
        <v>1.377</v>
      </c>
      <c r="DI179">
        <v>0.403</v>
      </c>
      <c r="DJ179">
        <v>420</v>
      </c>
      <c r="DK179">
        <v>24</v>
      </c>
      <c r="DL179">
        <v>0.61</v>
      </c>
      <c r="DM179">
        <v>0.33</v>
      </c>
      <c r="DN179">
        <v>-40.446987804878</v>
      </c>
      <c r="DO179">
        <v>-2.34848571428572</v>
      </c>
      <c r="DP179">
        <v>0.379556778229635</v>
      </c>
      <c r="DQ179">
        <v>0</v>
      </c>
      <c r="DR179">
        <v>1.74465512195122</v>
      </c>
      <c r="DS179">
        <v>-0.187035052264805</v>
      </c>
      <c r="DT179">
        <v>0.0196879248769579</v>
      </c>
      <c r="DU179">
        <v>0</v>
      </c>
      <c r="DV179">
        <v>0</v>
      </c>
      <c r="DW179">
        <v>2</v>
      </c>
      <c r="DX179" t="s">
        <v>383</v>
      </c>
      <c r="DY179">
        <v>2.87051</v>
      </c>
      <c r="DZ179">
        <v>2.71034</v>
      </c>
      <c r="EA179">
        <v>0.171667</v>
      </c>
      <c r="EB179">
        <v>0.175595</v>
      </c>
      <c r="EC179">
        <v>0.102365</v>
      </c>
      <c r="ED179">
        <v>0.0975498</v>
      </c>
      <c r="EE179">
        <v>23223.9</v>
      </c>
      <c r="EF179">
        <v>20254.5</v>
      </c>
      <c r="EG179">
        <v>25081.9</v>
      </c>
      <c r="EH179">
        <v>23920.3</v>
      </c>
      <c r="EI179">
        <v>38399.7</v>
      </c>
      <c r="EJ179">
        <v>35706.6</v>
      </c>
      <c r="EK179">
        <v>45315.9</v>
      </c>
      <c r="EL179">
        <v>42637.7</v>
      </c>
      <c r="EM179">
        <v>1.78202</v>
      </c>
      <c r="EN179">
        <v>1.8818</v>
      </c>
      <c r="EO179">
        <v>0.106055</v>
      </c>
      <c r="EP179">
        <v>0</v>
      </c>
      <c r="EQ179">
        <v>25.7881</v>
      </c>
      <c r="ER179">
        <v>999.9</v>
      </c>
      <c r="ES179">
        <v>59.62</v>
      </c>
      <c r="ET179">
        <v>28.691</v>
      </c>
      <c r="EU179">
        <v>26.332</v>
      </c>
      <c r="EV179">
        <v>53.7906</v>
      </c>
      <c r="EW179">
        <v>44.5913</v>
      </c>
      <c r="EX179">
        <v>1</v>
      </c>
      <c r="EY179">
        <v>-0.0930666</v>
      </c>
      <c r="EZ179">
        <v>0.538676</v>
      </c>
      <c r="FA179">
        <v>20.2281</v>
      </c>
      <c r="FB179">
        <v>5.23346</v>
      </c>
      <c r="FC179">
        <v>11.986</v>
      </c>
      <c r="FD179">
        <v>4.9567</v>
      </c>
      <c r="FE179">
        <v>3.30398</v>
      </c>
      <c r="FF179">
        <v>9999</v>
      </c>
      <c r="FG179">
        <v>9999</v>
      </c>
      <c r="FH179">
        <v>999.9</v>
      </c>
      <c r="FI179">
        <v>9999</v>
      </c>
      <c r="FJ179">
        <v>1.86844</v>
      </c>
      <c r="FK179">
        <v>1.86409</v>
      </c>
      <c r="FL179">
        <v>1.87177</v>
      </c>
      <c r="FM179">
        <v>1.86249</v>
      </c>
      <c r="FN179">
        <v>1.86192</v>
      </c>
      <c r="FO179">
        <v>1.86844</v>
      </c>
      <c r="FP179">
        <v>1.85853</v>
      </c>
      <c r="FQ179">
        <v>1.86499</v>
      </c>
      <c r="FR179">
        <v>5</v>
      </c>
      <c r="FS179">
        <v>0</v>
      </c>
      <c r="FT179">
        <v>0</v>
      </c>
      <c r="FU179">
        <v>0</v>
      </c>
      <c r="FV179" t="s">
        <v>358</v>
      </c>
      <c r="FW179" t="s">
        <v>359</v>
      </c>
      <c r="FX179" t="s">
        <v>360</v>
      </c>
      <c r="FY179" t="s">
        <v>360</v>
      </c>
      <c r="FZ179" t="s">
        <v>360</v>
      </c>
      <c r="GA179" t="s">
        <v>360</v>
      </c>
      <c r="GB179">
        <v>0</v>
      </c>
      <c r="GC179">
        <v>100</v>
      </c>
      <c r="GD179">
        <v>100</v>
      </c>
      <c r="GE179">
        <v>1.78</v>
      </c>
      <c r="GF179">
        <v>0.4162</v>
      </c>
      <c r="GG179">
        <v>0.710533810232173</v>
      </c>
      <c r="GH179">
        <v>0.00197157181927259</v>
      </c>
      <c r="GI179">
        <v>-1.54613444728524e-06</v>
      </c>
      <c r="GJ179">
        <v>6.01190112903267e-10</v>
      </c>
      <c r="GK179">
        <v>-0.100309745534137</v>
      </c>
      <c r="GL179">
        <v>-0.0164619765348121</v>
      </c>
      <c r="GM179">
        <v>0.00184798508784774</v>
      </c>
      <c r="GN179">
        <v>-1.07393615702454e-05</v>
      </c>
      <c r="GO179">
        <v>1</v>
      </c>
      <c r="GP179">
        <v>1970</v>
      </c>
      <c r="GQ179">
        <v>2</v>
      </c>
      <c r="GR179">
        <v>24</v>
      </c>
      <c r="GS179">
        <v>1290.9</v>
      </c>
      <c r="GT179">
        <v>1290.9</v>
      </c>
      <c r="GU179">
        <v>2.28516</v>
      </c>
      <c r="GV179">
        <v>2.32544</v>
      </c>
      <c r="GW179">
        <v>1.44775</v>
      </c>
      <c r="GX179">
        <v>2.31201</v>
      </c>
      <c r="GY179">
        <v>1.44409</v>
      </c>
      <c r="GZ179">
        <v>2.44995</v>
      </c>
      <c r="HA179">
        <v>34.1452</v>
      </c>
      <c r="HB179">
        <v>24.3327</v>
      </c>
      <c r="HC179">
        <v>18</v>
      </c>
      <c r="HD179">
        <v>417.492</v>
      </c>
      <c r="HE179">
        <v>463.034</v>
      </c>
      <c r="HF179">
        <v>24.8716</v>
      </c>
      <c r="HG179">
        <v>26.2642</v>
      </c>
      <c r="HH179">
        <v>30.0002</v>
      </c>
      <c r="HI179">
        <v>26.1664</v>
      </c>
      <c r="HJ179">
        <v>26.1454</v>
      </c>
      <c r="HK179">
        <v>45.881</v>
      </c>
      <c r="HL179">
        <v>29.2366</v>
      </c>
      <c r="HM179">
        <v>100</v>
      </c>
      <c r="HN179">
        <v>24.8528</v>
      </c>
      <c r="HO179">
        <v>1126.73</v>
      </c>
      <c r="HP179">
        <v>22.7025</v>
      </c>
      <c r="HQ179">
        <v>95.9299</v>
      </c>
      <c r="HR179">
        <v>100.271</v>
      </c>
    </row>
    <row r="180" spans="1:226">
      <c r="A180">
        <v>164</v>
      </c>
      <c r="B180">
        <v>1680460513.1</v>
      </c>
      <c r="C180">
        <v>2488.09999990463</v>
      </c>
      <c r="D180" t="s">
        <v>687</v>
      </c>
      <c r="E180" t="s">
        <v>688</v>
      </c>
      <c r="F180">
        <v>5</v>
      </c>
      <c r="G180" t="s">
        <v>353</v>
      </c>
      <c r="H180" t="s">
        <v>354</v>
      </c>
      <c r="I180">
        <v>1680460505.31429</v>
      </c>
      <c r="J180">
        <f>(K180)/1000</f>
        <v>0</v>
      </c>
      <c r="K180">
        <f>IF(BF180, AN180, AH180)</f>
        <v>0</v>
      </c>
      <c r="L180">
        <f>IF(BF180, AI180, AG180)</f>
        <v>0</v>
      </c>
      <c r="M180">
        <f>BH180 - IF(AU180&gt;1, L180*BB180*100.0/(AW180*BV180), 0)</f>
        <v>0</v>
      </c>
      <c r="N180">
        <f>((T180-J180/2)*M180-L180)/(T180+J180/2)</f>
        <v>0</v>
      </c>
      <c r="O180">
        <f>N180*(BO180+BP180)/1000.0</f>
        <v>0</v>
      </c>
      <c r="P180">
        <f>(BH180 - IF(AU180&gt;1, L180*BB180*100.0/(AW180*BV180), 0))*(BO180+BP180)/1000.0</f>
        <v>0</v>
      </c>
      <c r="Q180">
        <f>2.0/((1/S180-1/R180)+SIGN(S180)*SQRT((1/S180-1/R180)*(1/S180-1/R180) + 4*BC180/((BC180+1)*(BC180+1))*(2*1/S180*1/R180-1/R180*1/R180)))</f>
        <v>0</v>
      </c>
      <c r="R180">
        <f>IF(LEFT(BD180,1)&lt;&gt;"0",IF(LEFT(BD180,1)="1",3.0,BE180),$D$5+$E$5*(BV180*BO180/($K$5*1000))+$F$5*(BV180*BO180/($K$5*1000))*MAX(MIN(BB180,$J$5),$I$5)*MAX(MIN(BB180,$J$5),$I$5)+$G$5*MAX(MIN(BB180,$J$5),$I$5)*(BV180*BO180/($K$5*1000))+$H$5*(BV180*BO180/($K$5*1000))*(BV180*BO180/($K$5*1000)))</f>
        <v>0</v>
      </c>
      <c r="S180">
        <f>J180*(1000-(1000*0.61365*exp(17.502*W180/(240.97+W180))/(BO180+BP180)+BJ180)/2)/(1000*0.61365*exp(17.502*W180/(240.97+W180))/(BO180+BP180)-BJ180)</f>
        <v>0</v>
      </c>
      <c r="T180">
        <f>1/((BC180+1)/(Q180/1.6)+1/(R180/1.37)) + BC180/((BC180+1)/(Q180/1.6) + BC180/(R180/1.37))</f>
        <v>0</v>
      </c>
      <c r="U180">
        <f>(AX180*BA180)</f>
        <v>0</v>
      </c>
      <c r="V180">
        <f>(BQ180+(U180+2*0.95*5.67E-8*(((BQ180+$B$7)+273)^4-(BQ180+273)^4)-44100*J180)/(1.84*29.3*R180+8*0.95*5.67E-8*(BQ180+273)^3))</f>
        <v>0</v>
      </c>
      <c r="W180">
        <f>($C$7*BR180+$D$7*BS180+$E$7*V180)</f>
        <v>0</v>
      </c>
      <c r="X180">
        <f>0.61365*exp(17.502*W180/(240.97+W180))</f>
        <v>0</v>
      </c>
      <c r="Y180">
        <f>(Z180/AA180*100)</f>
        <v>0</v>
      </c>
      <c r="Z180">
        <f>BJ180*(BO180+BP180)/1000</f>
        <v>0</v>
      </c>
      <c r="AA180">
        <f>0.61365*exp(17.502*BQ180/(240.97+BQ180))</f>
        <v>0</v>
      </c>
      <c r="AB180">
        <f>(X180-BJ180*(BO180+BP180)/1000)</f>
        <v>0</v>
      </c>
      <c r="AC180">
        <f>(-J180*44100)</f>
        <v>0</v>
      </c>
      <c r="AD180">
        <f>2*29.3*R180*0.92*(BQ180-W180)</f>
        <v>0</v>
      </c>
      <c r="AE180">
        <f>2*0.95*5.67E-8*(((BQ180+$B$7)+273)^4-(W180+273)^4)</f>
        <v>0</v>
      </c>
      <c r="AF180">
        <f>U180+AE180+AC180+AD180</f>
        <v>0</v>
      </c>
      <c r="AG180">
        <f>BN180*AU180*(BI180-BH180*(1000-AU180*BK180)/(1000-AU180*BJ180))/(100*BB180)</f>
        <v>0</v>
      </c>
      <c r="AH180">
        <f>1000*BN180*AU180*(BJ180-BK180)/(100*BB180*(1000-AU180*BJ180))</f>
        <v>0</v>
      </c>
      <c r="AI180">
        <f>(AJ180 - AK180 - BO180*1E3/(8.314*(BQ180+273.15)) * AM180/BN180 * AL180) * BN180/(100*BB180) * (1000 - BK180)/1000</f>
        <v>0</v>
      </c>
      <c r="AJ180">
        <v>1135.94330171297</v>
      </c>
      <c r="AK180">
        <v>1105.34375757576</v>
      </c>
      <c r="AL180">
        <v>3.3711479175058</v>
      </c>
      <c r="AM180">
        <v>67.1760314987301</v>
      </c>
      <c r="AN180">
        <f>(AP180 - AO180 + BO180*1E3/(8.314*(BQ180+273.15)) * AR180/BN180 * AQ180) * BN180/(100*BB180) * 1000/(1000 - AP180)</f>
        <v>0</v>
      </c>
      <c r="AO180">
        <v>22.6555055842607</v>
      </c>
      <c r="AP180">
        <v>24.3380587878788</v>
      </c>
      <c r="AQ180">
        <v>1.16666866291882e-06</v>
      </c>
      <c r="AR180">
        <v>128.514826234173</v>
      </c>
      <c r="AS180">
        <v>10</v>
      </c>
      <c r="AT180">
        <v>2</v>
      </c>
      <c r="AU180">
        <f>IF(AS180*$H$13&gt;=AW180,1.0,(AW180/(AW180-AS180*$H$13)))</f>
        <v>0</v>
      </c>
      <c r="AV180">
        <f>(AU180-1)*100</f>
        <v>0</v>
      </c>
      <c r="AW180">
        <f>MAX(0,($B$13+$C$13*BV180)/(1+$D$13*BV180)*BO180/(BQ180+273)*$E$13)</f>
        <v>0</v>
      </c>
      <c r="AX180">
        <f>$B$11*BW180+$C$11*BX180+$F$11*CI180*(1-CL180)</f>
        <v>0</v>
      </c>
      <c r="AY180">
        <f>AX180*AZ180</f>
        <v>0</v>
      </c>
      <c r="AZ180">
        <f>($B$11*$D$9+$C$11*$D$9+$F$11*((CV180+CN180)/MAX(CV180+CN180+CW180, 0.1)*$I$9+CW180/MAX(CV180+CN180+CW180, 0.1)*$J$9))/($B$11+$C$11+$F$11)</f>
        <v>0</v>
      </c>
      <c r="BA180">
        <f>($B$11*$K$9+$C$11*$K$9+$F$11*((CV180+CN180)/MAX(CV180+CN180+CW180, 0.1)*$P$9+CW180/MAX(CV180+CN180+CW180, 0.1)*$Q$9))/($B$11+$C$11+$F$11)</f>
        <v>0</v>
      </c>
      <c r="BB180">
        <v>2.44</v>
      </c>
      <c r="BC180">
        <v>0.5</v>
      </c>
      <c r="BD180" t="s">
        <v>355</v>
      </c>
      <c r="BE180">
        <v>2</v>
      </c>
      <c r="BF180" t="b">
        <v>1</v>
      </c>
      <c r="BG180">
        <v>1680460505.31429</v>
      </c>
      <c r="BH180">
        <v>1054.1975</v>
      </c>
      <c r="BI180">
        <v>1094.9075</v>
      </c>
      <c r="BJ180">
        <v>24.3355392857143</v>
      </c>
      <c r="BK180">
        <v>22.6208571428571</v>
      </c>
      <c r="BL180">
        <v>1052.42321428571</v>
      </c>
      <c r="BM180">
        <v>23.919275</v>
      </c>
      <c r="BN180">
        <v>500.227357142857</v>
      </c>
      <c r="BO180">
        <v>89.4456321428571</v>
      </c>
      <c r="BP180">
        <v>0.100061882142857</v>
      </c>
      <c r="BQ180">
        <v>27.3613285714286</v>
      </c>
      <c r="BR180">
        <v>27.5228</v>
      </c>
      <c r="BS180">
        <v>999.9</v>
      </c>
      <c r="BT180">
        <v>0</v>
      </c>
      <c r="BU180">
        <v>0</v>
      </c>
      <c r="BV180">
        <v>9993.57535714286</v>
      </c>
      <c r="BW180">
        <v>0</v>
      </c>
      <c r="BX180">
        <v>10.2381</v>
      </c>
      <c r="BY180">
        <v>-40.710575</v>
      </c>
      <c r="BZ180">
        <v>1080.49142857143</v>
      </c>
      <c r="CA180">
        <v>1120.24892857143</v>
      </c>
      <c r="CB180">
        <v>1.71468535714286</v>
      </c>
      <c r="CC180">
        <v>1094.9075</v>
      </c>
      <c r="CD180">
        <v>22.6208571428571</v>
      </c>
      <c r="CE180">
        <v>2.17670821428571</v>
      </c>
      <c r="CF180">
        <v>2.02333642857143</v>
      </c>
      <c r="CG180">
        <v>18.7919071428571</v>
      </c>
      <c r="CH180">
        <v>17.6281392857143</v>
      </c>
      <c r="CI180">
        <v>1999.96214285714</v>
      </c>
      <c r="CJ180">
        <v>0.979999071428571</v>
      </c>
      <c r="CK180">
        <v>0.0200011571428571</v>
      </c>
      <c r="CL180">
        <v>0</v>
      </c>
      <c r="CM180">
        <v>2.52431785714286</v>
      </c>
      <c r="CN180">
        <v>0</v>
      </c>
      <c r="CO180">
        <v>4472.7875</v>
      </c>
      <c r="CP180">
        <v>16705.0892857143</v>
      </c>
      <c r="CQ180">
        <v>43.5</v>
      </c>
      <c r="CR180">
        <v>45.25</v>
      </c>
      <c r="CS180">
        <v>44.5</v>
      </c>
      <c r="CT180">
        <v>43.4865</v>
      </c>
      <c r="CU180">
        <v>43.062</v>
      </c>
      <c r="CV180">
        <v>1959.96142857143</v>
      </c>
      <c r="CW180">
        <v>40.0007142857143</v>
      </c>
      <c r="CX180">
        <v>0</v>
      </c>
      <c r="CY180">
        <v>1680460543.2</v>
      </c>
      <c r="CZ180">
        <v>0</v>
      </c>
      <c r="DA180">
        <v>0</v>
      </c>
      <c r="DB180" t="s">
        <v>356</v>
      </c>
      <c r="DC180">
        <v>1680383055.5</v>
      </c>
      <c r="DD180">
        <v>1680383051.5</v>
      </c>
      <c r="DE180">
        <v>0</v>
      </c>
      <c r="DF180">
        <v>-0.261</v>
      </c>
      <c r="DG180">
        <v>-0.006</v>
      </c>
      <c r="DH180">
        <v>1.377</v>
      </c>
      <c r="DI180">
        <v>0.403</v>
      </c>
      <c r="DJ180">
        <v>420</v>
      </c>
      <c r="DK180">
        <v>24</v>
      </c>
      <c r="DL180">
        <v>0.61</v>
      </c>
      <c r="DM180">
        <v>0.33</v>
      </c>
      <c r="DN180">
        <v>-40.5555512195122</v>
      </c>
      <c r="DO180">
        <v>-2.17134146341462</v>
      </c>
      <c r="DP180">
        <v>0.314620027212038</v>
      </c>
      <c r="DQ180">
        <v>0</v>
      </c>
      <c r="DR180">
        <v>1.73065195121951</v>
      </c>
      <c r="DS180">
        <v>-0.212502229965156</v>
      </c>
      <c r="DT180">
        <v>0.0220284204696538</v>
      </c>
      <c r="DU180">
        <v>0</v>
      </c>
      <c r="DV180">
        <v>0</v>
      </c>
      <c r="DW180">
        <v>2</v>
      </c>
      <c r="DX180" t="s">
        <v>383</v>
      </c>
      <c r="DY180">
        <v>2.87039</v>
      </c>
      <c r="DZ180">
        <v>2.71013</v>
      </c>
      <c r="EA180">
        <v>0.173357</v>
      </c>
      <c r="EB180">
        <v>0.177329</v>
      </c>
      <c r="EC180">
        <v>0.102379</v>
      </c>
      <c r="ED180">
        <v>0.0977167</v>
      </c>
      <c r="EE180">
        <v>23176.5</v>
      </c>
      <c r="EF180">
        <v>20212</v>
      </c>
      <c r="EG180">
        <v>25081.8</v>
      </c>
      <c r="EH180">
        <v>23920.4</v>
      </c>
      <c r="EI180">
        <v>38399.3</v>
      </c>
      <c r="EJ180">
        <v>35700.1</v>
      </c>
      <c r="EK180">
        <v>45316</v>
      </c>
      <c r="EL180">
        <v>42637.8</v>
      </c>
      <c r="EM180">
        <v>1.78218</v>
      </c>
      <c r="EN180">
        <v>1.88165</v>
      </c>
      <c r="EO180">
        <v>0.106674</v>
      </c>
      <c r="EP180">
        <v>0</v>
      </c>
      <c r="EQ180">
        <v>25.7826</v>
      </c>
      <c r="ER180">
        <v>999.9</v>
      </c>
      <c r="ES180">
        <v>59.62</v>
      </c>
      <c r="ET180">
        <v>28.691</v>
      </c>
      <c r="EU180">
        <v>26.3286</v>
      </c>
      <c r="EV180">
        <v>54.4006</v>
      </c>
      <c r="EW180">
        <v>45.4928</v>
      </c>
      <c r="EX180">
        <v>1</v>
      </c>
      <c r="EY180">
        <v>-0.0930869</v>
      </c>
      <c r="EZ180">
        <v>0.549295</v>
      </c>
      <c r="FA180">
        <v>20.2281</v>
      </c>
      <c r="FB180">
        <v>5.23406</v>
      </c>
      <c r="FC180">
        <v>11.986</v>
      </c>
      <c r="FD180">
        <v>4.9567</v>
      </c>
      <c r="FE180">
        <v>3.30398</v>
      </c>
      <c r="FF180">
        <v>9999</v>
      </c>
      <c r="FG180">
        <v>9999</v>
      </c>
      <c r="FH180">
        <v>999.9</v>
      </c>
      <c r="FI180">
        <v>9999</v>
      </c>
      <c r="FJ180">
        <v>1.86844</v>
      </c>
      <c r="FK180">
        <v>1.86411</v>
      </c>
      <c r="FL180">
        <v>1.87178</v>
      </c>
      <c r="FM180">
        <v>1.86249</v>
      </c>
      <c r="FN180">
        <v>1.86192</v>
      </c>
      <c r="FO180">
        <v>1.86844</v>
      </c>
      <c r="FP180">
        <v>1.85852</v>
      </c>
      <c r="FQ180">
        <v>1.865</v>
      </c>
      <c r="FR180">
        <v>5</v>
      </c>
      <c r="FS180">
        <v>0</v>
      </c>
      <c r="FT180">
        <v>0</v>
      </c>
      <c r="FU180">
        <v>0</v>
      </c>
      <c r="FV180" t="s">
        <v>358</v>
      </c>
      <c r="FW180" t="s">
        <v>359</v>
      </c>
      <c r="FX180" t="s">
        <v>360</v>
      </c>
      <c r="FY180" t="s">
        <v>360</v>
      </c>
      <c r="FZ180" t="s">
        <v>360</v>
      </c>
      <c r="GA180" t="s">
        <v>360</v>
      </c>
      <c r="GB180">
        <v>0</v>
      </c>
      <c r="GC180">
        <v>100</v>
      </c>
      <c r="GD180">
        <v>100</v>
      </c>
      <c r="GE180">
        <v>1.79</v>
      </c>
      <c r="GF180">
        <v>0.4164</v>
      </c>
      <c r="GG180">
        <v>0.710533810232173</v>
      </c>
      <c r="GH180">
        <v>0.00197157181927259</v>
      </c>
      <c r="GI180">
        <v>-1.54613444728524e-06</v>
      </c>
      <c r="GJ180">
        <v>6.01190112903267e-10</v>
      </c>
      <c r="GK180">
        <v>-0.100309745534137</v>
      </c>
      <c r="GL180">
        <v>-0.0164619765348121</v>
      </c>
      <c r="GM180">
        <v>0.00184798508784774</v>
      </c>
      <c r="GN180">
        <v>-1.07393615702454e-05</v>
      </c>
      <c r="GO180">
        <v>1</v>
      </c>
      <c r="GP180">
        <v>1970</v>
      </c>
      <c r="GQ180">
        <v>2</v>
      </c>
      <c r="GR180">
        <v>24</v>
      </c>
      <c r="GS180">
        <v>1291</v>
      </c>
      <c r="GT180">
        <v>1291</v>
      </c>
      <c r="GU180">
        <v>2.31689</v>
      </c>
      <c r="GV180">
        <v>2.34619</v>
      </c>
      <c r="GW180">
        <v>1.44897</v>
      </c>
      <c r="GX180">
        <v>2.31201</v>
      </c>
      <c r="GY180">
        <v>1.44409</v>
      </c>
      <c r="GZ180">
        <v>2.36206</v>
      </c>
      <c r="HA180">
        <v>34.1452</v>
      </c>
      <c r="HB180">
        <v>24.3327</v>
      </c>
      <c r="HC180">
        <v>18</v>
      </c>
      <c r="HD180">
        <v>417.574</v>
      </c>
      <c r="HE180">
        <v>462.941</v>
      </c>
      <c r="HF180">
        <v>24.8512</v>
      </c>
      <c r="HG180">
        <v>26.2648</v>
      </c>
      <c r="HH180">
        <v>30.0001</v>
      </c>
      <c r="HI180">
        <v>26.1664</v>
      </c>
      <c r="HJ180">
        <v>26.1454</v>
      </c>
      <c r="HK180">
        <v>46.4001</v>
      </c>
      <c r="HL180">
        <v>29.2366</v>
      </c>
      <c r="HM180">
        <v>100</v>
      </c>
      <c r="HN180">
        <v>24.8299</v>
      </c>
      <c r="HO180">
        <v>1140.25</v>
      </c>
      <c r="HP180">
        <v>22.7139</v>
      </c>
      <c r="HQ180">
        <v>95.9301</v>
      </c>
      <c r="HR180">
        <v>100.272</v>
      </c>
    </row>
    <row r="181" spans="1:226">
      <c r="A181">
        <v>165</v>
      </c>
      <c r="B181">
        <v>1680460518.1</v>
      </c>
      <c r="C181">
        <v>2493.09999990463</v>
      </c>
      <c r="D181" t="s">
        <v>689</v>
      </c>
      <c r="E181" t="s">
        <v>690</v>
      </c>
      <c r="F181">
        <v>5</v>
      </c>
      <c r="G181" t="s">
        <v>353</v>
      </c>
      <c r="H181" t="s">
        <v>354</v>
      </c>
      <c r="I181">
        <v>1680460510.6</v>
      </c>
      <c r="J181">
        <f>(K181)/1000</f>
        <v>0</v>
      </c>
      <c r="K181">
        <f>IF(BF181, AN181, AH181)</f>
        <v>0</v>
      </c>
      <c r="L181">
        <f>IF(BF181, AI181, AG181)</f>
        <v>0</v>
      </c>
      <c r="M181">
        <f>BH181 - IF(AU181&gt;1, L181*BB181*100.0/(AW181*BV181), 0)</f>
        <v>0</v>
      </c>
      <c r="N181">
        <f>((T181-J181/2)*M181-L181)/(T181+J181/2)</f>
        <v>0</v>
      </c>
      <c r="O181">
        <f>N181*(BO181+BP181)/1000.0</f>
        <v>0</v>
      </c>
      <c r="P181">
        <f>(BH181 - IF(AU181&gt;1, L181*BB181*100.0/(AW181*BV181), 0))*(BO181+BP181)/1000.0</f>
        <v>0</v>
      </c>
      <c r="Q181">
        <f>2.0/((1/S181-1/R181)+SIGN(S181)*SQRT((1/S181-1/R181)*(1/S181-1/R181) + 4*BC181/((BC181+1)*(BC181+1))*(2*1/S181*1/R181-1/R181*1/R181)))</f>
        <v>0</v>
      </c>
      <c r="R181">
        <f>IF(LEFT(BD181,1)&lt;&gt;"0",IF(LEFT(BD181,1)="1",3.0,BE181),$D$5+$E$5*(BV181*BO181/($K$5*1000))+$F$5*(BV181*BO181/($K$5*1000))*MAX(MIN(BB181,$J$5),$I$5)*MAX(MIN(BB181,$J$5),$I$5)+$G$5*MAX(MIN(BB181,$J$5),$I$5)*(BV181*BO181/($K$5*1000))+$H$5*(BV181*BO181/($K$5*1000))*(BV181*BO181/($K$5*1000)))</f>
        <v>0</v>
      </c>
      <c r="S181">
        <f>J181*(1000-(1000*0.61365*exp(17.502*W181/(240.97+W181))/(BO181+BP181)+BJ181)/2)/(1000*0.61365*exp(17.502*W181/(240.97+W181))/(BO181+BP181)-BJ181)</f>
        <v>0</v>
      </c>
      <c r="T181">
        <f>1/((BC181+1)/(Q181/1.6)+1/(R181/1.37)) + BC181/((BC181+1)/(Q181/1.6) + BC181/(R181/1.37))</f>
        <v>0</v>
      </c>
      <c r="U181">
        <f>(AX181*BA181)</f>
        <v>0</v>
      </c>
      <c r="V181">
        <f>(BQ181+(U181+2*0.95*5.67E-8*(((BQ181+$B$7)+273)^4-(BQ181+273)^4)-44100*J181)/(1.84*29.3*R181+8*0.95*5.67E-8*(BQ181+273)^3))</f>
        <v>0</v>
      </c>
      <c r="W181">
        <f>($C$7*BR181+$D$7*BS181+$E$7*V181)</f>
        <v>0</v>
      </c>
      <c r="X181">
        <f>0.61365*exp(17.502*W181/(240.97+W181))</f>
        <v>0</v>
      </c>
      <c r="Y181">
        <f>(Z181/AA181*100)</f>
        <v>0</v>
      </c>
      <c r="Z181">
        <f>BJ181*(BO181+BP181)/1000</f>
        <v>0</v>
      </c>
      <c r="AA181">
        <f>0.61365*exp(17.502*BQ181/(240.97+BQ181))</f>
        <v>0</v>
      </c>
      <c r="AB181">
        <f>(X181-BJ181*(BO181+BP181)/1000)</f>
        <v>0</v>
      </c>
      <c r="AC181">
        <f>(-J181*44100)</f>
        <v>0</v>
      </c>
      <c r="AD181">
        <f>2*29.3*R181*0.92*(BQ181-W181)</f>
        <v>0</v>
      </c>
      <c r="AE181">
        <f>2*0.95*5.67E-8*(((BQ181+$B$7)+273)^4-(W181+273)^4)</f>
        <v>0</v>
      </c>
      <c r="AF181">
        <f>U181+AE181+AC181+AD181</f>
        <v>0</v>
      </c>
      <c r="AG181">
        <f>BN181*AU181*(BI181-BH181*(1000-AU181*BK181)/(1000-AU181*BJ181))/(100*BB181)</f>
        <v>0</v>
      </c>
      <c r="AH181">
        <f>1000*BN181*AU181*(BJ181-BK181)/(100*BB181*(1000-AU181*BJ181))</f>
        <v>0</v>
      </c>
      <c r="AI181">
        <f>(AJ181 - AK181 - BO181*1E3/(8.314*(BQ181+273.15)) * AM181/BN181 * AL181) * BN181/(100*BB181) * (1000 - BK181)/1000</f>
        <v>0</v>
      </c>
      <c r="AJ181">
        <v>1154.2920090542</v>
      </c>
      <c r="AK181">
        <v>1122.86145454545</v>
      </c>
      <c r="AL181">
        <v>3.50084119446611</v>
      </c>
      <c r="AM181">
        <v>67.1760314987301</v>
      </c>
      <c r="AN181">
        <f>(AP181 - AO181 + BO181*1E3/(8.314*(BQ181+273.15)) * AR181/BN181 * AQ181) * BN181/(100*BB181) * 1000/(1000 - AP181)</f>
        <v>0</v>
      </c>
      <c r="AO181">
        <v>22.6794992040854</v>
      </c>
      <c r="AP181">
        <v>24.3492927272727</v>
      </c>
      <c r="AQ181">
        <v>4.01653168262059e-06</v>
      </c>
      <c r="AR181">
        <v>128.514826234173</v>
      </c>
      <c r="AS181">
        <v>10</v>
      </c>
      <c r="AT181">
        <v>2</v>
      </c>
      <c r="AU181">
        <f>IF(AS181*$H$13&gt;=AW181,1.0,(AW181/(AW181-AS181*$H$13)))</f>
        <v>0</v>
      </c>
      <c r="AV181">
        <f>(AU181-1)*100</f>
        <v>0</v>
      </c>
      <c r="AW181">
        <f>MAX(0,($B$13+$C$13*BV181)/(1+$D$13*BV181)*BO181/(BQ181+273)*$E$13)</f>
        <v>0</v>
      </c>
      <c r="AX181">
        <f>$B$11*BW181+$C$11*BX181+$F$11*CI181*(1-CL181)</f>
        <v>0</v>
      </c>
      <c r="AY181">
        <f>AX181*AZ181</f>
        <v>0</v>
      </c>
      <c r="AZ181">
        <f>($B$11*$D$9+$C$11*$D$9+$F$11*((CV181+CN181)/MAX(CV181+CN181+CW181, 0.1)*$I$9+CW181/MAX(CV181+CN181+CW181, 0.1)*$J$9))/($B$11+$C$11+$F$11)</f>
        <v>0</v>
      </c>
      <c r="BA181">
        <f>($B$11*$K$9+$C$11*$K$9+$F$11*((CV181+CN181)/MAX(CV181+CN181+CW181, 0.1)*$P$9+CW181/MAX(CV181+CN181+CW181, 0.1)*$Q$9))/($B$11+$C$11+$F$11)</f>
        <v>0</v>
      </c>
      <c r="BB181">
        <v>2.44</v>
      </c>
      <c r="BC181">
        <v>0.5</v>
      </c>
      <c r="BD181" t="s">
        <v>355</v>
      </c>
      <c r="BE181">
        <v>2</v>
      </c>
      <c r="BF181" t="b">
        <v>1</v>
      </c>
      <c r="BG181">
        <v>1680460510.6</v>
      </c>
      <c r="BH181">
        <v>1071.91222222222</v>
      </c>
      <c r="BI181">
        <v>1112.9562962963</v>
      </c>
      <c r="BJ181">
        <v>24.3385407407407</v>
      </c>
      <c r="BK181">
        <v>22.645262962963</v>
      </c>
      <c r="BL181">
        <v>1070.12592592593</v>
      </c>
      <c r="BM181">
        <v>23.9221222222222</v>
      </c>
      <c r="BN181">
        <v>500.233888888889</v>
      </c>
      <c r="BO181">
        <v>89.4465666666667</v>
      </c>
      <c r="BP181">
        <v>0.100012585185185</v>
      </c>
      <c r="BQ181">
        <v>27.3506111111111</v>
      </c>
      <c r="BR181">
        <v>27.5243740740741</v>
      </c>
      <c r="BS181">
        <v>999.9</v>
      </c>
      <c r="BT181">
        <v>0</v>
      </c>
      <c r="BU181">
        <v>0</v>
      </c>
      <c r="BV181">
        <v>9984.51222222222</v>
      </c>
      <c r="BW181">
        <v>0</v>
      </c>
      <c r="BX181">
        <v>10.2381</v>
      </c>
      <c r="BY181">
        <v>-41.0444740740741</v>
      </c>
      <c r="BZ181">
        <v>1098.65222222222</v>
      </c>
      <c r="CA181">
        <v>1138.74518518519</v>
      </c>
      <c r="CB181">
        <v>1.69327814814815</v>
      </c>
      <c r="CC181">
        <v>1112.9562962963</v>
      </c>
      <c r="CD181">
        <v>22.645262962963</v>
      </c>
      <c r="CE181">
        <v>2.17700037037037</v>
      </c>
      <c r="CF181">
        <v>2.02554074074074</v>
      </c>
      <c r="CG181">
        <v>18.7940555555556</v>
      </c>
      <c r="CH181">
        <v>17.6454111111111</v>
      </c>
      <c r="CI181">
        <v>1999.99222222222</v>
      </c>
      <c r="CJ181">
        <v>0.979999333333333</v>
      </c>
      <c r="CK181">
        <v>0.0200008777777778</v>
      </c>
      <c r="CL181">
        <v>0</v>
      </c>
      <c r="CM181">
        <v>2.5469962962963</v>
      </c>
      <c r="CN181">
        <v>0</v>
      </c>
      <c r="CO181">
        <v>4470.36925925926</v>
      </c>
      <c r="CP181">
        <v>16705.3333333333</v>
      </c>
      <c r="CQ181">
        <v>43.5</v>
      </c>
      <c r="CR181">
        <v>45.25</v>
      </c>
      <c r="CS181">
        <v>44.5</v>
      </c>
      <c r="CT181">
        <v>43.4883333333333</v>
      </c>
      <c r="CU181">
        <v>43.062</v>
      </c>
      <c r="CV181">
        <v>1959.99148148148</v>
      </c>
      <c r="CW181">
        <v>40.0007407407407</v>
      </c>
      <c r="CX181">
        <v>0</v>
      </c>
      <c r="CY181">
        <v>1680460548</v>
      </c>
      <c r="CZ181">
        <v>0</v>
      </c>
      <c r="DA181">
        <v>0</v>
      </c>
      <c r="DB181" t="s">
        <v>356</v>
      </c>
      <c r="DC181">
        <v>1680383055.5</v>
      </c>
      <c r="DD181">
        <v>1680383051.5</v>
      </c>
      <c r="DE181">
        <v>0</v>
      </c>
      <c r="DF181">
        <v>-0.261</v>
      </c>
      <c r="DG181">
        <v>-0.006</v>
      </c>
      <c r="DH181">
        <v>1.377</v>
      </c>
      <c r="DI181">
        <v>0.403</v>
      </c>
      <c r="DJ181">
        <v>420</v>
      </c>
      <c r="DK181">
        <v>24</v>
      </c>
      <c r="DL181">
        <v>0.61</v>
      </c>
      <c r="DM181">
        <v>0.33</v>
      </c>
      <c r="DN181">
        <v>-40.8742390243902</v>
      </c>
      <c r="DO181">
        <v>-3.37592195121951</v>
      </c>
      <c r="DP181">
        <v>0.431593879722225</v>
      </c>
      <c r="DQ181">
        <v>0</v>
      </c>
      <c r="DR181">
        <v>1.70385902439024</v>
      </c>
      <c r="DS181">
        <v>-0.25065344947735</v>
      </c>
      <c r="DT181">
        <v>0.0262559942335941</v>
      </c>
      <c r="DU181">
        <v>0</v>
      </c>
      <c r="DV181">
        <v>0</v>
      </c>
      <c r="DW181">
        <v>2</v>
      </c>
      <c r="DX181" t="s">
        <v>383</v>
      </c>
      <c r="DY181">
        <v>2.87048</v>
      </c>
      <c r="DZ181">
        <v>2.70986</v>
      </c>
      <c r="EA181">
        <v>0.17508</v>
      </c>
      <c r="EB181">
        <v>0.178952</v>
      </c>
      <c r="EC181">
        <v>0.102415</v>
      </c>
      <c r="ED181">
        <v>0.0977459</v>
      </c>
      <c r="EE181">
        <v>23128</v>
      </c>
      <c r="EF181">
        <v>20172.3</v>
      </c>
      <c r="EG181">
        <v>25081.7</v>
      </c>
      <c r="EH181">
        <v>23920.5</v>
      </c>
      <c r="EI181">
        <v>38397.4</v>
      </c>
      <c r="EJ181">
        <v>35699.4</v>
      </c>
      <c r="EK181">
        <v>45315.7</v>
      </c>
      <c r="EL181">
        <v>42638.3</v>
      </c>
      <c r="EM181">
        <v>1.7823</v>
      </c>
      <c r="EN181">
        <v>1.88168</v>
      </c>
      <c r="EO181">
        <v>0.106663</v>
      </c>
      <c r="EP181">
        <v>0</v>
      </c>
      <c r="EQ181">
        <v>25.7783</v>
      </c>
      <c r="ER181">
        <v>999.9</v>
      </c>
      <c r="ES181">
        <v>59.62</v>
      </c>
      <c r="ET181">
        <v>28.701</v>
      </c>
      <c r="EU181">
        <v>26.3474</v>
      </c>
      <c r="EV181">
        <v>54.4706</v>
      </c>
      <c r="EW181">
        <v>45.0521</v>
      </c>
      <c r="EX181">
        <v>1</v>
      </c>
      <c r="EY181">
        <v>-0.0931021</v>
      </c>
      <c r="EZ181">
        <v>0.556737</v>
      </c>
      <c r="FA181">
        <v>20.228</v>
      </c>
      <c r="FB181">
        <v>5.23376</v>
      </c>
      <c r="FC181">
        <v>11.986</v>
      </c>
      <c r="FD181">
        <v>4.95685</v>
      </c>
      <c r="FE181">
        <v>3.304</v>
      </c>
      <c r="FF181">
        <v>9999</v>
      </c>
      <c r="FG181">
        <v>9999</v>
      </c>
      <c r="FH181">
        <v>999.9</v>
      </c>
      <c r="FI181">
        <v>9999</v>
      </c>
      <c r="FJ181">
        <v>1.86844</v>
      </c>
      <c r="FK181">
        <v>1.86407</v>
      </c>
      <c r="FL181">
        <v>1.87178</v>
      </c>
      <c r="FM181">
        <v>1.86249</v>
      </c>
      <c r="FN181">
        <v>1.86191</v>
      </c>
      <c r="FO181">
        <v>1.86844</v>
      </c>
      <c r="FP181">
        <v>1.85852</v>
      </c>
      <c r="FQ181">
        <v>1.86501</v>
      </c>
      <c r="FR181">
        <v>5</v>
      </c>
      <c r="FS181">
        <v>0</v>
      </c>
      <c r="FT181">
        <v>0</v>
      </c>
      <c r="FU181">
        <v>0</v>
      </c>
      <c r="FV181" t="s">
        <v>358</v>
      </c>
      <c r="FW181" t="s">
        <v>359</v>
      </c>
      <c r="FX181" t="s">
        <v>360</v>
      </c>
      <c r="FY181" t="s">
        <v>360</v>
      </c>
      <c r="FZ181" t="s">
        <v>360</v>
      </c>
      <c r="GA181" t="s">
        <v>360</v>
      </c>
      <c r="GB181">
        <v>0</v>
      </c>
      <c r="GC181">
        <v>100</v>
      </c>
      <c r="GD181">
        <v>100</v>
      </c>
      <c r="GE181">
        <v>1.8</v>
      </c>
      <c r="GF181">
        <v>0.417</v>
      </c>
      <c r="GG181">
        <v>0.710533810232173</v>
      </c>
      <c r="GH181">
        <v>0.00197157181927259</v>
      </c>
      <c r="GI181">
        <v>-1.54613444728524e-06</v>
      </c>
      <c r="GJ181">
        <v>6.01190112903267e-10</v>
      </c>
      <c r="GK181">
        <v>-0.100309745534137</v>
      </c>
      <c r="GL181">
        <v>-0.0164619765348121</v>
      </c>
      <c r="GM181">
        <v>0.00184798508784774</v>
      </c>
      <c r="GN181">
        <v>-1.07393615702454e-05</v>
      </c>
      <c r="GO181">
        <v>1</v>
      </c>
      <c r="GP181">
        <v>1970</v>
      </c>
      <c r="GQ181">
        <v>2</v>
      </c>
      <c r="GR181">
        <v>24</v>
      </c>
      <c r="GS181">
        <v>1291</v>
      </c>
      <c r="GT181">
        <v>1291.1</v>
      </c>
      <c r="GU181">
        <v>2.34131</v>
      </c>
      <c r="GV181">
        <v>2.35229</v>
      </c>
      <c r="GW181">
        <v>1.44897</v>
      </c>
      <c r="GX181">
        <v>2.31201</v>
      </c>
      <c r="GY181">
        <v>1.44409</v>
      </c>
      <c r="GZ181">
        <v>2.2583</v>
      </c>
      <c r="HA181">
        <v>34.1452</v>
      </c>
      <c r="HB181">
        <v>24.3239</v>
      </c>
      <c r="HC181">
        <v>18</v>
      </c>
      <c r="HD181">
        <v>417.643</v>
      </c>
      <c r="HE181">
        <v>462.956</v>
      </c>
      <c r="HF181">
        <v>24.8284</v>
      </c>
      <c r="HG181">
        <v>26.2664</v>
      </c>
      <c r="HH181">
        <v>30.0001</v>
      </c>
      <c r="HI181">
        <v>26.1664</v>
      </c>
      <c r="HJ181">
        <v>26.1454</v>
      </c>
      <c r="HK181">
        <v>46.9755</v>
      </c>
      <c r="HL181">
        <v>29.2366</v>
      </c>
      <c r="HM181">
        <v>100</v>
      </c>
      <c r="HN181">
        <v>24.8024</v>
      </c>
      <c r="HO181">
        <v>1160.33</v>
      </c>
      <c r="HP181">
        <v>22.7125</v>
      </c>
      <c r="HQ181">
        <v>95.9293</v>
      </c>
      <c r="HR181">
        <v>100.273</v>
      </c>
    </row>
    <row r="182" spans="1:226">
      <c r="A182">
        <v>166</v>
      </c>
      <c r="B182">
        <v>1680460523.1</v>
      </c>
      <c r="C182">
        <v>2498.09999990463</v>
      </c>
      <c r="D182" t="s">
        <v>691</v>
      </c>
      <c r="E182" t="s">
        <v>692</v>
      </c>
      <c r="F182">
        <v>5</v>
      </c>
      <c r="G182" t="s">
        <v>353</v>
      </c>
      <c r="H182" t="s">
        <v>354</v>
      </c>
      <c r="I182">
        <v>1680460515.31429</v>
      </c>
      <c r="J182">
        <f>(K182)/1000</f>
        <v>0</v>
      </c>
      <c r="K182">
        <f>IF(BF182, AN182, AH182)</f>
        <v>0</v>
      </c>
      <c r="L182">
        <f>IF(BF182, AI182, AG182)</f>
        <v>0</v>
      </c>
      <c r="M182">
        <f>BH182 - IF(AU182&gt;1, L182*BB182*100.0/(AW182*BV182), 0)</f>
        <v>0</v>
      </c>
      <c r="N182">
        <f>((T182-J182/2)*M182-L182)/(T182+J182/2)</f>
        <v>0</v>
      </c>
      <c r="O182">
        <f>N182*(BO182+BP182)/1000.0</f>
        <v>0</v>
      </c>
      <c r="P182">
        <f>(BH182 - IF(AU182&gt;1, L182*BB182*100.0/(AW182*BV182), 0))*(BO182+BP182)/1000.0</f>
        <v>0</v>
      </c>
      <c r="Q182">
        <f>2.0/((1/S182-1/R182)+SIGN(S182)*SQRT((1/S182-1/R182)*(1/S182-1/R182) + 4*BC182/((BC182+1)*(BC182+1))*(2*1/S182*1/R182-1/R182*1/R182)))</f>
        <v>0</v>
      </c>
      <c r="R182">
        <f>IF(LEFT(BD182,1)&lt;&gt;"0",IF(LEFT(BD182,1)="1",3.0,BE182),$D$5+$E$5*(BV182*BO182/($K$5*1000))+$F$5*(BV182*BO182/($K$5*1000))*MAX(MIN(BB182,$J$5),$I$5)*MAX(MIN(BB182,$J$5),$I$5)+$G$5*MAX(MIN(BB182,$J$5),$I$5)*(BV182*BO182/($K$5*1000))+$H$5*(BV182*BO182/($K$5*1000))*(BV182*BO182/($K$5*1000)))</f>
        <v>0</v>
      </c>
      <c r="S182">
        <f>J182*(1000-(1000*0.61365*exp(17.502*W182/(240.97+W182))/(BO182+BP182)+BJ182)/2)/(1000*0.61365*exp(17.502*W182/(240.97+W182))/(BO182+BP182)-BJ182)</f>
        <v>0</v>
      </c>
      <c r="T182">
        <f>1/((BC182+1)/(Q182/1.6)+1/(R182/1.37)) + BC182/((BC182+1)/(Q182/1.6) + BC182/(R182/1.37))</f>
        <v>0</v>
      </c>
      <c r="U182">
        <f>(AX182*BA182)</f>
        <v>0</v>
      </c>
      <c r="V182">
        <f>(BQ182+(U182+2*0.95*5.67E-8*(((BQ182+$B$7)+273)^4-(BQ182+273)^4)-44100*J182)/(1.84*29.3*R182+8*0.95*5.67E-8*(BQ182+273)^3))</f>
        <v>0</v>
      </c>
      <c r="W182">
        <f>($C$7*BR182+$D$7*BS182+$E$7*V182)</f>
        <v>0</v>
      </c>
      <c r="X182">
        <f>0.61365*exp(17.502*W182/(240.97+W182))</f>
        <v>0</v>
      </c>
      <c r="Y182">
        <f>(Z182/AA182*100)</f>
        <v>0</v>
      </c>
      <c r="Z182">
        <f>BJ182*(BO182+BP182)/1000</f>
        <v>0</v>
      </c>
      <c r="AA182">
        <f>0.61365*exp(17.502*BQ182/(240.97+BQ182))</f>
        <v>0</v>
      </c>
      <c r="AB182">
        <f>(X182-BJ182*(BO182+BP182)/1000)</f>
        <v>0</v>
      </c>
      <c r="AC182">
        <f>(-J182*44100)</f>
        <v>0</v>
      </c>
      <c r="AD182">
        <f>2*29.3*R182*0.92*(BQ182-W182)</f>
        <v>0</v>
      </c>
      <c r="AE182">
        <f>2*0.95*5.67E-8*(((BQ182+$B$7)+273)^4-(W182+273)^4)</f>
        <v>0</v>
      </c>
      <c r="AF182">
        <f>U182+AE182+AC182+AD182</f>
        <v>0</v>
      </c>
      <c r="AG182">
        <f>BN182*AU182*(BI182-BH182*(1000-AU182*BK182)/(1000-AU182*BJ182))/(100*BB182)</f>
        <v>0</v>
      </c>
      <c r="AH182">
        <f>1000*BN182*AU182*(BJ182-BK182)/(100*BB182*(1000-AU182*BJ182))</f>
        <v>0</v>
      </c>
      <c r="AI182">
        <f>(AJ182 - AK182 - BO182*1E3/(8.314*(BQ182+273.15)) * AM182/BN182 * AL182) * BN182/(100*BB182) * (1000 - BK182)/1000</f>
        <v>0</v>
      </c>
      <c r="AJ182">
        <v>1170.7195522708</v>
      </c>
      <c r="AK182">
        <v>1139.90393939394</v>
      </c>
      <c r="AL182">
        <v>3.39473106570724</v>
      </c>
      <c r="AM182">
        <v>67.1760314987301</v>
      </c>
      <c r="AN182">
        <f>(AP182 - AO182 + BO182*1E3/(8.314*(BQ182+273.15)) * AR182/BN182 * AQ182) * BN182/(100*BB182) * 1000/(1000 - AP182)</f>
        <v>0</v>
      </c>
      <c r="AO182">
        <v>22.6784560767095</v>
      </c>
      <c r="AP182">
        <v>24.3550266666667</v>
      </c>
      <c r="AQ182">
        <v>-4.3554892504811e-09</v>
      </c>
      <c r="AR182">
        <v>128.514826234173</v>
      </c>
      <c r="AS182">
        <v>10</v>
      </c>
      <c r="AT182">
        <v>2</v>
      </c>
      <c r="AU182">
        <f>IF(AS182*$H$13&gt;=AW182,1.0,(AW182/(AW182-AS182*$H$13)))</f>
        <v>0</v>
      </c>
      <c r="AV182">
        <f>(AU182-1)*100</f>
        <v>0</v>
      </c>
      <c r="AW182">
        <f>MAX(0,($B$13+$C$13*BV182)/(1+$D$13*BV182)*BO182/(BQ182+273)*$E$13)</f>
        <v>0</v>
      </c>
      <c r="AX182">
        <f>$B$11*BW182+$C$11*BX182+$F$11*CI182*(1-CL182)</f>
        <v>0</v>
      </c>
      <c r="AY182">
        <f>AX182*AZ182</f>
        <v>0</v>
      </c>
      <c r="AZ182">
        <f>($B$11*$D$9+$C$11*$D$9+$F$11*((CV182+CN182)/MAX(CV182+CN182+CW182, 0.1)*$I$9+CW182/MAX(CV182+CN182+CW182, 0.1)*$J$9))/($B$11+$C$11+$F$11)</f>
        <v>0</v>
      </c>
      <c r="BA182">
        <f>($B$11*$K$9+$C$11*$K$9+$F$11*((CV182+CN182)/MAX(CV182+CN182+CW182, 0.1)*$P$9+CW182/MAX(CV182+CN182+CW182, 0.1)*$Q$9))/($B$11+$C$11+$F$11)</f>
        <v>0</v>
      </c>
      <c r="BB182">
        <v>2.44</v>
      </c>
      <c r="BC182">
        <v>0.5</v>
      </c>
      <c r="BD182" t="s">
        <v>355</v>
      </c>
      <c r="BE182">
        <v>2</v>
      </c>
      <c r="BF182" t="b">
        <v>1</v>
      </c>
      <c r="BG182">
        <v>1680460515.31429</v>
      </c>
      <c r="BH182">
        <v>1087.74321428571</v>
      </c>
      <c r="BI182">
        <v>1128.78214285714</v>
      </c>
      <c r="BJ182">
        <v>24.3445214285714</v>
      </c>
      <c r="BK182">
        <v>22.6641464285714</v>
      </c>
      <c r="BL182">
        <v>1085.94607142857</v>
      </c>
      <c r="BM182">
        <v>23.9278</v>
      </c>
      <c r="BN182">
        <v>500.23425</v>
      </c>
      <c r="BO182">
        <v>89.4478428571429</v>
      </c>
      <c r="BP182">
        <v>0.100005967857143</v>
      </c>
      <c r="BQ182">
        <v>27.3404428571429</v>
      </c>
      <c r="BR182">
        <v>27.5233714285714</v>
      </c>
      <c r="BS182">
        <v>999.9</v>
      </c>
      <c r="BT182">
        <v>0</v>
      </c>
      <c r="BU182">
        <v>0</v>
      </c>
      <c r="BV182">
        <v>9970.65214285714</v>
      </c>
      <c r="BW182">
        <v>0</v>
      </c>
      <c r="BX182">
        <v>10.2381</v>
      </c>
      <c r="BY182">
        <v>-41.038775</v>
      </c>
      <c r="BZ182">
        <v>1114.88607142857</v>
      </c>
      <c r="CA182">
        <v>1154.96035714286</v>
      </c>
      <c r="CB182">
        <v>1.6803825</v>
      </c>
      <c r="CC182">
        <v>1128.78214285714</v>
      </c>
      <c r="CD182">
        <v>22.6641464285714</v>
      </c>
      <c r="CE182">
        <v>2.17756535714286</v>
      </c>
      <c r="CF182">
        <v>2.02725821428571</v>
      </c>
      <c r="CG182">
        <v>18.7982178571429</v>
      </c>
      <c r="CH182">
        <v>17.6588607142857</v>
      </c>
      <c r="CI182">
        <v>2000.00071428571</v>
      </c>
      <c r="CJ182">
        <v>0.979999392857143</v>
      </c>
      <c r="CK182">
        <v>0.0200008142857143</v>
      </c>
      <c r="CL182">
        <v>0</v>
      </c>
      <c r="CM182">
        <v>2.53481428571429</v>
      </c>
      <c r="CN182">
        <v>0</v>
      </c>
      <c r="CO182">
        <v>4468.21607142857</v>
      </c>
      <c r="CP182">
        <v>16705.4035714286</v>
      </c>
      <c r="CQ182">
        <v>43.5</v>
      </c>
      <c r="CR182">
        <v>45.25</v>
      </c>
      <c r="CS182">
        <v>44.5</v>
      </c>
      <c r="CT182">
        <v>43.47975</v>
      </c>
      <c r="CU182">
        <v>43.062</v>
      </c>
      <c r="CV182">
        <v>1960</v>
      </c>
      <c r="CW182">
        <v>40.0007142857143</v>
      </c>
      <c r="CX182">
        <v>0</v>
      </c>
      <c r="CY182">
        <v>1680460552.8</v>
      </c>
      <c r="CZ182">
        <v>0</v>
      </c>
      <c r="DA182">
        <v>0</v>
      </c>
      <c r="DB182" t="s">
        <v>356</v>
      </c>
      <c r="DC182">
        <v>1680383055.5</v>
      </c>
      <c r="DD182">
        <v>1680383051.5</v>
      </c>
      <c r="DE182">
        <v>0</v>
      </c>
      <c r="DF182">
        <v>-0.261</v>
      </c>
      <c r="DG182">
        <v>-0.006</v>
      </c>
      <c r="DH182">
        <v>1.377</v>
      </c>
      <c r="DI182">
        <v>0.403</v>
      </c>
      <c r="DJ182">
        <v>420</v>
      </c>
      <c r="DK182">
        <v>24</v>
      </c>
      <c r="DL182">
        <v>0.61</v>
      </c>
      <c r="DM182">
        <v>0.33</v>
      </c>
      <c r="DN182">
        <v>-40.987712195122</v>
      </c>
      <c r="DO182">
        <v>-0.77403554006969</v>
      </c>
      <c r="DP182">
        <v>0.316221757011399</v>
      </c>
      <c r="DQ182">
        <v>0</v>
      </c>
      <c r="DR182">
        <v>1.6918156097561</v>
      </c>
      <c r="DS182">
        <v>-0.199296794425087</v>
      </c>
      <c r="DT182">
        <v>0.0225153935470695</v>
      </c>
      <c r="DU182">
        <v>0</v>
      </c>
      <c r="DV182">
        <v>0</v>
      </c>
      <c r="DW182">
        <v>2</v>
      </c>
      <c r="DX182" t="s">
        <v>383</v>
      </c>
      <c r="DY182">
        <v>2.87026</v>
      </c>
      <c r="DZ182">
        <v>2.70998</v>
      </c>
      <c r="EA182">
        <v>0.176727</v>
      </c>
      <c r="EB182">
        <v>0.180623</v>
      </c>
      <c r="EC182">
        <v>0.102426</v>
      </c>
      <c r="ED182">
        <v>0.097734</v>
      </c>
      <c r="EE182">
        <v>23081.9</v>
      </c>
      <c r="EF182">
        <v>20131.2</v>
      </c>
      <c r="EG182">
        <v>25081.7</v>
      </c>
      <c r="EH182">
        <v>23920.4</v>
      </c>
      <c r="EI182">
        <v>38397.4</v>
      </c>
      <c r="EJ182">
        <v>35699.6</v>
      </c>
      <c r="EK182">
        <v>45316.1</v>
      </c>
      <c r="EL182">
        <v>42638</v>
      </c>
      <c r="EM182">
        <v>1.78215</v>
      </c>
      <c r="EN182">
        <v>1.88207</v>
      </c>
      <c r="EO182">
        <v>0.106674</v>
      </c>
      <c r="EP182">
        <v>0</v>
      </c>
      <c r="EQ182">
        <v>25.7739</v>
      </c>
      <c r="ER182">
        <v>999.9</v>
      </c>
      <c r="ES182">
        <v>59.62</v>
      </c>
      <c r="ET182">
        <v>28.701</v>
      </c>
      <c r="EU182">
        <v>26.3461</v>
      </c>
      <c r="EV182">
        <v>54.8106</v>
      </c>
      <c r="EW182">
        <v>44.4952</v>
      </c>
      <c r="EX182">
        <v>1</v>
      </c>
      <c r="EY182">
        <v>-0.0931402</v>
      </c>
      <c r="EZ182">
        <v>0.593058</v>
      </c>
      <c r="FA182">
        <v>20.2278</v>
      </c>
      <c r="FB182">
        <v>5.23391</v>
      </c>
      <c r="FC182">
        <v>11.986</v>
      </c>
      <c r="FD182">
        <v>4.957</v>
      </c>
      <c r="FE182">
        <v>3.30395</v>
      </c>
      <c r="FF182">
        <v>9999</v>
      </c>
      <c r="FG182">
        <v>9999</v>
      </c>
      <c r="FH182">
        <v>999.9</v>
      </c>
      <c r="FI182">
        <v>9999</v>
      </c>
      <c r="FJ182">
        <v>1.86844</v>
      </c>
      <c r="FK182">
        <v>1.86408</v>
      </c>
      <c r="FL182">
        <v>1.87178</v>
      </c>
      <c r="FM182">
        <v>1.86249</v>
      </c>
      <c r="FN182">
        <v>1.86192</v>
      </c>
      <c r="FO182">
        <v>1.86844</v>
      </c>
      <c r="FP182">
        <v>1.85852</v>
      </c>
      <c r="FQ182">
        <v>1.86502</v>
      </c>
      <c r="FR182">
        <v>5</v>
      </c>
      <c r="FS182">
        <v>0</v>
      </c>
      <c r="FT182">
        <v>0</v>
      </c>
      <c r="FU182">
        <v>0</v>
      </c>
      <c r="FV182" t="s">
        <v>358</v>
      </c>
      <c r="FW182" t="s">
        <v>359</v>
      </c>
      <c r="FX182" t="s">
        <v>360</v>
      </c>
      <c r="FY182" t="s">
        <v>360</v>
      </c>
      <c r="FZ182" t="s">
        <v>360</v>
      </c>
      <c r="GA182" t="s">
        <v>360</v>
      </c>
      <c r="GB182">
        <v>0</v>
      </c>
      <c r="GC182">
        <v>100</v>
      </c>
      <c r="GD182">
        <v>100</v>
      </c>
      <c r="GE182">
        <v>1.82</v>
      </c>
      <c r="GF182">
        <v>0.4172</v>
      </c>
      <c r="GG182">
        <v>0.710533810232173</v>
      </c>
      <c r="GH182">
        <v>0.00197157181927259</v>
      </c>
      <c r="GI182">
        <v>-1.54613444728524e-06</v>
      </c>
      <c r="GJ182">
        <v>6.01190112903267e-10</v>
      </c>
      <c r="GK182">
        <v>-0.100309745534137</v>
      </c>
      <c r="GL182">
        <v>-0.0164619765348121</v>
      </c>
      <c r="GM182">
        <v>0.00184798508784774</v>
      </c>
      <c r="GN182">
        <v>-1.07393615702454e-05</v>
      </c>
      <c r="GO182">
        <v>1</v>
      </c>
      <c r="GP182">
        <v>1970</v>
      </c>
      <c r="GQ182">
        <v>2</v>
      </c>
      <c r="GR182">
        <v>24</v>
      </c>
      <c r="GS182">
        <v>1291.1</v>
      </c>
      <c r="GT182">
        <v>1291.2</v>
      </c>
      <c r="GU182">
        <v>2.37061</v>
      </c>
      <c r="GV182">
        <v>2.31689</v>
      </c>
      <c r="GW182">
        <v>1.44775</v>
      </c>
      <c r="GX182">
        <v>2.31201</v>
      </c>
      <c r="GY182">
        <v>1.44409</v>
      </c>
      <c r="GZ182">
        <v>2.48047</v>
      </c>
      <c r="HA182">
        <v>34.1452</v>
      </c>
      <c r="HB182">
        <v>24.3327</v>
      </c>
      <c r="HC182">
        <v>18</v>
      </c>
      <c r="HD182">
        <v>417.561</v>
      </c>
      <c r="HE182">
        <v>463.206</v>
      </c>
      <c r="HF182">
        <v>24.8045</v>
      </c>
      <c r="HG182">
        <v>26.2664</v>
      </c>
      <c r="HH182">
        <v>30</v>
      </c>
      <c r="HI182">
        <v>26.1664</v>
      </c>
      <c r="HJ182">
        <v>26.1454</v>
      </c>
      <c r="HK182">
        <v>47.4924</v>
      </c>
      <c r="HL182">
        <v>29.2366</v>
      </c>
      <c r="HM182">
        <v>100</v>
      </c>
      <c r="HN182">
        <v>24.7825</v>
      </c>
      <c r="HO182">
        <v>1173.85</v>
      </c>
      <c r="HP182">
        <v>22.7124</v>
      </c>
      <c r="HQ182">
        <v>95.9299</v>
      </c>
      <c r="HR182">
        <v>100.272</v>
      </c>
    </row>
    <row r="183" spans="1:226">
      <c r="A183">
        <v>167</v>
      </c>
      <c r="B183">
        <v>1680460528.1</v>
      </c>
      <c r="C183">
        <v>2503.09999990463</v>
      </c>
      <c r="D183" t="s">
        <v>693</v>
      </c>
      <c r="E183" t="s">
        <v>694</v>
      </c>
      <c r="F183">
        <v>5</v>
      </c>
      <c r="G183" t="s">
        <v>353</v>
      </c>
      <c r="H183" t="s">
        <v>354</v>
      </c>
      <c r="I183">
        <v>1680460520.6</v>
      </c>
      <c r="J183">
        <f>(K183)/1000</f>
        <v>0</v>
      </c>
      <c r="K183">
        <f>IF(BF183, AN183, AH183)</f>
        <v>0</v>
      </c>
      <c r="L183">
        <f>IF(BF183, AI183, AG183)</f>
        <v>0</v>
      </c>
      <c r="M183">
        <f>BH183 - IF(AU183&gt;1, L183*BB183*100.0/(AW183*BV183), 0)</f>
        <v>0</v>
      </c>
      <c r="N183">
        <f>((T183-J183/2)*M183-L183)/(T183+J183/2)</f>
        <v>0</v>
      </c>
      <c r="O183">
        <f>N183*(BO183+BP183)/1000.0</f>
        <v>0</v>
      </c>
      <c r="P183">
        <f>(BH183 - IF(AU183&gt;1, L183*BB183*100.0/(AW183*BV183), 0))*(BO183+BP183)/1000.0</f>
        <v>0</v>
      </c>
      <c r="Q183">
        <f>2.0/((1/S183-1/R183)+SIGN(S183)*SQRT((1/S183-1/R183)*(1/S183-1/R183) + 4*BC183/((BC183+1)*(BC183+1))*(2*1/S183*1/R183-1/R183*1/R183)))</f>
        <v>0</v>
      </c>
      <c r="R183">
        <f>IF(LEFT(BD183,1)&lt;&gt;"0",IF(LEFT(BD183,1)="1",3.0,BE183),$D$5+$E$5*(BV183*BO183/($K$5*1000))+$F$5*(BV183*BO183/($K$5*1000))*MAX(MIN(BB183,$J$5),$I$5)*MAX(MIN(BB183,$J$5),$I$5)+$G$5*MAX(MIN(BB183,$J$5),$I$5)*(BV183*BO183/($K$5*1000))+$H$5*(BV183*BO183/($K$5*1000))*(BV183*BO183/($K$5*1000)))</f>
        <v>0</v>
      </c>
      <c r="S183">
        <f>J183*(1000-(1000*0.61365*exp(17.502*W183/(240.97+W183))/(BO183+BP183)+BJ183)/2)/(1000*0.61365*exp(17.502*W183/(240.97+W183))/(BO183+BP183)-BJ183)</f>
        <v>0</v>
      </c>
      <c r="T183">
        <f>1/((BC183+1)/(Q183/1.6)+1/(R183/1.37)) + BC183/((BC183+1)/(Q183/1.6) + BC183/(R183/1.37))</f>
        <v>0</v>
      </c>
      <c r="U183">
        <f>(AX183*BA183)</f>
        <v>0</v>
      </c>
      <c r="V183">
        <f>(BQ183+(U183+2*0.95*5.67E-8*(((BQ183+$B$7)+273)^4-(BQ183+273)^4)-44100*J183)/(1.84*29.3*R183+8*0.95*5.67E-8*(BQ183+273)^3))</f>
        <v>0</v>
      </c>
      <c r="W183">
        <f>($C$7*BR183+$D$7*BS183+$E$7*V183)</f>
        <v>0</v>
      </c>
      <c r="X183">
        <f>0.61365*exp(17.502*W183/(240.97+W183))</f>
        <v>0</v>
      </c>
      <c r="Y183">
        <f>(Z183/AA183*100)</f>
        <v>0</v>
      </c>
      <c r="Z183">
        <f>BJ183*(BO183+BP183)/1000</f>
        <v>0</v>
      </c>
      <c r="AA183">
        <f>0.61365*exp(17.502*BQ183/(240.97+BQ183))</f>
        <v>0</v>
      </c>
      <c r="AB183">
        <f>(X183-BJ183*(BO183+BP183)/1000)</f>
        <v>0</v>
      </c>
      <c r="AC183">
        <f>(-J183*44100)</f>
        <v>0</v>
      </c>
      <c r="AD183">
        <f>2*29.3*R183*0.92*(BQ183-W183)</f>
        <v>0</v>
      </c>
      <c r="AE183">
        <f>2*0.95*5.67E-8*(((BQ183+$B$7)+273)^4-(W183+273)^4)</f>
        <v>0</v>
      </c>
      <c r="AF183">
        <f>U183+AE183+AC183+AD183</f>
        <v>0</v>
      </c>
      <c r="AG183">
        <f>BN183*AU183*(BI183-BH183*(1000-AU183*BK183)/(1000-AU183*BJ183))/(100*BB183)</f>
        <v>0</v>
      </c>
      <c r="AH183">
        <f>1000*BN183*AU183*(BJ183-BK183)/(100*BB183*(1000-AU183*BJ183))</f>
        <v>0</v>
      </c>
      <c r="AI183">
        <f>(AJ183 - AK183 - BO183*1E3/(8.314*(BQ183+273.15)) * AM183/BN183 * AL183) * BN183/(100*BB183) * (1000 - BK183)/1000</f>
        <v>0</v>
      </c>
      <c r="AJ183">
        <v>1188.69246713896</v>
      </c>
      <c r="AK183">
        <v>1157.38327272727</v>
      </c>
      <c r="AL183">
        <v>3.51788676450838</v>
      </c>
      <c r="AM183">
        <v>67.1760314987301</v>
      </c>
      <c r="AN183">
        <f>(AP183 - AO183 + BO183*1E3/(8.314*(BQ183+273.15)) * AR183/BN183 * AQ183) * BN183/(100*BB183) * 1000/(1000 - AP183)</f>
        <v>0</v>
      </c>
      <c r="AO183">
        <v>22.6764757573263</v>
      </c>
      <c r="AP183">
        <v>24.3537048484848</v>
      </c>
      <c r="AQ183">
        <v>-1.65918038685059e-06</v>
      </c>
      <c r="AR183">
        <v>128.514826234173</v>
      </c>
      <c r="AS183">
        <v>11</v>
      </c>
      <c r="AT183">
        <v>2</v>
      </c>
      <c r="AU183">
        <f>IF(AS183*$H$13&gt;=AW183,1.0,(AW183/(AW183-AS183*$H$13)))</f>
        <v>0</v>
      </c>
      <c r="AV183">
        <f>(AU183-1)*100</f>
        <v>0</v>
      </c>
      <c r="AW183">
        <f>MAX(0,($B$13+$C$13*BV183)/(1+$D$13*BV183)*BO183/(BQ183+273)*$E$13)</f>
        <v>0</v>
      </c>
      <c r="AX183">
        <f>$B$11*BW183+$C$11*BX183+$F$11*CI183*(1-CL183)</f>
        <v>0</v>
      </c>
      <c r="AY183">
        <f>AX183*AZ183</f>
        <v>0</v>
      </c>
      <c r="AZ183">
        <f>($B$11*$D$9+$C$11*$D$9+$F$11*((CV183+CN183)/MAX(CV183+CN183+CW183, 0.1)*$I$9+CW183/MAX(CV183+CN183+CW183, 0.1)*$J$9))/($B$11+$C$11+$F$11)</f>
        <v>0</v>
      </c>
      <c r="BA183">
        <f>($B$11*$K$9+$C$11*$K$9+$F$11*((CV183+CN183)/MAX(CV183+CN183+CW183, 0.1)*$P$9+CW183/MAX(CV183+CN183+CW183, 0.1)*$Q$9))/($B$11+$C$11+$F$11)</f>
        <v>0</v>
      </c>
      <c r="BB183">
        <v>2.44</v>
      </c>
      <c r="BC183">
        <v>0.5</v>
      </c>
      <c r="BD183" t="s">
        <v>355</v>
      </c>
      <c r="BE183">
        <v>2</v>
      </c>
      <c r="BF183" t="b">
        <v>1</v>
      </c>
      <c r="BG183">
        <v>1680460520.6</v>
      </c>
      <c r="BH183">
        <v>1105.54</v>
      </c>
      <c r="BI183">
        <v>1146.81185185185</v>
      </c>
      <c r="BJ183">
        <v>24.3512518518519</v>
      </c>
      <c r="BK183">
        <v>22.6779148148148</v>
      </c>
      <c r="BL183">
        <v>1103.72851851852</v>
      </c>
      <c r="BM183">
        <v>23.9341888888889</v>
      </c>
      <c r="BN183">
        <v>500.233888888889</v>
      </c>
      <c r="BO183">
        <v>89.4472814814815</v>
      </c>
      <c r="BP183">
        <v>0.100053085185185</v>
      </c>
      <c r="BQ183">
        <v>27.3296296296296</v>
      </c>
      <c r="BR183">
        <v>27.524437037037</v>
      </c>
      <c r="BS183">
        <v>999.9</v>
      </c>
      <c r="BT183">
        <v>0</v>
      </c>
      <c r="BU183">
        <v>0</v>
      </c>
      <c r="BV183">
        <v>9959.42407407407</v>
      </c>
      <c r="BW183">
        <v>0</v>
      </c>
      <c r="BX183">
        <v>10.2381</v>
      </c>
      <c r="BY183">
        <v>-41.2715444444445</v>
      </c>
      <c r="BZ183">
        <v>1133.1337037037</v>
      </c>
      <c r="CA183">
        <v>1173.42333333333</v>
      </c>
      <c r="CB183">
        <v>1.67333481481482</v>
      </c>
      <c r="CC183">
        <v>1146.81185185185</v>
      </c>
      <c r="CD183">
        <v>22.6779148148148</v>
      </c>
      <c r="CE183">
        <v>2.17815259259259</v>
      </c>
      <c r="CF183">
        <v>2.02847814814815</v>
      </c>
      <c r="CG183">
        <v>18.8025407407407</v>
      </c>
      <c r="CH183">
        <v>17.6684</v>
      </c>
      <c r="CI183">
        <v>2000.03185185185</v>
      </c>
      <c r="CJ183">
        <v>0.979999444444444</v>
      </c>
      <c r="CK183">
        <v>0.0200007592592593</v>
      </c>
      <c r="CL183">
        <v>0</v>
      </c>
      <c r="CM183">
        <v>2.55293333333333</v>
      </c>
      <c r="CN183">
        <v>0</v>
      </c>
      <c r="CO183">
        <v>4465.99111111111</v>
      </c>
      <c r="CP183">
        <v>16705.6740740741</v>
      </c>
      <c r="CQ183">
        <v>43.5</v>
      </c>
      <c r="CR183">
        <v>45.25</v>
      </c>
      <c r="CS183">
        <v>44.5</v>
      </c>
      <c r="CT183">
        <v>43.4766666666667</v>
      </c>
      <c r="CU183">
        <v>43.062</v>
      </c>
      <c r="CV183">
        <v>1960.03037037037</v>
      </c>
      <c r="CW183">
        <v>40.0014814814815</v>
      </c>
      <c r="CX183">
        <v>0</v>
      </c>
      <c r="CY183">
        <v>1680460558.2</v>
      </c>
      <c r="CZ183">
        <v>0</v>
      </c>
      <c r="DA183">
        <v>0</v>
      </c>
      <c r="DB183" t="s">
        <v>356</v>
      </c>
      <c r="DC183">
        <v>1680383055.5</v>
      </c>
      <c r="DD183">
        <v>1680383051.5</v>
      </c>
      <c r="DE183">
        <v>0</v>
      </c>
      <c r="DF183">
        <v>-0.261</v>
      </c>
      <c r="DG183">
        <v>-0.006</v>
      </c>
      <c r="DH183">
        <v>1.377</v>
      </c>
      <c r="DI183">
        <v>0.403</v>
      </c>
      <c r="DJ183">
        <v>420</v>
      </c>
      <c r="DK183">
        <v>24</v>
      </c>
      <c r="DL183">
        <v>0.61</v>
      </c>
      <c r="DM183">
        <v>0.33</v>
      </c>
      <c r="DN183">
        <v>-41.1369268292683</v>
      </c>
      <c r="DO183">
        <v>-1.93526550522647</v>
      </c>
      <c r="DP183">
        <v>0.376163967248061</v>
      </c>
      <c r="DQ183">
        <v>0</v>
      </c>
      <c r="DR183">
        <v>1.68031121951219</v>
      </c>
      <c r="DS183">
        <v>-0.0756834146341481</v>
      </c>
      <c r="DT183">
        <v>0.0151827055327197</v>
      </c>
      <c r="DU183">
        <v>1</v>
      </c>
      <c r="DV183">
        <v>1</v>
      </c>
      <c r="DW183">
        <v>2</v>
      </c>
      <c r="DX183" t="s">
        <v>357</v>
      </c>
      <c r="DY183">
        <v>2.87045</v>
      </c>
      <c r="DZ183">
        <v>2.70995</v>
      </c>
      <c r="EA183">
        <v>0.178414</v>
      </c>
      <c r="EB183">
        <v>0.182222</v>
      </c>
      <c r="EC183">
        <v>0.102413</v>
      </c>
      <c r="ED183">
        <v>0.097726</v>
      </c>
      <c r="EE183">
        <v>23034.6</v>
      </c>
      <c r="EF183">
        <v>20091.7</v>
      </c>
      <c r="EG183">
        <v>25081.7</v>
      </c>
      <c r="EH183">
        <v>23920.2</v>
      </c>
      <c r="EI183">
        <v>38397.6</v>
      </c>
      <c r="EJ183">
        <v>35699.5</v>
      </c>
      <c r="EK183">
        <v>45315.7</v>
      </c>
      <c r="EL183">
        <v>42637.5</v>
      </c>
      <c r="EM183">
        <v>1.78218</v>
      </c>
      <c r="EN183">
        <v>1.88215</v>
      </c>
      <c r="EO183">
        <v>0.10718</v>
      </c>
      <c r="EP183">
        <v>0</v>
      </c>
      <c r="EQ183">
        <v>25.7687</v>
      </c>
      <c r="ER183">
        <v>999.9</v>
      </c>
      <c r="ES183">
        <v>59.62</v>
      </c>
      <c r="ET183">
        <v>28.701</v>
      </c>
      <c r="EU183">
        <v>26.3466</v>
      </c>
      <c r="EV183">
        <v>54.2506</v>
      </c>
      <c r="EW183">
        <v>44.5433</v>
      </c>
      <c r="EX183">
        <v>1</v>
      </c>
      <c r="EY183">
        <v>-0.0930437</v>
      </c>
      <c r="EZ183">
        <v>0.584905</v>
      </c>
      <c r="FA183">
        <v>20.2278</v>
      </c>
      <c r="FB183">
        <v>5.23421</v>
      </c>
      <c r="FC183">
        <v>11.986</v>
      </c>
      <c r="FD183">
        <v>4.9572</v>
      </c>
      <c r="FE183">
        <v>3.30398</v>
      </c>
      <c r="FF183">
        <v>9999</v>
      </c>
      <c r="FG183">
        <v>9999</v>
      </c>
      <c r="FH183">
        <v>999.9</v>
      </c>
      <c r="FI183">
        <v>9999</v>
      </c>
      <c r="FJ183">
        <v>1.86844</v>
      </c>
      <c r="FK183">
        <v>1.86405</v>
      </c>
      <c r="FL183">
        <v>1.87179</v>
      </c>
      <c r="FM183">
        <v>1.86249</v>
      </c>
      <c r="FN183">
        <v>1.86192</v>
      </c>
      <c r="FO183">
        <v>1.86844</v>
      </c>
      <c r="FP183">
        <v>1.85852</v>
      </c>
      <c r="FQ183">
        <v>1.86502</v>
      </c>
      <c r="FR183">
        <v>5</v>
      </c>
      <c r="FS183">
        <v>0</v>
      </c>
      <c r="FT183">
        <v>0</v>
      </c>
      <c r="FU183">
        <v>0</v>
      </c>
      <c r="FV183" t="s">
        <v>358</v>
      </c>
      <c r="FW183" t="s">
        <v>359</v>
      </c>
      <c r="FX183" t="s">
        <v>360</v>
      </c>
      <c r="FY183" t="s">
        <v>360</v>
      </c>
      <c r="FZ183" t="s">
        <v>360</v>
      </c>
      <c r="GA183" t="s">
        <v>360</v>
      </c>
      <c r="GB183">
        <v>0</v>
      </c>
      <c r="GC183">
        <v>100</v>
      </c>
      <c r="GD183">
        <v>100</v>
      </c>
      <c r="GE183">
        <v>1.83</v>
      </c>
      <c r="GF183">
        <v>0.417</v>
      </c>
      <c r="GG183">
        <v>0.710533810232173</v>
      </c>
      <c r="GH183">
        <v>0.00197157181927259</v>
      </c>
      <c r="GI183">
        <v>-1.54613444728524e-06</v>
      </c>
      <c r="GJ183">
        <v>6.01190112903267e-10</v>
      </c>
      <c r="GK183">
        <v>-0.100309745534137</v>
      </c>
      <c r="GL183">
        <v>-0.0164619765348121</v>
      </c>
      <c r="GM183">
        <v>0.00184798508784774</v>
      </c>
      <c r="GN183">
        <v>-1.07393615702454e-05</v>
      </c>
      <c r="GO183">
        <v>1</v>
      </c>
      <c r="GP183">
        <v>1970</v>
      </c>
      <c r="GQ183">
        <v>2</v>
      </c>
      <c r="GR183">
        <v>24</v>
      </c>
      <c r="GS183">
        <v>1291.2</v>
      </c>
      <c r="GT183">
        <v>1291.3</v>
      </c>
      <c r="GU183">
        <v>2.39624</v>
      </c>
      <c r="GV183">
        <v>2.33643</v>
      </c>
      <c r="GW183">
        <v>1.44775</v>
      </c>
      <c r="GX183">
        <v>2.31201</v>
      </c>
      <c r="GY183">
        <v>1.44409</v>
      </c>
      <c r="GZ183">
        <v>2.4353</v>
      </c>
      <c r="HA183">
        <v>34.1452</v>
      </c>
      <c r="HB183">
        <v>24.3327</v>
      </c>
      <c r="HC183">
        <v>18</v>
      </c>
      <c r="HD183">
        <v>417.574</v>
      </c>
      <c r="HE183">
        <v>463.253</v>
      </c>
      <c r="HF183">
        <v>24.7811</v>
      </c>
      <c r="HG183">
        <v>26.2664</v>
      </c>
      <c r="HH183">
        <v>30.0001</v>
      </c>
      <c r="HI183">
        <v>26.1664</v>
      </c>
      <c r="HJ183">
        <v>26.1454</v>
      </c>
      <c r="HK183">
        <v>48.0607</v>
      </c>
      <c r="HL183">
        <v>29.2366</v>
      </c>
      <c r="HM183">
        <v>100</v>
      </c>
      <c r="HN183">
        <v>24.7574</v>
      </c>
      <c r="HO183">
        <v>1193.95</v>
      </c>
      <c r="HP183">
        <v>22.7286</v>
      </c>
      <c r="HQ183">
        <v>95.9293</v>
      </c>
      <c r="HR183">
        <v>100.271</v>
      </c>
    </row>
    <row r="184" spans="1:226">
      <c r="A184">
        <v>168</v>
      </c>
      <c r="B184">
        <v>1680460533.1</v>
      </c>
      <c r="C184">
        <v>2508.09999990463</v>
      </c>
      <c r="D184" t="s">
        <v>695</v>
      </c>
      <c r="E184" t="s">
        <v>696</v>
      </c>
      <c r="F184">
        <v>5</v>
      </c>
      <c r="G184" t="s">
        <v>353</v>
      </c>
      <c r="H184" t="s">
        <v>354</v>
      </c>
      <c r="I184">
        <v>1680460525.31429</v>
      </c>
      <c r="J184">
        <f>(K184)/1000</f>
        <v>0</v>
      </c>
      <c r="K184">
        <f>IF(BF184, AN184, AH184)</f>
        <v>0</v>
      </c>
      <c r="L184">
        <f>IF(BF184, AI184, AG184)</f>
        <v>0</v>
      </c>
      <c r="M184">
        <f>BH184 - IF(AU184&gt;1, L184*BB184*100.0/(AW184*BV184), 0)</f>
        <v>0</v>
      </c>
      <c r="N184">
        <f>((T184-J184/2)*M184-L184)/(T184+J184/2)</f>
        <v>0</v>
      </c>
      <c r="O184">
        <f>N184*(BO184+BP184)/1000.0</f>
        <v>0</v>
      </c>
      <c r="P184">
        <f>(BH184 - IF(AU184&gt;1, L184*BB184*100.0/(AW184*BV184), 0))*(BO184+BP184)/1000.0</f>
        <v>0</v>
      </c>
      <c r="Q184">
        <f>2.0/((1/S184-1/R184)+SIGN(S184)*SQRT((1/S184-1/R184)*(1/S184-1/R184) + 4*BC184/((BC184+1)*(BC184+1))*(2*1/S184*1/R184-1/R184*1/R184)))</f>
        <v>0</v>
      </c>
      <c r="R184">
        <f>IF(LEFT(BD184,1)&lt;&gt;"0",IF(LEFT(BD184,1)="1",3.0,BE184),$D$5+$E$5*(BV184*BO184/($K$5*1000))+$F$5*(BV184*BO184/($K$5*1000))*MAX(MIN(BB184,$J$5),$I$5)*MAX(MIN(BB184,$J$5),$I$5)+$G$5*MAX(MIN(BB184,$J$5),$I$5)*(BV184*BO184/($K$5*1000))+$H$5*(BV184*BO184/($K$5*1000))*(BV184*BO184/($K$5*1000)))</f>
        <v>0</v>
      </c>
      <c r="S184">
        <f>J184*(1000-(1000*0.61365*exp(17.502*W184/(240.97+W184))/(BO184+BP184)+BJ184)/2)/(1000*0.61365*exp(17.502*W184/(240.97+W184))/(BO184+BP184)-BJ184)</f>
        <v>0</v>
      </c>
      <c r="T184">
        <f>1/((BC184+1)/(Q184/1.6)+1/(R184/1.37)) + BC184/((BC184+1)/(Q184/1.6) + BC184/(R184/1.37))</f>
        <v>0</v>
      </c>
      <c r="U184">
        <f>(AX184*BA184)</f>
        <v>0</v>
      </c>
      <c r="V184">
        <f>(BQ184+(U184+2*0.95*5.67E-8*(((BQ184+$B$7)+273)^4-(BQ184+273)^4)-44100*J184)/(1.84*29.3*R184+8*0.95*5.67E-8*(BQ184+273)^3))</f>
        <v>0</v>
      </c>
      <c r="W184">
        <f>($C$7*BR184+$D$7*BS184+$E$7*V184)</f>
        <v>0</v>
      </c>
      <c r="X184">
        <f>0.61365*exp(17.502*W184/(240.97+W184))</f>
        <v>0</v>
      </c>
      <c r="Y184">
        <f>(Z184/AA184*100)</f>
        <v>0</v>
      </c>
      <c r="Z184">
        <f>BJ184*(BO184+BP184)/1000</f>
        <v>0</v>
      </c>
      <c r="AA184">
        <f>0.61365*exp(17.502*BQ184/(240.97+BQ184))</f>
        <v>0</v>
      </c>
      <c r="AB184">
        <f>(X184-BJ184*(BO184+BP184)/1000)</f>
        <v>0</v>
      </c>
      <c r="AC184">
        <f>(-J184*44100)</f>
        <v>0</v>
      </c>
      <c r="AD184">
        <f>2*29.3*R184*0.92*(BQ184-W184)</f>
        <v>0</v>
      </c>
      <c r="AE184">
        <f>2*0.95*5.67E-8*(((BQ184+$B$7)+273)^4-(W184+273)^4)</f>
        <v>0</v>
      </c>
      <c r="AF184">
        <f>U184+AE184+AC184+AD184</f>
        <v>0</v>
      </c>
      <c r="AG184">
        <f>BN184*AU184*(BI184-BH184*(1000-AU184*BK184)/(1000-AU184*BJ184))/(100*BB184)</f>
        <v>0</v>
      </c>
      <c r="AH184">
        <f>1000*BN184*AU184*(BJ184-BK184)/(100*BB184*(1000-AU184*BJ184))</f>
        <v>0</v>
      </c>
      <c r="AI184">
        <f>(AJ184 - AK184 - BO184*1E3/(8.314*(BQ184+273.15)) * AM184/BN184 * AL184) * BN184/(100*BB184) * (1000 - BK184)/1000</f>
        <v>0</v>
      </c>
      <c r="AJ184">
        <v>1205.32453813704</v>
      </c>
      <c r="AK184">
        <v>1174.50466666667</v>
      </c>
      <c r="AL184">
        <v>3.40735728699493</v>
      </c>
      <c r="AM184">
        <v>67.1760314987301</v>
      </c>
      <c r="AN184">
        <f>(AP184 - AO184 + BO184*1E3/(8.314*(BQ184+273.15)) * AR184/BN184 * AQ184) * BN184/(100*BB184) * 1000/(1000 - AP184)</f>
        <v>0</v>
      </c>
      <c r="AO184">
        <v>22.673398087559</v>
      </c>
      <c r="AP184">
        <v>24.3509315151515</v>
      </c>
      <c r="AQ184">
        <v>7.74254760269341e-07</v>
      </c>
      <c r="AR184">
        <v>128.514826234173</v>
      </c>
      <c r="AS184">
        <v>11</v>
      </c>
      <c r="AT184">
        <v>2</v>
      </c>
      <c r="AU184">
        <f>IF(AS184*$H$13&gt;=AW184,1.0,(AW184/(AW184-AS184*$H$13)))</f>
        <v>0</v>
      </c>
      <c r="AV184">
        <f>(AU184-1)*100</f>
        <v>0</v>
      </c>
      <c r="AW184">
        <f>MAX(0,($B$13+$C$13*BV184)/(1+$D$13*BV184)*BO184/(BQ184+273)*$E$13)</f>
        <v>0</v>
      </c>
      <c r="AX184">
        <f>$B$11*BW184+$C$11*BX184+$F$11*CI184*(1-CL184)</f>
        <v>0</v>
      </c>
      <c r="AY184">
        <f>AX184*AZ184</f>
        <v>0</v>
      </c>
      <c r="AZ184">
        <f>($B$11*$D$9+$C$11*$D$9+$F$11*((CV184+CN184)/MAX(CV184+CN184+CW184, 0.1)*$I$9+CW184/MAX(CV184+CN184+CW184, 0.1)*$J$9))/($B$11+$C$11+$F$11)</f>
        <v>0</v>
      </c>
      <c r="BA184">
        <f>($B$11*$K$9+$C$11*$K$9+$F$11*((CV184+CN184)/MAX(CV184+CN184+CW184, 0.1)*$P$9+CW184/MAX(CV184+CN184+CW184, 0.1)*$Q$9))/($B$11+$C$11+$F$11)</f>
        <v>0</v>
      </c>
      <c r="BB184">
        <v>2.44</v>
      </c>
      <c r="BC184">
        <v>0.5</v>
      </c>
      <c r="BD184" t="s">
        <v>355</v>
      </c>
      <c r="BE184">
        <v>2</v>
      </c>
      <c r="BF184" t="b">
        <v>1</v>
      </c>
      <c r="BG184">
        <v>1680460525.31429</v>
      </c>
      <c r="BH184">
        <v>1121.42178571429</v>
      </c>
      <c r="BI184">
        <v>1162.56285714286</v>
      </c>
      <c r="BJ184">
        <v>24.3531964285714</v>
      </c>
      <c r="BK184">
        <v>22.6767321428571</v>
      </c>
      <c r="BL184">
        <v>1119.59678571429</v>
      </c>
      <c r="BM184">
        <v>23.9360357142857</v>
      </c>
      <c r="BN184">
        <v>500.20675</v>
      </c>
      <c r="BO184">
        <v>89.446175</v>
      </c>
      <c r="BP184">
        <v>0.0999272892857143</v>
      </c>
      <c r="BQ184">
        <v>27.3209714285714</v>
      </c>
      <c r="BR184">
        <v>27.5256178571429</v>
      </c>
      <c r="BS184">
        <v>999.9</v>
      </c>
      <c r="BT184">
        <v>0</v>
      </c>
      <c r="BU184">
        <v>0</v>
      </c>
      <c r="BV184">
        <v>9981.12142857143</v>
      </c>
      <c r="BW184">
        <v>0</v>
      </c>
      <c r="BX184">
        <v>10.2381</v>
      </c>
      <c r="BY184">
        <v>-41.142275</v>
      </c>
      <c r="BZ184">
        <v>1149.41285714286</v>
      </c>
      <c r="CA184">
        <v>1189.53821428571</v>
      </c>
      <c r="CB184">
        <v>1.67645607142857</v>
      </c>
      <c r="CC184">
        <v>1162.56285714286</v>
      </c>
      <c r="CD184">
        <v>22.6767321428571</v>
      </c>
      <c r="CE184">
        <v>2.17829928571429</v>
      </c>
      <c r="CF184">
        <v>2.0283475</v>
      </c>
      <c r="CG184">
        <v>18.8036035714286</v>
      </c>
      <c r="CH184">
        <v>17.6673714285714</v>
      </c>
      <c r="CI184">
        <v>2000.04535714286</v>
      </c>
      <c r="CJ184">
        <v>0.979999607142857</v>
      </c>
      <c r="CK184">
        <v>0.0200005857142857</v>
      </c>
      <c r="CL184">
        <v>0</v>
      </c>
      <c r="CM184">
        <v>2.57843571428571</v>
      </c>
      <c r="CN184">
        <v>0</v>
      </c>
      <c r="CO184">
        <v>4464.18857142857</v>
      </c>
      <c r="CP184">
        <v>16705.7892857143</v>
      </c>
      <c r="CQ184">
        <v>43.5</v>
      </c>
      <c r="CR184">
        <v>45.25</v>
      </c>
      <c r="CS184">
        <v>44.5</v>
      </c>
      <c r="CT184">
        <v>43.47975</v>
      </c>
      <c r="CU184">
        <v>43.062</v>
      </c>
      <c r="CV184">
        <v>1960.04392857143</v>
      </c>
      <c r="CW184">
        <v>40.0014285714286</v>
      </c>
      <c r="CX184">
        <v>0</v>
      </c>
      <c r="CY184">
        <v>1680460563</v>
      </c>
      <c r="CZ184">
        <v>0</v>
      </c>
      <c r="DA184">
        <v>0</v>
      </c>
      <c r="DB184" t="s">
        <v>356</v>
      </c>
      <c r="DC184">
        <v>1680383055.5</v>
      </c>
      <c r="DD184">
        <v>1680383051.5</v>
      </c>
      <c r="DE184">
        <v>0</v>
      </c>
      <c r="DF184">
        <v>-0.261</v>
      </c>
      <c r="DG184">
        <v>-0.006</v>
      </c>
      <c r="DH184">
        <v>1.377</v>
      </c>
      <c r="DI184">
        <v>0.403</v>
      </c>
      <c r="DJ184">
        <v>420</v>
      </c>
      <c r="DK184">
        <v>24</v>
      </c>
      <c r="DL184">
        <v>0.61</v>
      </c>
      <c r="DM184">
        <v>0.33</v>
      </c>
      <c r="DN184">
        <v>-41.204</v>
      </c>
      <c r="DO184">
        <v>0.703356794425085</v>
      </c>
      <c r="DP184">
        <v>0.297543104481335</v>
      </c>
      <c r="DQ184">
        <v>0</v>
      </c>
      <c r="DR184">
        <v>1.67405219512195</v>
      </c>
      <c r="DS184">
        <v>0.0300190243902426</v>
      </c>
      <c r="DT184">
        <v>0.0050673009663803</v>
      </c>
      <c r="DU184">
        <v>1</v>
      </c>
      <c r="DV184">
        <v>1</v>
      </c>
      <c r="DW184">
        <v>2</v>
      </c>
      <c r="DX184" t="s">
        <v>357</v>
      </c>
      <c r="DY184">
        <v>2.87039</v>
      </c>
      <c r="DZ184">
        <v>2.71052</v>
      </c>
      <c r="EA184">
        <v>0.180055</v>
      </c>
      <c r="EB184">
        <v>0.183873</v>
      </c>
      <c r="EC184">
        <v>0.10241</v>
      </c>
      <c r="ED184">
        <v>0.0977207</v>
      </c>
      <c r="EE184">
        <v>22988.9</v>
      </c>
      <c r="EF184">
        <v>20051.5</v>
      </c>
      <c r="EG184">
        <v>25082</v>
      </c>
      <c r="EH184">
        <v>23920.6</v>
      </c>
      <c r="EI184">
        <v>38398.4</v>
      </c>
      <c r="EJ184">
        <v>35700.4</v>
      </c>
      <c r="EK184">
        <v>45316.4</v>
      </c>
      <c r="EL184">
        <v>42638.2</v>
      </c>
      <c r="EM184">
        <v>1.7819</v>
      </c>
      <c r="EN184">
        <v>1.88195</v>
      </c>
      <c r="EO184">
        <v>0.108223</v>
      </c>
      <c r="EP184">
        <v>0</v>
      </c>
      <c r="EQ184">
        <v>25.7652</v>
      </c>
      <c r="ER184">
        <v>999.9</v>
      </c>
      <c r="ES184">
        <v>59.62</v>
      </c>
      <c r="ET184">
        <v>28.691</v>
      </c>
      <c r="EU184">
        <v>26.3318</v>
      </c>
      <c r="EV184">
        <v>54.1706</v>
      </c>
      <c r="EW184">
        <v>44.8357</v>
      </c>
      <c r="EX184">
        <v>1</v>
      </c>
      <c r="EY184">
        <v>-0.093064</v>
      </c>
      <c r="EZ184">
        <v>0.609496</v>
      </c>
      <c r="FA184">
        <v>20.2276</v>
      </c>
      <c r="FB184">
        <v>5.23361</v>
      </c>
      <c r="FC184">
        <v>11.986</v>
      </c>
      <c r="FD184">
        <v>4.95725</v>
      </c>
      <c r="FE184">
        <v>3.304</v>
      </c>
      <c r="FF184">
        <v>9999</v>
      </c>
      <c r="FG184">
        <v>9999</v>
      </c>
      <c r="FH184">
        <v>999.9</v>
      </c>
      <c r="FI184">
        <v>9999</v>
      </c>
      <c r="FJ184">
        <v>1.86844</v>
      </c>
      <c r="FK184">
        <v>1.86412</v>
      </c>
      <c r="FL184">
        <v>1.87178</v>
      </c>
      <c r="FM184">
        <v>1.86249</v>
      </c>
      <c r="FN184">
        <v>1.86195</v>
      </c>
      <c r="FO184">
        <v>1.86844</v>
      </c>
      <c r="FP184">
        <v>1.85852</v>
      </c>
      <c r="FQ184">
        <v>1.86497</v>
      </c>
      <c r="FR184">
        <v>5</v>
      </c>
      <c r="FS184">
        <v>0</v>
      </c>
      <c r="FT184">
        <v>0</v>
      </c>
      <c r="FU184">
        <v>0</v>
      </c>
      <c r="FV184" t="s">
        <v>358</v>
      </c>
      <c r="FW184" t="s">
        <v>359</v>
      </c>
      <c r="FX184" t="s">
        <v>360</v>
      </c>
      <c r="FY184" t="s">
        <v>360</v>
      </c>
      <c r="FZ184" t="s">
        <v>360</v>
      </c>
      <c r="GA184" t="s">
        <v>360</v>
      </c>
      <c r="GB184">
        <v>0</v>
      </c>
      <c r="GC184">
        <v>100</v>
      </c>
      <c r="GD184">
        <v>100</v>
      </c>
      <c r="GE184">
        <v>1.84</v>
      </c>
      <c r="GF184">
        <v>0.417</v>
      </c>
      <c r="GG184">
        <v>0.710533810232173</v>
      </c>
      <c r="GH184">
        <v>0.00197157181927259</v>
      </c>
      <c r="GI184">
        <v>-1.54613444728524e-06</v>
      </c>
      <c r="GJ184">
        <v>6.01190112903267e-10</v>
      </c>
      <c r="GK184">
        <v>-0.100309745534137</v>
      </c>
      <c r="GL184">
        <v>-0.0164619765348121</v>
      </c>
      <c r="GM184">
        <v>0.00184798508784774</v>
      </c>
      <c r="GN184">
        <v>-1.07393615702454e-05</v>
      </c>
      <c r="GO184">
        <v>1</v>
      </c>
      <c r="GP184">
        <v>1970</v>
      </c>
      <c r="GQ184">
        <v>2</v>
      </c>
      <c r="GR184">
        <v>24</v>
      </c>
      <c r="GS184">
        <v>1291.3</v>
      </c>
      <c r="GT184">
        <v>1291.4</v>
      </c>
      <c r="GU184">
        <v>2.42554</v>
      </c>
      <c r="GV184">
        <v>2.34619</v>
      </c>
      <c r="GW184">
        <v>1.44897</v>
      </c>
      <c r="GX184">
        <v>2.31201</v>
      </c>
      <c r="GY184">
        <v>1.44409</v>
      </c>
      <c r="GZ184">
        <v>2.2937</v>
      </c>
      <c r="HA184">
        <v>34.1452</v>
      </c>
      <c r="HB184">
        <v>24.3239</v>
      </c>
      <c r="HC184">
        <v>18</v>
      </c>
      <c r="HD184">
        <v>417.423</v>
      </c>
      <c r="HE184">
        <v>463.128</v>
      </c>
      <c r="HF184">
        <v>24.7586</v>
      </c>
      <c r="HG184">
        <v>26.2664</v>
      </c>
      <c r="HH184">
        <v>30.0001</v>
      </c>
      <c r="HI184">
        <v>26.1664</v>
      </c>
      <c r="HJ184">
        <v>26.1454</v>
      </c>
      <c r="HK184">
        <v>48.5699</v>
      </c>
      <c r="HL184">
        <v>29.2366</v>
      </c>
      <c r="HM184">
        <v>100</v>
      </c>
      <c r="HN184">
        <v>24.7253</v>
      </c>
      <c r="HO184">
        <v>1207.33</v>
      </c>
      <c r="HP184">
        <v>22.7358</v>
      </c>
      <c r="HQ184">
        <v>95.9307</v>
      </c>
      <c r="HR184">
        <v>100.273</v>
      </c>
    </row>
    <row r="185" spans="1:226">
      <c r="A185">
        <v>169</v>
      </c>
      <c r="B185">
        <v>1680460538.1</v>
      </c>
      <c r="C185">
        <v>2513.09999990463</v>
      </c>
      <c r="D185" t="s">
        <v>697</v>
      </c>
      <c r="E185" t="s">
        <v>698</v>
      </c>
      <c r="F185">
        <v>5</v>
      </c>
      <c r="G185" t="s">
        <v>353</v>
      </c>
      <c r="H185" t="s">
        <v>354</v>
      </c>
      <c r="I185">
        <v>1680460530.6</v>
      </c>
      <c r="J185">
        <f>(K185)/1000</f>
        <v>0</v>
      </c>
      <c r="K185">
        <f>IF(BF185, AN185, AH185)</f>
        <v>0</v>
      </c>
      <c r="L185">
        <f>IF(BF185, AI185, AG185)</f>
        <v>0</v>
      </c>
      <c r="M185">
        <f>BH185 - IF(AU185&gt;1, L185*BB185*100.0/(AW185*BV185), 0)</f>
        <v>0</v>
      </c>
      <c r="N185">
        <f>((T185-J185/2)*M185-L185)/(T185+J185/2)</f>
        <v>0</v>
      </c>
      <c r="O185">
        <f>N185*(BO185+BP185)/1000.0</f>
        <v>0</v>
      </c>
      <c r="P185">
        <f>(BH185 - IF(AU185&gt;1, L185*BB185*100.0/(AW185*BV185), 0))*(BO185+BP185)/1000.0</f>
        <v>0</v>
      </c>
      <c r="Q185">
        <f>2.0/((1/S185-1/R185)+SIGN(S185)*SQRT((1/S185-1/R185)*(1/S185-1/R185) + 4*BC185/((BC185+1)*(BC185+1))*(2*1/S185*1/R185-1/R185*1/R185)))</f>
        <v>0</v>
      </c>
      <c r="R185">
        <f>IF(LEFT(BD185,1)&lt;&gt;"0",IF(LEFT(BD185,1)="1",3.0,BE185),$D$5+$E$5*(BV185*BO185/($K$5*1000))+$F$5*(BV185*BO185/($K$5*1000))*MAX(MIN(BB185,$J$5),$I$5)*MAX(MIN(BB185,$J$5),$I$5)+$G$5*MAX(MIN(BB185,$J$5),$I$5)*(BV185*BO185/($K$5*1000))+$H$5*(BV185*BO185/($K$5*1000))*(BV185*BO185/($K$5*1000)))</f>
        <v>0</v>
      </c>
      <c r="S185">
        <f>J185*(1000-(1000*0.61365*exp(17.502*W185/(240.97+W185))/(BO185+BP185)+BJ185)/2)/(1000*0.61365*exp(17.502*W185/(240.97+W185))/(BO185+BP185)-BJ185)</f>
        <v>0</v>
      </c>
      <c r="T185">
        <f>1/((BC185+1)/(Q185/1.6)+1/(R185/1.37)) + BC185/((BC185+1)/(Q185/1.6) + BC185/(R185/1.37))</f>
        <v>0</v>
      </c>
      <c r="U185">
        <f>(AX185*BA185)</f>
        <v>0</v>
      </c>
      <c r="V185">
        <f>(BQ185+(U185+2*0.95*5.67E-8*(((BQ185+$B$7)+273)^4-(BQ185+273)^4)-44100*J185)/(1.84*29.3*R185+8*0.95*5.67E-8*(BQ185+273)^3))</f>
        <v>0</v>
      </c>
      <c r="W185">
        <f>($C$7*BR185+$D$7*BS185+$E$7*V185)</f>
        <v>0</v>
      </c>
      <c r="X185">
        <f>0.61365*exp(17.502*W185/(240.97+W185))</f>
        <v>0</v>
      </c>
      <c r="Y185">
        <f>(Z185/AA185*100)</f>
        <v>0</v>
      </c>
      <c r="Z185">
        <f>BJ185*(BO185+BP185)/1000</f>
        <v>0</v>
      </c>
      <c r="AA185">
        <f>0.61365*exp(17.502*BQ185/(240.97+BQ185))</f>
        <v>0</v>
      </c>
      <c r="AB185">
        <f>(X185-BJ185*(BO185+BP185)/1000)</f>
        <v>0</v>
      </c>
      <c r="AC185">
        <f>(-J185*44100)</f>
        <v>0</v>
      </c>
      <c r="AD185">
        <f>2*29.3*R185*0.92*(BQ185-W185)</f>
        <v>0</v>
      </c>
      <c r="AE185">
        <f>2*0.95*5.67E-8*(((BQ185+$B$7)+273)^4-(W185+273)^4)</f>
        <v>0</v>
      </c>
      <c r="AF185">
        <f>U185+AE185+AC185+AD185</f>
        <v>0</v>
      </c>
      <c r="AG185">
        <f>BN185*AU185*(BI185-BH185*(1000-AU185*BK185)/(1000-AU185*BJ185))/(100*BB185)</f>
        <v>0</v>
      </c>
      <c r="AH185">
        <f>1000*BN185*AU185*(BJ185-BK185)/(100*BB185*(1000-AU185*BJ185))</f>
        <v>0</v>
      </c>
      <c r="AI185">
        <f>(AJ185 - AK185 - BO185*1E3/(8.314*(BQ185+273.15)) * AM185/BN185 * AL185) * BN185/(100*BB185) * (1000 - BK185)/1000</f>
        <v>0</v>
      </c>
      <c r="AJ185">
        <v>1223.08868050802</v>
      </c>
      <c r="AK185">
        <v>1191.85606060606</v>
      </c>
      <c r="AL185">
        <v>3.47670804117292</v>
      </c>
      <c r="AM185">
        <v>67.1760314987301</v>
      </c>
      <c r="AN185">
        <f>(AP185 - AO185 + BO185*1E3/(8.314*(BQ185+273.15)) * AR185/BN185 * AQ185) * BN185/(100*BB185) * 1000/(1000 - AP185)</f>
        <v>0</v>
      </c>
      <c r="AO185">
        <v>22.6719479135689</v>
      </c>
      <c r="AP185">
        <v>24.3423751515151</v>
      </c>
      <c r="AQ185">
        <v>-4.0580891326001e-06</v>
      </c>
      <c r="AR185">
        <v>128.514826234173</v>
      </c>
      <c r="AS185">
        <v>11</v>
      </c>
      <c r="AT185">
        <v>2</v>
      </c>
      <c r="AU185">
        <f>IF(AS185*$H$13&gt;=AW185,1.0,(AW185/(AW185-AS185*$H$13)))</f>
        <v>0</v>
      </c>
      <c r="AV185">
        <f>(AU185-1)*100</f>
        <v>0</v>
      </c>
      <c r="AW185">
        <f>MAX(0,($B$13+$C$13*BV185)/(1+$D$13*BV185)*BO185/(BQ185+273)*$E$13)</f>
        <v>0</v>
      </c>
      <c r="AX185">
        <f>$B$11*BW185+$C$11*BX185+$F$11*CI185*(1-CL185)</f>
        <v>0</v>
      </c>
      <c r="AY185">
        <f>AX185*AZ185</f>
        <v>0</v>
      </c>
      <c r="AZ185">
        <f>($B$11*$D$9+$C$11*$D$9+$F$11*((CV185+CN185)/MAX(CV185+CN185+CW185, 0.1)*$I$9+CW185/MAX(CV185+CN185+CW185, 0.1)*$J$9))/($B$11+$C$11+$F$11)</f>
        <v>0</v>
      </c>
      <c r="BA185">
        <f>($B$11*$K$9+$C$11*$K$9+$F$11*((CV185+CN185)/MAX(CV185+CN185+CW185, 0.1)*$P$9+CW185/MAX(CV185+CN185+CW185, 0.1)*$Q$9))/($B$11+$C$11+$F$11)</f>
        <v>0</v>
      </c>
      <c r="BB185">
        <v>2.44</v>
      </c>
      <c r="BC185">
        <v>0.5</v>
      </c>
      <c r="BD185" t="s">
        <v>355</v>
      </c>
      <c r="BE185">
        <v>2</v>
      </c>
      <c r="BF185" t="b">
        <v>1</v>
      </c>
      <c r="BG185">
        <v>1680460530.6</v>
      </c>
      <c r="BH185">
        <v>1139.21518518519</v>
      </c>
      <c r="BI185">
        <v>1180.52444444444</v>
      </c>
      <c r="BJ185">
        <v>24.3510777777778</v>
      </c>
      <c r="BK185">
        <v>22.6743962962963</v>
      </c>
      <c r="BL185">
        <v>1137.37592592593</v>
      </c>
      <c r="BM185">
        <v>23.9340407407407</v>
      </c>
      <c r="BN185">
        <v>500.211962962963</v>
      </c>
      <c r="BO185">
        <v>89.4450148148148</v>
      </c>
      <c r="BP185">
        <v>0.0999725444444444</v>
      </c>
      <c r="BQ185">
        <v>27.310762962963</v>
      </c>
      <c r="BR185">
        <v>27.524837037037</v>
      </c>
      <c r="BS185">
        <v>999.9</v>
      </c>
      <c r="BT185">
        <v>0</v>
      </c>
      <c r="BU185">
        <v>0</v>
      </c>
      <c r="BV185">
        <v>10002.8496296296</v>
      </c>
      <c r="BW185">
        <v>0</v>
      </c>
      <c r="BX185">
        <v>10.2381</v>
      </c>
      <c r="BY185">
        <v>-41.309637037037</v>
      </c>
      <c r="BZ185">
        <v>1167.64814814815</v>
      </c>
      <c r="CA185">
        <v>1207.91185185185</v>
      </c>
      <c r="CB185">
        <v>1.67668407407407</v>
      </c>
      <c r="CC185">
        <v>1180.52444444444</v>
      </c>
      <c r="CD185">
        <v>22.6743962962963</v>
      </c>
      <c r="CE185">
        <v>2.17808296296296</v>
      </c>
      <c r="CF185">
        <v>2.02811222222222</v>
      </c>
      <c r="CG185">
        <v>18.8020074074074</v>
      </c>
      <c r="CH185">
        <v>17.6655333333333</v>
      </c>
      <c r="CI185">
        <v>2000.03703703704</v>
      </c>
      <c r="CJ185">
        <v>0.979999555555555</v>
      </c>
      <c r="CK185">
        <v>0.0200006407407407</v>
      </c>
      <c r="CL185">
        <v>0</v>
      </c>
      <c r="CM185">
        <v>2.561</v>
      </c>
      <c r="CN185">
        <v>0</v>
      </c>
      <c r="CO185">
        <v>4462.30518518519</v>
      </c>
      <c r="CP185">
        <v>16705.7222222222</v>
      </c>
      <c r="CQ185">
        <v>43.5</v>
      </c>
      <c r="CR185">
        <v>45.25</v>
      </c>
      <c r="CS185">
        <v>44.5</v>
      </c>
      <c r="CT185">
        <v>43.493</v>
      </c>
      <c r="CU185">
        <v>43.062</v>
      </c>
      <c r="CV185">
        <v>1960.03555555556</v>
      </c>
      <c r="CW185">
        <v>40.0014814814815</v>
      </c>
      <c r="CX185">
        <v>0</v>
      </c>
      <c r="CY185">
        <v>1680460568.4</v>
      </c>
      <c r="CZ185">
        <v>0</v>
      </c>
      <c r="DA185">
        <v>0</v>
      </c>
      <c r="DB185" t="s">
        <v>356</v>
      </c>
      <c r="DC185">
        <v>1680383055.5</v>
      </c>
      <c r="DD185">
        <v>1680383051.5</v>
      </c>
      <c r="DE185">
        <v>0</v>
      </c>
      <c r="DF185">
        <v>-0.261</v>
      </c>
      <c r="DG185">
        <v>-0.006</v>
      </c>
      <c r="DH185">
        <v>1.377</v>
      </c>
      <c r="DI185">
        <v>0.403</v>
      </c>
      <c r="DJ185">
        <v>420</v>
      </c>
      <c r="DK185">
        <v>24</v>
      </c>
      <c r="DL185">
        <v>0.61</v>
      </c>
      <c r="DM185">
        <v>0.33</v>
      </c>
      <c r="DN185">
        <v>-41.2128756097561</v>
      </c>
      <c r="DO185">
        <v>-1.31270383275261</v>
      </c>
      <c r="DP185">
        <v>0.293851011511092</v>
      </c>
      <c r="DQ185">
        <v>0</v>
      </c>
      <c r="DR185">
        <v>1.67600731707317</v>
      </c>
      <c r="DS185">
        <v>0.0027156794425092</v>
      </c>
      <c r="DT185">
        <v>0.00254559689142074</v>
      </c>
      <c r="DU185">
        <v>1</v>
      </c>
      <c r="DV185">
        <v>1</v>
      </c>
      <c r="DW185">
        <v>2</v>
      </c>
      <c r="DX185" t="s">
        <v>357</v>
      </c>
      <c r="DY185">
        <v>2.87047</v>
      </c>
      <c r="DZ185">
        <v>2.71033</v>
      </c>
      <c r="EA185">
        <v>0.181711</v>
      </c>
      <c r="EB185">
        <v>0.18546</v>
      </c>
      <c r="EC185">
        <v>0.102383</v>
      </c>
      <c r="ED185">
        <v>0.0977158</v>
      </c>
      <c r="EE185">
        <v>22942.4</v>
      </c>
      <c r="EF185">
        <v>20012.4</v>
      </c>
      <c r="EG185">
        <v>25081.8</v>
      </c>
      <c r="EH185">
        <v>23920.4</v>
      </c>
      <c r="EI185">
        <v>38399</v>
      </c>
      <c r="EJ185">
        <v>35700.4</v>
      </c>
      <c r="EK185">
        <v>45315.7</v>
      </c>
      <c r="EL185">
        <v>42637.9</v>
      </c>
      <c r="EM185">
        <v>1.7821</v>
      </c>
      <c r="EN185">
        <v>1.88207</v>
      </c>
      <c r="EO185">
        <v>0.106618</v>
      </c>
      <c r="EP185">
        <v>0</v>
      </c>
      <c r="EQ185">
        <v>25.7625</v>
      </c>
      <c r="ER185">
        <v>999.9</v>
      </c>
      <c r="ES185">
        <v>59.62</v>
      </c>
      <c r="ET185">
        <v>28.671</v>
      </c>
      <c r="EU185">
        <v>26.2994</v>
      </c>
      <c r="EV185">
        <v>54.0606</v>
      </c>
      <c r="EW185">
        <v>44.4591</v>
      </c>
      <c r="EX185">
        <v>1</v>
      </c>
      <c r="EY185">
        <v>-0.0929421</v>
      </c>
      <c r="EZ185">
        <v>0.655509</v>
      </c>
      <c r="FA185">
        <v>20.2276</v>
      </c>
      <c r="FB185">
        <v>5.23376</v>
      </c>
      <c r="FC185">
        <v>11.986</v>
      </c>
      <c r="FD185">
        <v>4.95715</v>
      </c>
      <c r="FE185">
        <v>3.304</v>
      </c>
      <c r="FF185">
        <v>9999</v>
      </c>
      <c r="FG185">
        <v>9999</v>
      </c>
      <c r="FH185">
        <v>999.9</v>
      </c>
      <c r="FI185">
        <v>9999</v>
      </c>
      <c r="FJ185">
        <v>1.86844</v>
      </c>
      <c r="FK185">
        <v>1.86409</v>
      </c>
      <c r="FL185">
        <v>1.87177</v>
      </c>
      <c r="FM185">
        <v>1.86249</v>
      </c>
      <c r="FN185">
        <v>1.86196</v>
      </c>
      <c r="FO185">
        <v>1.86844</v>
      </c>
      <c r="FP185">
        <v>1.85852</v>
      </c>
      <c r="FQ185">
        <v>1.86498</v>
      </c>
      <c r="FR185">
        <v>5</v>
      </c>
      <c r="FS185">
        <v>0</v>
      </c>
      <c r="FT185">
        <v>0</v>
      </c>
      <c r="FU185">
        <v>0</v>
      </c>
      <c r="FV185" t="s">
        <v>358</v>
      </c>
      <c r="FW185" t="s">
        <v>359</v>
      </c>
      <c r="FX185" t="s">
        <v>360</v>
      </c>
      <c r="FY185" t="s">
        <v>360</v>
      </c>
      <c r="FZ185" t="s">
        <v>360</v>
      </c>
      <c r="GA185" t="s">
        <v>360</v>
      </c>
      <c r="GB185">
        <v>0</v>
      </c>
      <c r="GC185">
        <v>100</v>
      </c>
      <c r="GD185">
        <v>100</v>
      </c>
      <c r="GE185">
        <v>1.86</v>
      </c>
      <c r="GF185">
        <v>0.4165</v>
      </c>
      <c r="GG185">
        <v>0.710533810232173</v>
      </c>
      <c r="GH185">
        <v>0.00197157181927259</v>
      </c>
      <c r="GI185">
        <v>-1.54613444728524e-06</v>
      </c>
      <c r="GJ185">
        <v>6.01190112903267e-10</v>
      </c>
      <c r="GK185">
        <v>-0.100309745534137</v>
      </c>
      <c r="GL185">
        <v>-0.0164619765348121</v>
      </c>
      <c r="GM185">
        <v>0.00184798508784774</v>
      </c>
      <c r="GN185">
        <v>-1.07393615702454e-05</v>
      </c>
      <c r="GO185">
        <v>1</v>
      </c>
      <c r="GP185">
        <v>1970</v>
      </c>
      <c r="GQ185">
        <v>2</v>
      </c>
      <c r="GR185">
        <v>24</v>
      </c>
      <c r="GS185">
        <v>1291.4</v>
      </c>
      <c r="GT185">
        <v>1291.4</v>
      </c>
      <c r="GU185">
        <v>2.44873</v>
      </c>
      <c r="GV185">
        <v>2.33643</v>
      </c>
      <c r="GW185">
        <v>1.44775</v>
      </c>
      <c r="GX185">
        <v>2.31201</v>
      </c>
      <c r="GY185">
        <v>1.44409</v>
      </c>
      <c r="GZ185">
        <v>2.41455</v>
      </c>
      <c r="HA185">
        <v>34.1452</v>
      </c>
      <c r="HB185">
        <v>24.3327</v>
      </c>
      <c r="HC185">
        <v>18</v>
      </c>
      <c r="HD185">
        <v>417.533</v>
      </c>
      <c r="HE185">
        <v>463.206</v>
      </c>
      <c r="HF185">
        <v>24.7296</v>
      </c>
      <c r="HG185">
        <v>26.2664</v>
      </c>
      <c r="HH185">
        <v>30.0002</v>
      </c>
      <c r="HI185">
        <v>26.1664</v>
      </c>
      <c r="HJ185">
        <v>26.1454</v>
      </c>
      <c r="HK185">
        <v>49.1272</v>
      </c>
      <c r="HL185">
        <v>29.2366</v>
      </c>
      <c r="HM185">
        <v>100</v>
      </c>
      <c r="HN185">
        <v>24.7088</v>
      </c>
      <c r="HO185">
        <v>1227.45</v>
      </c>
      <c r="HP185">
        <v>22.7551</v>
      </c>
      <c r="HQ185">
        <v>95.9296</v>
      </c>
      <c r="HR185">
        <v>100.272</v>
      </c>
    </row>
    <row r="186" spans="1:226">
      <c r="A186">
        <v>170</v>
      </c>
      <c r="B186">
        <v>1680460543.1</v>
      </c>
      <c r="C186">
        <v>2518.09999990463</v>
      </c>
      <c r="D186" t="s">
        <v>699</v>
      </c>
      <c r="E186" t="s">
        <v>700</v>
      </c>
      <c r="F186">
        <v>5</v>
      </c>
      <c r="G186" t="s">
        <v>353</v>
      </c>
      <c r="H186" t="s">
        <v>354</v>
      </c>
      <c r="I186">
        <v>1680460535.31429</v>
      </c>
      <c r="J186">
        <f>(K186)/1000</f>
        <v>0</v>
      </c>
      <c r="K186">
        <f>IF(BF186, AN186, AH186)</f>
        <v>0</v>
      </c>
      <c r="L186">
        <f>IF(BF186, AI186, AG186)</f>
        <v>0</v>
      </c>
      <c r="M186">
        <f>BH186 - IF(AU186&gt;1, L186*BB186*100.0/(AW186*BV186), 0)</f>
        <v>0</v>
      </c>
      <c r="N186">
        <f>((T186-J186/2)*M186-L186)/(T186+J186/2)</f>
        <v>0</v>
      </c>
      <c r="O186">
        <f>N186*(BO186+BP186)/1000.0</f>
        <v>0</v>
      </c>
      <c r="P186">
        <f>(BH186 - IF(AU186&gt;1, L186*BB186*100.0/(AW186*BV186), 0))*(BO186+BP186)/1000.0</f>
        <v>0</v>
      </c>
      <c r="Q186">
        <f>2.0/((1/S186-1/R186)+SIGN(S186)*SQRT((1/S186-1/R186)*(1/S186-1/R186) + 4*BC186/((BC186+1)*(BC186+1))*(2*1/S186*1/R186-1/R186*1/R186)))</f>
        <v>0</v>
      </c>
      <c r="R186">
        <f>IF(LEFT(BD186,1)&lt;&gt;"0",IF(LEFT(BD186,1)="1",3.0,BE186),$D$5+$E$5*(BV186*BO186/($K$5*1000))+$F$5*(BV186*BO186/($K$5*1000))*MAX(MIN(BB186,$J$5),$I$5)*MAX(MIN(BB186,$J$5),$I$5)+$G$5*MAX(MIN(BB186,$J$5),$I$5)*(BV186*BO186/($K$5*1000))+$H$5*(BV186*BO186/($K$5*1000))*(BV186*BO186/($K$5*1000)))</f>
        <v>0</v>
      </c>
      <c r="S186">
        <f>J186*(1000-(1000*0.61365*exp(17.502*W186/(240.97+W186))/(BO186+BP186)+BJ186)/2)/(1000*0.61365*exp(17.502*W186/(240.97+W186))/(BO186+BP186)-BJ186)</f>
        <v>0</v>
      </c>
      <c r="T186">
        <f>1/((BC186+1)/(Q186/1.6)+1/(R186/1.37)) + BC186/((BC186+1)/(Q186/1.6) + BC186/(R186/1.37))</f>
        <v>0</v>
      </c>
      <c r="U186">
        <f>(AX186*BA186)</f>
        <v>0</v>
      </c>
      <c r="V186">
        <f>(BQ186+(U186+2*0.95*5.67E-8*(((BQ186+$B$7)+273)^4-(BQ186+273)^4)-44100*J186)/(1.84*29.3*R186+8*0.95*5.67E-8*(BQ186+273)^3))</f>
        <v>0</v>
      </c>
      <c r="W186">
        <f>($C$7*BR186+$D$7*BS186+$E$7*V186)</f>
        <v>0</v>
      </c>
      <c r="X186">
        <f>0.61365*exp(17.502*W186/(240.97+W186))</f>
        <v>0</v>
      </c>
      <c r="Y186">
        <f>(Z186/AA186*100)</f>
        <v>0</v>
      </c>
      <c r="Z186">
        <f>BJ186*(BO186+BP186)/1000</f>
        <v>0</v>
      </c>
      <c r="AA186">
        <f>0.61365*exp(17.502*BQ186/(240.97+BQ186))</f>
        <v>0</v>
      </c>
      <c r="AB186">
        <f>(X186-BJ186*(BO186+BP186)/1000)</f>
        <v>0</v>
      </c>
      <c r="AC186">
        <f>(-J186*44100)</f>
        <v>0</v>
      </c>
      <c r="AD186">
        <f>2*29.3*R186*0.92*(BQ186-W186)</f>
        <v>0</v>
      </c>
      <c r="AE186">
        <f>2*0.95*5.67E-8*(((BQ186+$B$7)+273)^4-(W186+273)^4)</f>
        <v>0</v>
      </c>
      <c r="AF186">
        <f>U186+AE186+AC186+AD186</f>
        <v>0</v>
      </c>
      <c r="AG186">
        <f>BN186*AU186*(BI186-BH186*(1000-AU186*BK186)/(1000-AU186*BJ186))/(100*BB186)</f>
        <v>0</v>
      </c>
      <c r="AH186">
        <f>1000*BN186*AU186*(BJ186-BK186)/(100*BB186*(1000-AU186*BJ186))</f>
        <v>0</v>
      </c>
      <c r="AI186">
        <f>(AJ186 - AK186 - BO186*1E3/(8.314*(BQ186+273.15)) * AM186/BN186 * AL186) * BN186/(100*BB186) * (1000 - BK186)/1000</f>
        <v>0</v>
      </c>
      <c r="AJ186">
        <v>1239.68114902911</v>
      </c>
      <c r="AK186">
        <v>1208.89327272727</v>
      </c>
      <c r="AL186">
        <v>3.38133986615004</v>
      </c>
      <c r="AM186">
        <v>67.1760314987301</v>
      </c>
      <c r="AN186">
        <f>(AP186 - AO186 + BO186*1E3/(8.314*(BQ186+273.15)) * AR186/BN186 * AQ186) * BN186/(100*BB186) * 1000/(1000 - AP186)</f>
        <v>0</v>
      </c>
      <c r="AO186">
        <v>22.6700653888316</v>
      </c>
      <c r="AP186">
        <v>24.3301163636364</v>
      </c>
      <c r="AQ186">
        <v>-2.10606551171229e-06</v>
      </c>
      <c r="AR186">
        <v>128.514826234173</v>
      </c>
      <c r="AS186">
        <v>11</v>
      </c>
      <c r="AT186">
        <v>2</v>
      </c>
      <c r="AU186">
        <f>IF(AS186*$H$13&gt;=AW186,1.0,(AW186/(AW186-AS186*$H$13)))</f>
        <v>0</v>
      </c>
      <c r="AV186">
        <f>(AU186-1)*100</f>
        <v>0</v>
      </c>
      <c r="AW186">
        <f>MAX(0,($B$13+$C$13*BV186)/(1+$D$13*BV186)*BO186/(BQ186+273)*$E$13)</f>
        <v>0</v>
      </c>
      <c r="AX186">
        <f>$B$11*BW186+$C$11*BX186+$F$11*CI186*(1-CL186)</f>
        <v>0</v>
      </c>
      <c r="AY186">
        <f>AX186*AZ186</f>
        <v>0</v>
      </c>
      <c r="AZ186">
        <f>($B$11*$D$9+$C$11*$D$9+$F$11*((CV186+CN186)/MAX(CV186+CN186+CW186, 0.1)*$I$9+CW186/MAX(CV186+CN186+CW186, 0.1)*$J$9))/($B$11+$C$11+$F$11)</f>
        <v>0</v>
      </c>
      <c r="BA186">
        <f>($B$11*$K$9+$C$11*$K$9+$F$11*((CV186+CN186)/MAX(CV186+CN186+CW186, 0.1)*$P$9+CW186/MAX(CV186+CN186+CW186, 0.1)*$Q$9))/($B$11+$C$11+$F$11)</f>
        <v>0</v>
      </c>
      <c r="BB186">
        <v>2.44</v>
      </c>
      <c r="BC186">
        <v>0.5</v>
      </c>
      <c r="BD186" t="s">
        <v>355</v>
      </c>
      <c r="BE186">
        <v>2</v>
      </c>
      <c r="BF186" t="b">
        <v>1</v>
      </c>
      <c r="BG186">
        <v>1680460535.31429</v>
      </c>
      <c r="BH186">
        <v>1155.10214285714</v>
      </c>
      <c r="BI186">
        <v>1196.245</v>
      </c>
      <c r="BJ186">
        <v>24.3440892857143</v>
      </c>
      <c r="BK186">
        <v>22.6724178571429</v>
      </c>
      <c r="BL186">
        <v>1153.25142857143</v>
      </c>
      <c r="BM186">
        <v>23.9274035714286</v>
      </c>
      <c r="BN186">
        <v>500.218178571429</v>
      </c>
      <c r="BO186">
        <v>89.4448857142857</v>
      </c>
      <c r="BP186">
        <v>0.0999131357142857</v>
      </c>
      <c r="BQ186">
        <v>27.3019142857143</v>
      </c>
      <c r="BR186">
        <v>27.5195571428571</v>
      </c>
      <c r="BS186">
        <v>999.9</v>
      </c>
      <c r="BT186">
        <v>0</v>
      </c>
      <c r="BU186">
        <v>0</v>
      </c>
      <c r="BV186">
        <v>10016.4767857143</v>
      </c>
      <c r="BW186">
        <v>0</v>
      </c>
      <c r="BX186">
        <v>10.2381</v>
      </c>
      <c r="BY186">
        <v>-41.1438178571428</v>
      </c>
      <c r="BZ186">
        <v>1183.92285714286</v>
      </c>
      <c r="CA186">
        <v>1223.99571428571</v>
      </c>
      <c r="CB186">
        <v>1.67168464285714</v>
      </c>
      <c r="CC186">
        <v>1196.245</v>
      </c>
      <c r="CD186">
        <v>22.6724178571429</v>
      </c>
      <c r="CE186">
        <v>2.17745464285714</v>
      </c>
      <c r="CF186">
        <v>2.02793142857143</v>
      </c>
      <c r="CG186">
        <v>18.7973892857143</v>
      </c>
      <c r="CH186">
        <v>17.6641214285714</v>
      </c>
      <c r="CI186">
        <v>2000.025</v>
      </c>
      <c r="CJ186">
        <v>0.979999714285714</v>
      </c>
      <c r="CK186">
        <v>0.0200004714285714</v>
      </c>
      <c r="CL186">
        <v>0</v>
      </c>
      <c r="CM186">
        <v>2.57431071428571</v>
      </c>
      <c r="CN186">
        <v>0</v>
      </c>
      <c r="CO186">
        <v>4460.66392857143</v>
      </c>
      <c r="CP186">
        <v>16705.6178571429</v>
      </c>
      <c r="CQ186">
        <v>43.5</v>
      </c>
      <c r="CR186">
        <v>45.25</v>
      </c>
      <c r="CS186">
        <v>44.5</v>
      </c>
      <c r="CT186">
        <v>43.4955</v>
      </c>
      <c r="CU186">
        <v>43.062</v>
      </c>
      <c r="CV186">
        <v>1960.02428571429</v>
      </c>
      <c r="CW186">
        <v>40.0007142857143</v>
      </c>
      <c r="CX186">
        <v>0</v>
      </c>
      <c r="CY186">
        <v>1680460573.2</v>
      </c>
      <c r="CZ186">
        <v>0</v>
      </c>
      <c r="DA186">
        <v>0</v>
      </c>
      <c r="DB186" t="s">
        <v>356</v>
      </c>
      <c r="DC186">
        <v>1680383055.5</v>
      </c>
      <c r="DD186">
        <v>1680383051.5</v>
      </c>
      <c r="DE186">
        <v>0</v>
      </c>
      <c r="DF186">
        <v>-0.261</v>
      </c>
      <c r="DG186">
        <v>-0.006</v>
      </c>
      <c r="DH186">
        <v>1.377</v>
      </c>
      <c r="DI186">
        <v>0.403</v>
      </c>
      <c r="DJ186">
        <v>420</v>
      </c>
      <c r="DK186">
        <v>24</v>
      </c>
      <c r="DL186">
        <v>0.61</v>
      </c>
      <c r="DM186">
        <v>0.33</v>
      </c>
      <c r="DN186">
        <v>-41.234943902439</v>
      </c>
      <c r="DO186">
        <v>1.05804668989544</v>
      </c>
      <c r="DP186">
        <v>0.26825099554179</v>
      </c>
      <c r="DQ186">
        <v>0</v>
      </c>
      <c r="DR186">
        <v>1.67437292682927</v>
      </c>
      <c r="DS186">
        <v>-0.0434257839721191</v>
      </c>
      <c r="DT186">
        <v>0.00526804644862685</v>
      </c>
      <c r="DU186">
        <v>1</v>
      </c>
      <c r="DV186">
        <v>1</v>
      </c>
      <c r="DW186">
        <v>2</v>
      </c>
      <c r="DX186" t="s">
        <v>357</v>
      </c>
      <c r="DY186">
        <v>2.87036</v>
      </c>
      <c r="DZ186">
        <v>2.71028</v>
      </c>
      <c r="EA186">
        <v>0.183307</v>
      </c>
      <c r="EB186">
        <v>0.187028</v>
      </c>
      <c r="EC186">
        <v>0.102345</v>
      </c>
      <c r="ED186">
        <v>0.0977088</v>
      </c>
      <c r="EE186">
        <v>22897.5</v>
      </c>
      <c r="EF186">
        <v>19973.7</v>
      </c>
      <c r="EG186">
        <v>25081.6</v>
      </c>
      <c r="EH186">
        <v>23920.2</v>
      </c>
      <c r="EI186">
        <v>38400.9</v>
      </c>
      <c r="EJ186">
        <v>35700.2</v>
      </c>
      <c r="EK186">
        <v>45315.9</v>
      </c>
      <c r="EL186">
        <v>42637.4</v>
      </c>
      <c r="EM186">
        <v>1.78202</v>
      </c>
      <c r="EN186">
        <v>1.88213</v>
      </c>
      <c r="EO186">
        <v>0.107612</v>
      </c>
      <c r="EP186">
        <v>0</v>
      </c>
      <c r="EQ186">
        <v>25.7597</v>
      </c>
      <c r="ER186">
        <v>999.9</v>
      </c>
      <c r="ES186">
        <v>59.62</v>
      </c>
      <c r="ET186">
        <v>28.691</v>
      </c>
      <c r="EU186">
        <v>26.3333</v>
      </c>
      <c r="EV186">
        <v>54.1006</v>
      </c>
      <c r="EW186">
        <v>45.1923</v>
      </c>
      <c r="EX186">
        <v>1</v>
      </c>
      <c r="EY186">
        <v>-0.093064</v>
      </c>
      <c r="EZ186">
        <v>0.620575</v>
      </c>
      <c r="FA186">
        <v>20.2277</v>
      </c>
      <c r="FB186">
        <v>5.23361</v>
      </c>
      <c r="FC186">
        <v>11.986</v>
      </c>
      <c r="FD186">
        <v>4.95705</v>
      </c>
      <c r="FE186">
        <v>3.3039</v>
      </c>
      <c r="FF186">
        <v>9999</v>
      </c>
      <c r="FG186">
        <v>9999</v>
      </c>
      <c r="FH186">
        <v>999.9</v>
      </c>
      <c r="FI186">
        <v>9999</v>
      </c>
      <c r="FJ186">
        <v>1.86844</v>
      </c>
      <c r="FK186">
        <v>1.8641</v>
      </c>
      <c r="FL186">
        <v>1.87179</v>
      </c>
      <c r="FM186">
        <v>1.86249</v>
      </c>
      <c r="FN186">
        <v>1.86197</v>
      </c>
      <c r="FO186">
        <v>1.86844</v>
      </c>
      <c r="FP186">
        <v>1.85852</v>
      </c>
      <c r="FQ186">
        <v>1.86496</v>
      </c>
      <c r="FR186">
        <v>5</v>
      </c>
      <c r="FS186">
        <v>0</v>
      </c>
      <c r="FT186">
        <v>0</v>
      </c>
      <c r="FU186">
        <v>0</v>
      </c>
      <c r="FV186" t="s">
        <v>358</v>
      </c>
      <c r="FW186" t="s">
        <v>359</v>
      </c>
      <c r="FX186" t="s">
        <v>360</v>
      </c>
      <c r="FY186" t="s">
        <v>360</v>
      </c>
      <c r="FZ186" t="s">
        <v>360</v>
      </c>
      <c r="GA186" t="s">
        <v>360</v>
      </c>
      <c r="GB186">
        <v>0</v>
      </c>
      <c r="GC186">
        <v>100</v>
      </c>
      <c r="GD186">
        <v>100</v>
      </c>
      <c r="GE186">
        <v>1.87</v>
      </c>
      <c r="GF186">
        <v>0.4159</v>
      </c>
      <c r="GG186">
        <v>0.710533810232173</v>
      </c>
      <c r="GH186">
        <v>0.00197157181927259</v>
      </c>
      <c r="GI186">
        <v>-1.54613444728524e-06</v>
      </c>
      <c r="GJ186">
        <v>6.01190112903267e-10</v>
      </c>
      <c r="GK186">
        <v>-0.100309745534137</v>
      </c>
      <c r="GL186">
        <v>-0.0164619765348121</v>
      </c>
      <c r="GM186">
        <v>0.00184798508784774</v>
      </c>
      <c r="GN186">
        <v>-1.07393615702454e-05</v>
      </c>
      <c r="GO186">
        <v>1</v>
      </c>
      <c r="GP186">
        <v>1970</v>
      </c>
      <c r="GQ186">
        <v>2</v>
      </c>
      <c r="GR186">
        <v>24</v>
      </c>
      <c r="GS186">
        <v>1291.5</v>
      </c>
      <c r="GT186">
        <v>1291.5</v>
      </c>
      <c r="GU186">
        <v>2.47803</v>
      </c>
      <c r="GV186">
        <v>2.32178</v>
      </c>
      <c r="GW186">
        <v>1.44775</v>
      </c>
      <c r="GX186">
        <v>2.31201</v>
      </c>
      <c r="GY186">
        <v>1.44409</v>
      </c>
      <c r="GZ186">
        <v>2.44751</v>
      </c>
      <c r="HA186">
        <v>34.1452</v>
      </c>
      <c r="HB186">
        <v>24.3327</v>
      </c>
      <c r="HC186">
        <v>18</v>
      </c>
      <c r="HD186">
        <v>417.491</v>
      </c>
      <c r="HE186">
        <v>463.234</v>
      </c>
      <c r="HF186">
        <v>24.7053</v>
      </c>
      <c r="HG186">
        <v>26.2664</v>
      </c>
      <c r="HH186">
        <v>30.0001</v>
      </c>
      <c r="HI186">
        <v>26.1664</v>
      </c>
      <c r="HJ186">
        <v>26.145</v>
      </c>
      <c r="HK186">
        <v>49.6253</v>
      </c>
      <c r="HL186">
        <v>28.9565</v>
      </c>
      <c r="HM186">
        <v>100</v>
      </c>
      <c r="HN186">
        <v>24.6985</v>
      </c>
      <c r="HO186">
        <v>1240.86</v>
      </c>
      <c r="HP186">
        <v>22.7763</v>
      </c>
      <c r="HQ186">
        <v>95.9296</v>
      </c>
      <c r="HR186">
        <v>100.271</v>
      </c>
    </row>
    <row r="187" spans="1:226">
      <c r="A187">
        <v>171</v>
      </c>
      <c r="B187">
        <v>1680460548.1</v>
      </c>
      <c r="C187">
        <v>2523.09999990463</v>
      </c>
      <c r="D187" t="s">
        <v>701</v>
      </c>
      <c r="E187" t="s">
        <v>702</v>
      </c>
      <c r="F187">
        <v>5</v>
      </c>
      <c r="G187" t="s">
        <v>353</v>
      </c>
      <c r="H187" t="s">
        <v>354</v>
      </c>
      <c r="I187">
        <v>1680460540.6</v>
      </c>
      <c r="J187">
        <f>(K187)/1000</f>
        <v>0</v>
      </c>
      <c r="K187">
        <f>IF(BF187, AN187, AH187)</f>
        <v>0</v>
      </c>
      <c r="L187">
        <f>IF(BF187, AI187, AG187)</f>
        <v>0</v>
      </c>
      <c r="M187">
        <f>BH187 - IF(AU187&gt;1, L187*BB187*100.0/(AW187*BV187), 0)</f>
        <v>0</v>
      </c>
      <c r="N187">
        <f>((T187-J187/2)*M187-L187)/(T187+J187/2)</f>
        <v>0</v>
      </c>
      <c r="O187">
        <f>N187*(BO187+BP187)/1000.0</f>
        <v>0</v>
      </c>
      <c r="P187">
        <f>(BH187 - IF(AU187&gt;1, L187*BB187*100.0/(AW187*BV187), 0))*(BO187+BP187)/1000.0</f>
        <v>0</v>
      </c>
      <c r="Q187">
        <f>2.0/((1/S187-1/R187)+SIGN(S187)*SQRT((1/S187-1/R187)*(1/S187-1/R187) + 4*BC187/((BC187+1)*(BC187+1))*(2*1/S187*1/R187-1/R187*1/R187)))</f>
        <v>0</v>
      </c>
      <c r="R187">
        <f>IF(LEFT(BD187,1)&lt;&gt;"0",IF(LEFT(BD187,1)="1",3.0,BE187),$D$5+$E$5*(BV187*BO187/($K$5*1000))+$F$5*(BV187*BO187/($K$5*1000))*MAX(MIN(BB187,$J$5),$I$5)*MAX(MIN(BB187,$J$5),$I$5)+$G$5*MAX(MIN(BB187,$J$5),$I$5)*(BV187*BO187/($K$5*1000))+$H$5*(BV187*BO187/($K$5*1000))*(BV187*BO187/($K$5*1000)))</f>
        <v>0</v>
      </c>
      <c r="S187">
        <f>J187*(1000-(1000*0.61365*exp(17.502*W187/(240.97+W187))/(BO187+BP187)+BJ187)/2)/(1000*0.61365*exp(17.502*W187/(240.97+W187))/(BO187+BP187)-BJ187)</f>
        <v>0</v>
      </c>
      <c r="T187">
        <f>1/((BC187+1)/(Q187/1.6)+1/(R187/1.37)) + BC187/((BC187+1)/(Q187/1.6) + BC187/(R187/1.37))</f>
        <v>0</v>
      </c>
      <c r="U187">
        <f>(AX187*BA187)</f>
        <v>0</v>
      </c>
      <c r="V187">
        <f>(BQ187+(U187+2*0.95*5.67E-8*(((BQ187+$B$7)+273)^4-(BQ187+273)^4)-44100*J187)/(1.84*29.3*R187+8*0.95*5.67E-8*(BQ187+273)^3))</f>
        <v>0</v>
      </c>
      <c r="W187">
        <f>($C$7*BR187+$D$7*BS187+$E$7*V187)</f>
        <v>0</v>
      </c>
      <c r="X187">
        <f>0.61365*exp(17.502*W187/(240.97+W187))</f>
        <v>0</v>
      </c>
      <c r="Y187">
        <f>(Z187/AA187*100)</f>
        <v>0</v>
      </c>
      <c r="Z187">
        <f>BJ187*(BO187+BP187)/1000</f>
        <v>0</v>
      </c>
      <c r="AA187">
        <f>0.61365*exp(17.502*BQ187/(240.97+BQ187))</f>
        <v>0</v>
      </c>
      <c r="AB187">
        <f>(X187-BJ187*(BO187+BP187)/1000)</f>
        <v>0</v>
      </c>
      <c r="AC187">
        <f>(-J187*44100)</f>
        <v>0</v>
      </c>
      <c r="AD187">
        <f>2*29.3*R187*0.92*(BQ187-W187)</f>
        <v>0</v>
      </c>
      <c r="AE187">
        <f>2*0.95*5.67E-8*(((BQ187+$B$7)+273)^4-(W187+273)^4)</f>
        <v>0</v>
      </c>
      <c r="AF187">
        <f>U187+AE187+AC187+AD187</f>
        <v>0</v>
      </c>
      <c r="AG187">
        <f>BN187*AU187*(BI187-BH187*(1000-AU187*BK187)/(1000-AU187*BJ187))/(100*BB187)</f>
        <v>0</v>
      </c>
      <c r="AH187">
        <f>1000*BN187*AU187*(BJ187-BK187)/(100*BB187*(1000-AU187*BJ187))</f>
        <v>0</v>
      </c>
      <c r="AI187">
        <f>(AJ187 - AK187 - BO187*1E3/(8.314*(BQ187+273.15)) * AM187/BN187 * AL187) * BN187/(100*BB187) * (1000 - BK187)/1000</f>
        <v>0</v>
      </c>
      <c r="AJ187">
        <v>1256.89578664972</v>
      </c>
      <c r="AK187">
        <v>1225.85593939394</v>
      </c>
      <c r="AL187">
        <v>3.37569513521509</v>
      </c>
      <c r="AM187">
        <v>67.1760314987301</v>
      </c>
      <c r="AN187">
        <f>(AP187 - AO187 + BO187*1E3/(8.314*(BQ187+273.15)) * AR187/BN187 * AQ187) * BN187/(100*BB187) * 1000/(1000 - AP187)</f>
        <v>0</v>
      </c>
      <c r="AO187">
        <v>22.6935860513594</v>
      </c>
      <c r="AP187">
        <v>24.3189090909091</v>
      </c>
      <c r="AQ187">
        <v>-1.45106322978267e-06</v>
      </c>
      <c r="AR187">
        <v>128.514826234173</v>
      </c>
      <c r="AS187">
        <v>11</v>
      </c>
      <c r="AT187">
        <v>2</v>
      </c>
      <c r="AU187">
        <f>IF(AS187*$H$13&gt;=AW187,1.0,(AW187/(AW187-AS187*$H$13)))</f>
        <v>0</v>
      </c>
      <c r="AV187">
        <f>(AU187-1)*100</f>
        <v>0</v>
      </c>
      <c r="AW187">
        <f>MAX(0,($B$13+$C$13*BV187)/(1+$D$13*BV187)*BO187/(BQ187+273)*$E$13)</f>
        <v>0</v>
      </c>
      <c r="AX187">
        <f>$B$11*BW187+$C$11*BX187+$F$11*CI187*(1-CL187)</f>
        <v>0</v>
      </c>
      <c r="AY187">
        <f>AX187*AZ187</f>
        <v>0</v>
      </c>
      <c r="AZ187">
        <f>($B$11*$D$9+$C$11*$D$9+$F$11*((CV187+CN187)/MAX(CV187+CN187+CW187, 0.1)*$I$9+CW187/MAX(CV187+CN187+CW187, 0.1)*$J$9))/($B$11+$C$11+$F$11)</f>
        <v>0</v>
      </c>
      <c r="BA187">
        <f>($B$11*$K$9+$C$11*$K$9+$F$11*((CV187+CN187)/MAX(CV187+CN187+CW187, 0.1)*$P$9+CW187/MAX(CV187+CN187+CW187, 0.1)*$Q$9))/($B$11+$C$11+$F$11)</f>
        <v>0</v>
      </c>
      <c r="BB187">
        <v>2.44</v>
      </c>
      <c r="BC187">
        <v>0.5</v>
      </c>
      <c r="BD187" t="s">
        <v>355</v>
      </c>
      <c r="BE187">
        <v>2</v>
      </c>
      <c r="BF187" t="b">
        <v>1</v>
      </c>
      <c r="BG187">
        <v>1680460540.6</v>
      </c>
      <c r="BH187">
        <v>1172.80259259259</v>
      </c>
      <c r="BI187">
        <v>1213.95296296296</v>
      </c>
      <c r="BJ187">
        <v>24.3342703703704</v>
      </c>
      <c r="BK187">
        <v>22.6760777777778</v>
      </c>
      <c r="BL187">
        <v>1170.93777777778</v>
      </c>
      <c r="BM187">
        <v>23.9180814814815</v>
      </c>
      <c r="BN187">
        <v>500.241444444444</v>
      </c>
      <c r="BO187">
        <v>89.4448888888889</v>
      </c>
      <c r="BP187">
        <v>0.0999452037037037</v>
      </c>
      <c r="BQ187">
        <v>27.2862111111111</v>
      </c>
      <c r="BR187">
        <v>27.5172592592593</v>
      </c>
      <c r="BS187">
        <v>999.9</v>
      </c>
      <c r="BT187">
        <v>0</v>
      </c>
      <c r="BU187">
        <v>0</v>
      </c>
      <c r="BV187">
        <v>10011.2777777778</v>
      </c>
      <c r="BW187">
        <v>0</v>
      </c>
      <c r="BX187">
        <v>10.2381</v>
      </c>
      <c r="BY187">
        <v>-41.1504</v>
      </c>
      <c r="BZ187">
        <v>1202.0537037037</v>
      </c>
      <c r="CA187">
        <v>1242.11925925926</v>
      </c>
      <c r="CB187">
        <v>1.65820888888889</v>
      </c>
      <c r="CC187">
        <v>1213.95296296296</v>
      </c>
      <c r="CD187">
        <v>22.6760777777778</v>
      </c>
      <c r="CE187">
        <v>2.1765762962963</v>
      </c>
      <c r="CF187">
        <v>2.02825925925926</v>
      </c>
      <c r="CG187">
        <v>18.7909444444444</v>
      </c>
      <c r="CH187">
        <v>17.6666777777778</v>
      </c>
      <c r="CI187">
        <v>2000.00703703704</v>
      </c>
      <c r="CJ187">
        <v>0.979999444444444</v>
      </c>
      <c r="CK187">
        <v>0.0200007592592593</v>
      </c>
      <c r="CL187">
        <v>0</v>
      </c>
      <c r="CM187">
        <v>2.5694037037037</v>
      </c>
      <c r="CN187">
        <v>0</v>
      </c>
      <c r="CO187">
        <v>4458.91222222222</v>
      </c>
      <c r="CP187">
        <v>16705.4666666667</v>
      </c>
      <c r="CQ187">
        <v>43.5</v>
      </c>
      <c r="CR187">
        <v>45.25</v>
      </c>
      <c r="CS187">
        <v>44.5</v>
      </c>
      <c r="CT187">
        <v>43.4953333333333</v>
      </c>
      <c r="CU187">
        <v>43.062</v>
      </c>
      <c r="CV187">
        <v>1960.00592592593</v>
      </c>
      <c r="CW187">
        <v>40.0011111111111</v>
      </c>
      <c r="CX187">
        <v>0</v>
      </c>
      <c r="CY187">
        <v>1680460578.6</v>
      </c>
      <c r="CZ187">
        <v>0</v>
      </c>
      <c r="DA187">
        <v>0</v>
      </c>
      <c r="DB187" t="s">
        <v>356</v>
      </c>
      <c r="DC187">
        <v>1680383055.5</v>
      </c>
      <c r="DD187">
        <v>1680383051.5</v>
      </c>
      <c r="DE187">
        <v>0</v>
      </c>
      <c r="DF187">
        <v>-0.261</v>
      </c>
      <c r="DG187">
        <v>-0.006</v>
      </c>
      <c r="DH187">
        <v>1.377</v>
      </c>
      <c r="DI187">
        <v>0.403</v>
      </c>
      <c r="DJ187">
        <v>420</v>
      </c>
      <c r="DK187">
        <v>24</v>
      </c>
      <c r="DL187">
        <v>0.61</v>
      </c>
      <c r="DM187">
        <v>0.33</v>
      </c>
      <c r="DN187">
        <v>-41.1300902439024</v>
      </c>
      <c r="DO187">
        <v>0.292099651567854</v>
      </c>
      <c r="DP187">
        <v>0.223137147812924</v>
      </c>
      <c r="DQ187">
        <v>0</v>
      </c>
      <c r="DR187">
        <v>1.66384146341463</v>
      </c>
      <c r="DS187">
        <v>-0.145820487804877</v>
      </c>
      <c r="DT187">
        <v>0.016454948186173</v>
      </c>
      <c r="DU187">
        <v>0</v>
      </c>
      <c r="DV187">
        <v>0</v>
      </c>
      <c r="DW187">
        <v>2</v>
      </c>
      <c r="DX187" t="s">
        <v>383</v>
      </c>
      <c r="DY187">
        <v>2.87047</v>
      </c>
      <c r="DZ187">
        <v>2.71014</v>
      </c>
      <c r="EA187">
        <v>0.184902</v>
      </c>
      <c r="EB187">
        <v>0.188579</v>
      </c>
      <c r="EC187">
        <v>0.102322</v>
      </c>
      <c r="ED187">
        <v>0.0978004</v>
      </c>
      <c r="EE187">
        <v>22852.7</v>
      </c>
      <c r="EF187">
        <v>19936</v>
      </c>
      <c r="EG187">
        <v>25081.6</v>
      </c>
      <c r="EH187">
        <v>23920.5</v>
      </c>
      <c r="EI187">
        <v>38401.6</v>
      </c>
      <c r="EJ187">
        <v>35697.1</v>
      </c>
      <c r="EK187">
        <v>45315.6</v>
      </c>
      <c r="EL187">
        <v>42637.9</v>
      </c>
      <c r="EM187">
        <v>1.78205</v>
      </c>
      <c r="EN187">
        <v>1.88218</v>
      </c>
      <c r="EO187">
        <v>0.108145</v>
      </c>
      <c r="EP187">
        <v>0</v>
      </c>
      <c r="EQ187">
        <v>25.7565</v>
      </c>
      <c r="ER187">
        <v>999.9</v>
      </c>
      <c r="ES187">
        <v>59.596</v>
      </c>
      <c r="ET187">
        <v>28.691</v>
      </c>
      <c r="EU187">
        <v>26.3209</v>
      </c>
      <c r="EV187">
        <v>54.7706</v>
      </c>
      <c r="EW187">
        <v>44.2949</v>
      </c>
      <c r="EX187">
        <v>1</v>
      </c>
      <c r="EY187">
        <v>-0.0931098</v>
      </c>
      <c r="EZ187">
        <v>0.589336</v>
      </c>
      <c r="FA187">
        <v>20.228</v>
      </c>
      <c r="FB187">
        <v>5.23406</v>
      </c>
      <c r="FC187">
        <v>11.986</v>
      </c>
      <c r="FD187">
        <v>4.9573</v>
      </c>
      <c r="FE187">
        <v>3.30398</v>
      </c>
      <c r="FF187">
        <v>9999</v>
      </c>
      <c r="FG187">
        <v>9999</v>
      </c>
      <c r="FH187">
        <v>999.9</v>
      </c>
      <c r="FI187">
        <v>9999</v>
      </c>
      <c r="FJ187">
        <v>1.86844</v>
      </c>
      <c r="FK187">
        <v>1.86414</v>
      </c>
      <c r="FL187">
        <v>1.87179</v>
      </c>
      <c r="FM187">
        <v>1.86249</v>
      </c>
      <c r="FN187">
        <v>1.86194</v>
      </c>
      <c r="FO187">
        <v>1.86844</v>
      </c>
      <c r="FP187">
        <v>1.85852</v>
      </c>
      <c r="FQ187">
        <v>1.86497</v>
      </c>
      <c r="FR187">
        <v>5</v>
      </c>
      <c r="FS187">
        <v>0</v>
      </c>
      <c r="FT187">
        <v>0</v>
      </c>
      <c r="FU187">
        <v>0</v>
      </c>
      <c r="FV187" t="s">
        <v>358</v>
      </c>
      <c r="FW187" t="s">
        <v>359</v>
      </c>
      <c r="FX187" t="s">
        <v>360</v>
      </c>
      <c r="FY187" t="s">
        <v>360</v>
      </c>
      <c r="FZ187" t="s">
        <v>360</v>
      </c>
      <c r="GA187" t="s">
        <v>360</v>
      </c>
      <c r="GB187">
        <v>0</v>
      </c>
      <c r="GC187">
        <v>100</v>
      </c>
      <c r="GD187">
        <v>100</v>
      </c>
      <c r="GE187">
        <v>1.88</v>
      </c>
      <c r="GF187">
        <v>0.4154</v>
      </c>
      <c r="GG187">
        <v>0.710533810232173</v>
      </c>
      <c r="GH187">
        <v>0.00197157181927259</v>
      </c>
      <c r="GI187">
        <v>-1.54613444728524e-06</v>
      </c>
      <c r="GJ187">
        <v>6.01190112903267e-10</v>
      </c>
      <c r="GK187">
        <v>-0.100309745534137</v>
      </c>
      <c r="GL187">
        <v>-0.0164619765348121</v>
      </c>
      <c r="GM187">
        <v>0.00184798508784774</v>
      </c>
      <c r="GN187">
        <v>-1.07393615702454e-05</v>
      </c>
      <c r="GO187">
        <v>1</v>
      </c>
      <c r="GP187">
        <v>1970</v>
      </c>
      <c r="GQ187">
        <v>2</v>
      </c>
      <c r="GR187">
        <v>24</v>
      </c>
      <c r="GS187">
        <v>1291.5</v>
      </c>
      <c r="GT187">
        <v>1291.6</v>
      </c>
      <c r="GU187">
        <v>2.50122</v>
      </c>
      <c r="GV187">
        <v>2.34497</v>
      </c>
      <c r="GW187">
        <v>1.44897</v>
      </c>
      <c r="GX187">
        <v>2.31201</v>
      </c>
      <c r="GY187">
        <v>1.44409</v>
      </c>
      <c r="GZ187">
        <v>2.3291</v>
      </c>
      <c r="HA187">
        <v>34.1678</v>
      </c>
      <c r="HB187">
        <v>24.3239</v>
      </c>
      <c r="HC187">
        <v>18</v>
      </c>
      <c r="HD187">
        <v>417.505</v>
      </c>
      <c r="HE187">
        <v>463.259</v>
      </c>
      <c r="HF187">
        <v>24.6927</v>
      </c>
      <c r="HG187">
        <v>26.2664</v>
      </c>
      <c r="HH187">
        <v>30.0001</v>
      </c>
      <c r="HI187">
        <v>26.1664</v>
      </c>
      <c r="HJ187">
        <v>26.1444</v>
      </c>
      <c r="HK187">
        <v>50.0873</v>
      </c>
      <c r="HL187">
        <v>28.9565</v>
      </c>
      <c r="HM187">
        <v>100</v>
      </c>
      <c r="HN187">
        <v>24.6733</v>
      </c>
      <c r="HO187">
        <v>1261</v>
      </c>
      <c r="HP187">
        <v>22.795</v>
      </c>
      <c r="HQ187">
        <v>95.929</v>
      </c>
      <c r="HR187">
        <v>100.272</v>
      </c>
    </row>
    <row r="188" spans="1:226">
      <c r="A188">
        <v>172</v>
      </c>
      <c r="B188">
        <v>1680460553.1</v>
      </c>
      <c r="C188">
        <v>2528.09999990463</v>
      </c>
      <c r="D188" t="s">
        <v>703</v>
      </c>
      <c r="E188" t="s">
        <v>704</v>
      </c>
      <c r="F188">
        <v>5</v>
      </c>
      <c r="G188" t="s">
        <v>353</v>
      </c>
      <c r="H188" t="s">
        <v>354</v>
      </c>
      <c r="I188">
        <v>1680460545.31429</v>
      </c>
      <c r="J188">
        <f>(K188)/1000</f>
        <v>0</v>
      </c>
      <c r="K188">
        <f>IF(BF188, AN188, AH188)</f>
        <v>0</v>
      </c>
      <c r="L188">
        <f>IF(BF188, AI188, AG188)</f>
        <v>0</v>
      </c>
      <c r="M188">
        <f>BH188 - IF(AU188&gt;1, L188*BB188*100.0/(AW188*BV188), 0)</f>
        <v>0</v>
      </c>
      <c r="N188">
        <f>((T188-J188/2)*M188-L188)/(T188+J188/2)</f>
        <v>0</v>
      </c>
      <c r="O188">
        <f>N188*(BO188+BP188)/1000.0</f>
        <v>0</v>
      </c>
      <c r="P188">
        <f>(BH188 - IF(AU188&gt;1, L188*BB188*100.0/(AW188*BV188), 0))*(BO188+BP188)/1000.0</f>
        <v>0</v>
      </c>
      <c r="Q188">
        <f>2.0/((1/S188-1/R188)+SIGN(S188)*SQRT((1/S188-1/R188)*(1/S188-1/R188) + 4*BC188/((BC188+1)*(BC188+1))*(2*1/S188*1/R188-1/R188*1/R188)))</f>
        <v>0</v>
      </c>
      <c r="R188">
        <f>IF(LEFT(BD188,1)&lt;&gt;"0",IF(LEFT(BD188,1)="1",3.0,BE188),$D$5+$E$5*(BV188*BO188/($K$5*1000))+$F$5*(BV188*BO188/($K$5*1000))*MAX(MIN(BB188,$J$5),$I$5)*MAX(MIN(BB188,$J$5),$I$5)+$G$5*MAX(MIN(BB188,$J$5),$I$5)*(BV188*BO188/($K$5*1000))+$H$5*(BV188*BO188/($K$5*1000))*(BV188*BO188/($K$5*1000)))</f>
        <v>0</v>
      </c>
      <c r="S188">
        <f>J188*(1000-(1000*0.61365*exp(17.502*W188/(240.97+W188))/(BO188+BP188)+BJ188)/2)/(1000*0.61365*exp(17.502*W188/(240.97+W188))/(BO188+BP188)-BJ188)</f>
        <v>0</v>
      </c>
      <c r="T188">
        <f>1/((BC188+1)/(Q188/1.6)+1/(R188/1.37)) + BC188/((BC188+1)/(Q188/1.6) + BC188/(R188/1.37))</f>
        <v>0</v>
      </c>
      <c r="U188">
        <f>(AX188*BA188)</f>
        <v>0</v>
      </c>
      <c r="V188">
        <f>(BQ188+(U188+2*0.95*5.67E-8*(((BQ188+$B$7)+273)^4-(BQ188+273)^4)-44100*J188)/(1.84*29.3*R188+8*0.95*5.67E-8*(BQ188+273)^3))</f>
        <v>0</v>
      </c>
      <c r="W188">
        <f>($C$7*BR188+$D$7*BS188+$E$7*V188)</f>
        <v>0</v>
      </c>
      <c r="X188">
        <f>0.61365*exp(17.502*W188/(240.97+W188))</f>
        <v>0</v>
      </c>
      <c r="Y188">
        <f>(Z188/AA188*100)</f>
        <v>0</v>
      </c>
      <c r="Z188">
        <f>BJ188*(BO188+BP188)/1000</f>
        <v>0</v>
      </c>
      <c r="AA188">
        <f>0.61365*exp(17.502*BQ188/(240.97+BQ188))</f>
        <v>0</v>
      </c>
      <c r="AB188">
        <f>(X188-BJ188*(BO188+BP188)/1000)</f>
        <v>0</v>
      </c>
      <c r="AC188">
        <f>(-J188*44100)</f>
        <v>0</v>
      </c>
      <c r="AD188">
        <f>2*29.3*R188*0.92*(BQ188-W188)</f>
        <v>0</v>
      </c>
      <c r="AE188">
        <f>2*0.95*5.67E-8*(((BQ188+$B$7)+273)^4-(W188+273)^4)</f>
        <v>0</v>
      </c>
      <c r="AF188">
        <f>U188+AE188+AC188+AD188</f>
        <v>0</v>
      </c>
      <c r="AG188">
        <f>BN188*AU188*(BI188-BH188*(1000-AU188*BK188)/(1000-AU188*BJ188))/(100*BB188)</f>
        <v>0</v>
      </c>
      <c r="AH188">
        <f>1000*BN188*AU188*(BJ188-BK188)/(100*BB188*(1000-AU188*BJ188))</f>
        <v>0</v>
      </c>
      <c r="AI188">
        <f>(AJ188 - AK188 - BO188*1E3/(8.314*(BQ188+273.15)) * AM188/BN188 * AL188) * BN188/(100*BB188) * (1000 - BK188)/1000</f>
        <v>0</v>
      </c>
      <c r="AJ188">
        <v>1273.69620926699</v>
      </c>
      <c r="AK188">
        <v>1242.68721212121</v>
      </c>
      <c r="AL188">
        <v>3.36197108135039</v>
      </c>
      <c r="AM188">
        <v>67.1760314987301</v>
      </c>
      <c r="AN188">
        <f>(AP188 - AO188 + BO188*1E3/(8.314*(BQ188+273.15)) * AR188/BN188 * AQ188) * BN188/(100*BB188) * 1000/(1000 - AP188)</f>
        <v>0</v>
      </c>
      <c r="AO188">
        <v>22.7040775317067</v>
      </c>
      <c r="AP188">
        <v>24.3266775757576</v>
      </c>
      <c r="AQ188">
        <v>1.73488918533122e-06</v>
      </c>
      <c r="AR188">
        <v>128.514826234173</v>
      </c>
      <c r="AS188">
        <v>11</v>
      </c>
      <c r="AT188">
        <v>2</v>
      </c>
      <c r="AU188">
        <f>IF(AS188*$H$13&gt;=AW188,1.0,(AW188/(AW188-AS188*$H$13)))</f>
        <v>0</v>
      </c>
      <c r="AV188">
        <f>(AU188-1)*100</f>
        <v>0</v>
      </c>
      <c r="AW188">
        <f>MAX(0,($B$13+$C$13*BV188)/(1+$D$13*BV188)*BO188/(BQ188+273)*$E$13)</f>
        <v>0</v>
      </c>
      <c r="AX188">
        <f>$B$11*BW188+$C$11*BX188+$F$11*CI188*(1-CL188)</f>
        <v>0</v>
      </c>
      <c r="AY188">
        <f>AX188*AZ188</f>
        <v>0</v>
      </c>
      <c r="AZ188">
        <f>($B$11*$D$9+$C$11*$D$9+$F$11*((CV188+CN188)/MAX(CV188+CN188+CW188, 0.1)*$I$9+CW188/MAX(CV188+CN188+CW188, 0.1)*$J$9))/($B$11+$C$11+$F$11)</f>
        <v>0</v>
      </c>
      <c r="BA188">
        <f>($B$11*$K$9+$C$11*$K$9+$F$11*((CV188+CN188)/MAX(CV188+CN188+CW188, 0.1)*$P$9+CW188/MAX(CV188+CN188+CW188, 0.1)*$Q$9))/($B$11+$C$11+$F$11)</f>
        <v>0</v>
      </c>
      <c r="BB188">
        <v>2.44</v>
      </c>
      <c r="BC188">
        <v>0.5</v>
      </c>
      <c r="BD188" t="s">
        <v>355</v>
      </c>
      <c r="BE188">
        <v>2</v>
      </c>
      <c r="BF188" t="b">
        <v>1</v>
      </c>
      <c r="BG188">
        <v>1680460545.31429</v>
      </c>
      <c r="BH188">
        <v>1188.49964285714</v>
      </c>
      <c r="BI188">
        <v>1229.45964285714</v>
      </c>
      <c r="BJ188">
        <v>24.3270321428571</v>
      </c>
      <c r="BK188">
        <v>22.6856035714286</v>
      </c>
      <c r="BL188">
        <v>1186.62214285714</v>
      </c>
      <c r="BM188">
        <v>23.9112035714286</v>
      </c>
      <c r="BN188">
        <v>500.235714285714</v>
      </c>
      <c r="BO188">
        <v>89.444775</v>
      </c>
      <c r="BP188">
        <v>0.0999384785714286</v>
      </c>
      <c r="BQ188">
        <v>27.2736</v>
      </c>
      <c r="BR188">
        <v>27.5164</v>
      </c>
      <c r="BS188">
        <v>999.9</v>
      </c>
      <c r="BT188">
        <v>0</v>
      </c>
      <c r="BU188">
        <v>0</v>
      </c>
      <c r="BV188">
        <v>9995.20642857143</v>
      </c>
      <c r="BW188">
        <v>0</v>
      </c>
      <c r="BX188">
        <v>10.2381</v>
      </c>
      <c r="BY188">
        <v>-40.9597785714286</v>
      </c>
      <c r="BZ188">
        <v>1218.13285714286</v>
      </c>
      <c r="CA188">
        <v>1257.99857142857</v>
      </c>
      <c r="CB188">
        <v>1.6414425</v>
      </c>
      <c r="CC188">
        <v>1229.45964285714</v>
      </c>
      <c r="CD188">
        <v>22.6856035714286</v>
      </c>
      <c r="CE188">
        <v>2.17592607142857</v>
      </c>
      <c r="CF188">
        <v>2.02910857142857</v>
      </c>
      <c r="CG188">
        <v>18.7861535714286</v>
      </c>
      <c r="CH188">
        <v>17.6733142857143</v>
      </c>
      <c r="CI188">
        <v>1999.98785714286</v>
      </c>
      <c r="CJ188">
        <v>0.979999285714286</v>
      </c>
      <c r="CK188">
        <v>0.0200009285714286</v>
      </c>
      <c r="CL188">
        <v>0</v>
      </c>
      <c r="CM188">
        <v>2.58375357142857</v>
      </c>
      <c r="CN188">
        <v>0</v>
      </c>
      <c r="CO188">
        <v>4457.38785714286</v>
      </c>
      <c r="CP188">
        <v>16705.3</v>
      </c>
      <c r="CQ188">
        <v>43.5</v>
      </c>
      <c r="CR188">
        <v>45.25</v>
      </c>
      <c r="CS188">
        <v>44.5</v>
      </c>
      <c r="CT188">
        <v>43.491</v>
      </c>
      <c r="CU188">
        <v>43.062</v>
      </c>
      <c r="CV188">
        <v>1959.98678571429</v>
      </c>
      <c r="CW188">
        <v>40.0010714285714</v>
      </c>
      <c r="CX188">
        <v>0</v>
      </c>
      <c r="CY188">
        <v>1680460582.8</v>
      </c>
      <c r="CZ188">
        <v>0</v>
      </c>
      <c r="DA188">
        <v>0</v>
      </c>
      <c r="DB188" t="s">
        <v>356</v>
      </c>
      <c r="DC188">
        <v>1680383055.5</v>
      </c>
      <c r="DD188">
        <v>1680383051.5</v>
      </c>
      <c r="DE188">
        <v>0</v>
      </c>
      <c r="DF188">
        <v>-0.261</v>
      </c>
      <c r="DG188">
        <v>-0.006</v>
      </c>
      <c r="DH188">
        <v>1.377</v>
      </c>
      <c r="DI188">
        <v>0.403</v>
      </c>
      <c r="DJ188">
        <v>420</v>
      </c>
      <c r="DK188">
        <v>24</v>
      </c>
      <c r="DL188">
        <v>0.61</v>
      </c>
      <c r="DM188">
        <v>0.33</v>
      </c>
      <c r="DN188">
        <v>-41.0955707317073</v>
      </c>
      <c r="DO188">
        <v>1.99813797909411</v>
      </c>
      <c r="DP188">
        <v>0.25290059480097</v>
      </c>
      <c r="DQ188">
        <v>0</v>
      </c>
      <c r="DR188">
        <v>1.65040048780488</v>
      </c>
      <c r="DS188">
        <v>-0.217330662020906</v>
      </c>
      <c r="DT188">
        <v>0.0222750194712591</v>
      </c>
      <c r="DU188">
        <v>0</v>
      </c>
      <c r="DV188">
        <v>0</v>
      </c>
      <c r="DW188">
        <v>2</v>
      </c>
      <c r="DX188" t="s">
        <v>383</v>
      </c>
      <c r="DY188">
        <v>2.87037</v>
      </c>
      <c r="DZ188">
        <v>2.71006</v>
      </c>
      <c r="EA188">
        <v>0.186452</v>
      </c>
      <c r="EB188">
        <v>0.190058</v>
      </c>
      <c r="EC188">
        <v>0.102343</v>
      </c>
      <c r="ED188">
        <v>0.0978297</v>
      </c>
      <c r="EE188">
        <v>22809.2</v>
      </c>
      <c r="EF188">
        <v>19899.4</v>
      </c>
      <c r="EG188">
        <v>25081.5</v>
      </c>
      <c r="EH188">
        <v>23920.3</v>
      </c>
      <c r="EI188">
        <v>38400.7</v>
      </c>
      <c r="EJ188">
        <v>35695.7</v>
      </c>
      <c r="EK188">
        <v>45315.6</v>
      </c>
      <c r="EL188">
        <v>42637.6</v>
      </c>
      <c r="EM188">
        <v>1.78212</v>
      </c>
      <c r="EN188">
        <v>1.88253</v>
      </c>
      <c r="EO188">
        <v>0.107061</v>
      </c>
      <c r="EP188">
        <v>0</v>
      </c>
      <c r="EQ188">
        <v>25.7527</v>
      </c>
      <c r="ER188">
        <v>999.9</v>
      </c>
      <c r="ES188">
        <v>59.596</v>
      </c>
      <c r="ET188">
        <v>28.691</v>
      </c>
      <c r="EU188">
        <v>26.3222</v>
      </c>
      <c r="EV188">
        <v>54.6606</v>
      </c>
      <c r="EW188">
        <v>44.2989</v>
      </c>
      <c r="EX188">
        <v>1</v>
      </c>
      <c r="EY188">
        <v>-0.0930488</v>
      </c>
      <c r="EZ188">
        <v>0.647364</v>
      </c>
      <c r="FA188">
        <v>20.2276</v>
      </c>
      <c r="FB188">
        <v>5.23346</v>
      </c>
      <c r="FC188">
        <v>11.986</v>
      </c>
      <c r="FD188">
        <v>4.95725</v>
      </c>
      <c r="FE188">
        <v>3.30398</v>
      </c>
      <c r="FF188">
        <v>9999</v>
      </c>
      <c r="FG188">
        <v>9999</v>
      </c>
      <c r="FH188">
        <v>999.9</v>
      </c>
      <c r="FI188">
        <v>9999</v>
      </c>
      <c r="FJ188">
        <v>1.86844</v>
      </c>
      <c r="FK188">
        <v>1.86412</v>
      </c>
      <c r="FL188">
        <v>1.8718</v>
      </c>
      <c r="FM188">
        <v>1.86249</v>
      </c>
      <c r="FN188">
        <v>1.86193</v>
      </c>
      <c r="FO188">
        <v>1.86844</v>
      </c>
      <c r="FP188">
        <v>1.85852</v>
      </c>
      <c r="FQ188">
        <v>1.86497</v>
      </c>
      <c r="FR188">
        <v>5</v>
      </c>
      <c r="FS188">
        <v>0</v>
      </c>
      <c r="FT188">
        <v>0</v>
      </c>
      <c r="FU188">
        <v>0</v>
      </c>
      <c r="FV188" t="s">
        <v>358</v>
      </c>
      <c r="FW188" t="s">
        <v>359</v>
      </c>
      <c r="FX188" t="s">
        <v>360</v>
      </c>
      <c r="FY188" t="s">
        <v>360</v>
      </c>
      <c r="FZ188" t="s">
        <v>360</v>
      </c>
      <c r="GA188" t="s">
        <v>360</v>
      </c>
      <c r="GB188">
        <v>0</v>
      </c>
      <c r="GC188">
        <v>100</v>
      </c>
      <c r="GD188">
        <v>100</v>
      </c>
      <c r="GE188">
        <v>1.9</v>
      </c>
      <c r="GF188">
        <v>0.4159</v>
      </c>
      <c r="GG188">
        <v>0.710533810232173</v>
      </c>
      <c r="GH188">
        <v>0.00197157181927259</v>
      </c>
      <c r="GI188">
        <v>-1.54613444728524e-06</v>
      </c>
      <c r="GJ188">
        <v>6.01190112903267e-10</v>
      </c>
      <c r="GK188">
        <v>-0.100309745534137</v>
      </c>
      <c r="GL188">
        <v>-0.0164619765348121</v>
      </c>
      <c r="GM188">
        <v>0.00184798508784774</v>
      </c>
      <c r="GN188">
        <v>-1.07393615702454e-05</v>
      </c>
      <c r="GO188">
        <v>1</v>
      </c>
      <c r="GP188">
        <v>1970</v>
      </c>
      <c r="GQ188">
        <v>2</v>
      </c>
      <c r="GR188">
        <v>24</v>
      </c>
      <c r="GS188">
        <v>1291.6</v>
      </c>
      <c r="GT188">
        <v>1291.7</v>
      </c>
      <c r="GU188">
        <v>2.5293</v>
      </c>
      <c r="GV188">
        <v>2.34253</v>
      </c>
      <c r="GW188">
        <v>1.44775</v>
      </c>
      <c r="GX188">
        <v>2.31201</v>
      </c>
      <c r="GY188">
        <v>1.44409</v>
      </c>
      <c r="GZ188">
        <v>2.25952</v>
      </c>
      <c r="HA188">
        <v>34.1452</v>
      </c>
      <c r="HB188">
        <v>24.3239</v>
      </c>
      <c r="HC188">
        <v>18</v>
      </c>
      <c r="HD188">
        <v>417.547</v>
      </c>
      <c r="HE188">
        <v>463.469</v>
      </c>
      <c r="HF188">
        <v>24.6773</v>
      </c>
      <c r="HG188">
        <v>26.2664</v>
      </c>
      <c r="HH188">
        <v>30.0001</v>
      </c>
      <c r="HI188">
        <v>26.1664</v>
      </c>
      <c r="HJ188">
        <v>26.1433</v>
      </c>
      <c r="HK188">
        <v>50.6575</v>
      </c>
      <c r="HL188">
        <v>28.6599</v>
      </c>
      <c r="HM188">
        <v>100</v>
      </c>
      <c r="HN188">
        <v>24.6585</v>
      </c>
      <c r="HO188">
        <v>1274.4</v>
      </c>
      <c r="HP188">
        <v>22.8048</v>
      </c>
      <c r="HQ188">
        <v>95.9289</v>
      </c>
      <c r="HR188">
        <v>100.271</v>
      </c>
    </row>
    <row r="189" spans="1:226">
      <c r="A189">
        <v>173</v>
      </c>
      <c r="B189">
        <v>1680460558.1</v>
      </c>
      <c r="C189">
        <v>2533.09999990463</v>
      </c>
      <c r="D189" t="s">
        <v>705</v>
      </c>
      <c r="E189" t="s">
        <v>706</v>
      </c>
      <c r="F189">
        <v>5</v>
      </c>
      <c r="G189" t="s">
        <v>353</v>
      </c>
      <c r="H189" t="s">
        <v>354</v>
      </c>
      <c r="I189">
        <v>1680460550.6</v>
      </c>
      <c r="J189">
        <f>(K189)/1000</f>
        <v>0</v>
      </c>
      <c r="K189">
        <f>IF(BF189, AN189, AH189)</f>
        <v>0</v>
      </c>
      <c r="L189">
        <f>IF(BF189, AI189, AG189)</f>
        <v>0</v>
      </c>
      <c r="M189">
        <f>BH189 - IF(AU189&gt;1, L189*BB189*100.0/(AW189*BV189), 0)</f>
        <v>0</v>
      </c>
      <c r="N189">
        <f>((T189-J189/2)*M189-L189)/(T189+J189/2)</f>
        <v>0</v>
      </c>
      <c r="O189">
        <f>N189*(BO189+BP189)/1000.0</f>
        <v>0</v>
      </c>
      <c r="P189">
        <f>(BH189 - IF(AU189&gt;1, L189*BB189*100.0/(AW189*BV189), 0))*(BO189+BP189)/1000.0</f>
        <v>0</v>
      </c>
      <c r="Q189">
        <f>2.0/((1/S189-1/R189)+SIGN(S189)*SQRT((1/S189-1/R189)*(1/S189-1/R189) + 4*BC189/((BC189+1)*(BC189+1))*(2*1/S189*1/R189-1/R189*1/R189)))</f>
        <v>0</v>
      </c>
      <c r="R189">
        <f>IF(LEFT(BD189,1)&lt;&gt;"0",IF(LEFT(BD189,1)="1",3.0,BE189),$D$5+$E$5*(BV189*BO189/($K$5*1000))+$F$5*(BV189*BO189/($K$5*1000))*MAX(MIN(BB189,$J$5),$I$5)*MAX(MIN(BB189,$J$5),$I$5)+$G$5*MAX(MIN(BB189,$J$5),$I$5)*(BV189*BO189/($K$5*1000))+$H$5*(BV189*BO189/($K$5*1000))*(BV189*BO189/($K$5*1000)))</f>
        <v>0</v>
      </c>
      <c r="S189">
        <f>J189*(1000-(1000*0.61365*exp(17.502*W189/(240.97+W189))/(BO189+BP189)+BJ189)/2)/(1000*0.61365*exp(17.502*W189/(240.97+W189))/(BO189+BP189)-BJ189)</f>
        <v>0</v>
      </c>
      <c r="T189">
        <f>1/((BC189+1)/(Q189/1.6)+1/(R189/1.37)) + BC189/((BC189+1)/(Q189/1.6) + BC189/(R189/1.37))</f>
        <v>0</v>
      </c>
      <c r="U189">
        <f>(AX189*BA189)</f>
        <v>0</v>
      </c>
      <c r="V189">
        <f>(BQ189+(U189+2*0.95*5.67E-8*(((BQ189+$B$7)+273)^4-(BQ189+273)^4)-44100*J189)/(1.84*29.3*R189+8*0.95*5.67E-8*(BQ189+273)^3))</f>
        <v>0</v>
      </c>
      <c r="W189">
        <f>($C$7*BR189+$D$7*BS189+$E$7*V189)</f>
        <v>0</v>
      </c>
      <c r="X189">
        <f>0.61365*exp(17.502*W189/(240.97+W189))</f>
        <v>0</v>
      </c>
      <c r="Y189">
        <f>(Z189/AA189*100)</f>
        <v>0</v>
      </c>
      <c r="Z189">
        <f>BJ189*(BO189+BP189)/1000</f>
        <v>0</v>
      </c>
      <c r="AA189">
        <f>0.61365*exp(17.502*BQ189/(240.97+BQ189))</f>
        <v>0</v>
      </c>
      <c r="AB189">
        <f>(X189-BJ189*(BO189+BP189)/1000)</f>
        <v>0</v>
      </c>
      <c r="AC189">
        <f>(-J189*44100)</f>
        <v>0</v>
      </c>
      <c r="AD189">
        <f>2*29.3*R189*0.92*(BQ189-W189)</f>
        <v>0</v>
      </c>
      <c r="AE189">
        <f>2*0.95*5.67E-8*(((BQ189+$B$7)+273)^4-(W189+273)^4)</f>
        <v>0</v>
      </c>
      <c r="AF189">
        <f>U189+AE189+AC189+AD189</f>
        <v>0</v>
      </c>
      <c r="AG189">
        <f>BN189*AU189*(BI189-BH189*(1000-AU189*BK189)/(1000-AU189*BJ189))/(100*BB189)</f>
        <v>0</v>
      </c>
      <c r="AH189">
        <f>1000*BN189*AU189*(BJ189-BK189)/(100*BB189*(1000-AU189*BJ189))</f>
        <v>0</v>
      </c>
      <c r="AI189">
        <f>(AJ189 - AK189 - BO189*1E3/(8.314*(BQ189+273.15)) * AM189/BN189 * AL189) * BN189/(100*BB189) * (1000 - BK189)/1000</f>
        <v>0</v>
      </c>
      <c r="AJ189">
        <v>1290.22717723309</v>
      </c>
      <c r="AK189">
        <v>1259.25678787879</v>
      </c>
      <c r="AL189">
        <v>3.31089313764978</v>
      </c>
      <c r="AM189">
        <v>67.1760314987301</v>
      </c>
      <c r="AN189">
        <f>(AP189 - AO189 + BO189*1E3/(8.314*(BQ189+273.15)) * AR189/BN189 * AQ189) * BN189/(100*BB189) * 1000/(1000 - AP189)</f>
        <v>0</v>
      </c>
      <c r="AO189">
        <v>22.7315692022742</v>
      </c>
      <c r="AP189">
        <v>24.3256563636364</v>
      </c>
      <c r="AQ189">
        <v>-5.44754280640424e-07</v>
      </c>
      <c r="AR189">
        <v>128.514826234173</v>
      </c>
      <c r="AS189">
        <v>11</v>
      </c>
      <c r="AT189">
        <v>2</v>
      </c>
      <c r="AU189">
        <f>IF(AS189*$H$13&gt;=AW189,1.0,(AW189/(AW189-AS189*$H$13)))</f>
        <v>0</v>
      </c>
      <c r="AV189">
        <f>(AU189-1)*100</f>
        <v>0</v>
      </c>
      <c r="AW189">
        <f>MAX(0,($B$13+$C$13*BV189)/(1+$D$13*BV189)*BO189/(BQ189+273)*$E$13)</f>
        <v>0</v>
      </c>
      <c r="AX189">
        <f>$B$11*BW189+$C$11*BX189+$F$11*CI189*(1-CL189)</f>
        <v>0</v>
      </c>
      <c r="AY189">
        <f>AX189*AZ189</f>
        <v>0</v>
      </c>
      <c r="AZ189">
        <f>($B$11*$D$9+$C$11*$D$9+$F$11*((CV189+CN189)/MAX(CV189+CN189+CW189, 0.1)*$I$9+CW189/MAX(CV189+CN189+CW189, 0.1)*$J$9))/($B$11+$C$11+$F$11)</f>
        <v>0</v>
      </c>
      <c r="BA189">
        <f>($B$11*$K$9+$C$11*$K$9+$F$11*((CV189+CN189)/MAX(CV189+CN189+CW189, 0.1)*$P$9+CW189/MAX(CV189+CN189+CW189, 0.1)*$Q$9))/($B$11+$C$11+$F$11)</f>
        <v>0</v>
      </c>
      <c r="BB189">
        <v>2.44</v>
      </c>
      <c r="BC189">
        <v>0.5</v>
      </c>
      <c r="BD189" t="s">
        <v>355</v>
      </c>
      <c r="BE189">
        <v>2</v>
      </c>
      <c r="BF189" t="b">
        <v>1</v>
      </c>
      <c r="BG189">
        <v>1680460550.6</v>
      </c>
      <c r="BH189">
        <v>1205.87111111111</v>
      </c>
      <c r="BI189">
        <v>1246.81296296296</v>
      </c>
      <c r="BJ189">
        <v>24.3240703703704</v>
      </c>
      <c r="BK189">
        <v>22.7044407407407</v>
      </c>
      <c r="BL189">
        <v>1203.97925925926</v>
      </c>
      <c r="BM189">
        <v>23.9083962962963</v>
      </c>
      <c r="BN189">
        <v>500.218481481481</v>
      </c>
      <c r="BO189">
        <v>89.4441518518519</v>
      </c>
      <c r="BP189">
        <v>0.0999567518518518</v>
      </c>
      <c r="BQ189">
        <v>27.2582185185185</v>
      </c>
      <c r="BR189">
        <v>27.5142481481481</v>
      </c>
      <c r="BS189">
        <v>999.9</v>
      </c>
      <c r="BT189">
        <v>0</v>
      </c>
      <c r="BU189">
        <v>0</v>
      </c>
      <c r="BV189">
        <v>9992.57481481482</v>
      </c>
      <c r="BW189">
        <v>0</v>
      </c>
      <c r="BX189">
        <v>10.2381</v>
      </c>
      <c r="BY189">
        <v>-40.9407703703704</v>
      </c>
      <c r="BZ189">
        <v>1235.93444444444</v>
      </c>
      <c r="CA189">
        <v>1275.77814814815</v>
      </c>
      <c r="CB189">
        <v>1.6196337037037</v>
      </c>
      <c r="CC189">
        <v>1246.81296296296</v>
      </c>
      <c r="CD189">
        <v>22.7044407407407</v>
      </c>
      <c r="CE189">
        <v>2.17564592592593</v>
      </c>
      <c r="CF189">
        <v>2.03077962962963</v>
      </c>
      <c r="CG189">
        <v>18.7840925925926</v>
      </c>
      <c r="CH189">
        <v>17.686362962963</v>
      </c>
      <c r="CI189">
        <v>1999.98074074074</v>
      </c>
      <c r="CJ189">
        <v>0.979999111111111</v>
      </c>
      <c r="CK189">
        <v>0.0200011148148148</v>
      </c>
      <c r="CL189">
        <v>0</v>
      </c>
      <c r="CM189">
        <v>2.54991481481481</v>
      </c>
      <c r="CN189">
        <v>0</v>
      </c>
      <c r="CO189">
        <v>4455.74148148148</v>
      </c>
      <c r="CP189">
        <v>16705.2296296296</v>
      </c>
      <c r="CQ189">
        <v>43.5</v>
      </c>
      <c r="CR189">
        <v>45.25</v>
      </c>
      <c r="CS189">
        <v>44.5</v>
      </c>
      <c r="CT189">
        <v>43.4906666666667</v>
      </c>
      <c r="CU189">
        <v>43.062</v>
      </c>
      <c r="CV189">
        <v>1959.97925925926</v>
      </c>
      <c r="CW189">
        <v>40.0014814814815</v>
      </c>
      <c r="CX189">
        <v>0</v>
      </c>
      <c r="CY189">
        <v>1680460588.2</v>
      </c>
      <c r="CZ189">
        <v>0</v>
      </c>
      <c r="DA189">
        <v>0</v>
      </c>
      <c r="DB189" t="s">
        <v>356</v>
      </c>
      <c r="DC189">
        <v>1680383055.5</v>
      </c>
      <c r="DD189">
        <v>1680383051.5</v>
      </c>
      <c r="DE189">
        <v>0</v>
      </c>
      <c r="DF189">
        <v>-0.261</v>
      </c>
      <c r="DG189">
        <v>-0.006</v>
      </c>
      <c r="DH189">
        <v>1.377</v>
      </c>
      <c r="DI189">
        <v>0.403</v>
      </c>
      <c r="DJ189">
        <v>420</v>
      </c>
      <c r="DK189">
        <v>24</v>
      </c>
      <c r="DL189">
        <v>0.61</v>
      </c>
      <c r="DM189">
        <v>0.33</v>
      </c>
      <c r="DN189">
        <v>-40.9659463414634</v>
      </c>
      <c r="DO189">
        <v>0.566552613240337</v>
      </c>
      <c r="DP189">
        <v>0.167915805118418</v>
      </c>
      <c r="DQ189">
        <v>0</v>
      </c>
      <c r="DR189">
        <v>1.63256804878049</v>
      </c>
      <c r="DS189">
        <v>-0.240367944250869</v>
      </c>
      <c r="DT189">
        <v>0.024334660538208</v>
      </c>
      <c r="DU189">
        <v>0</v>
      </c>
      <c r="DV189">
        <v>0</v>
      </c>
      <c r="DW189">
        <v>2</v>
      </c>
      <c r="DX189" t="s">
        <v>383</v>
      </c>
      <c r="DY189">
        <v>2.87039</v>
      </c>
      <c r="DZ189">
        <v>2.71035</v>
      </c>
      <c r="EA189">
        <v>0.187984</v>
      </c>
      <c r="EB189">
        <v>0.191611</v>
      </c>
      <c r="EC189">
        <v>0.102341</v>
      </c>
      <c r="ED189">
        <v>0.0978987</v>
      </c>
      <c r="EE189">
        <v>22766.3</v>
      </c>
      <c r="EF189">
        <v>19861.4</v>
      </c>
      <c r="EG189">
        <v>25081.6</v>
      </c>
      <c r="EH189">
        <v>23920.4</v>
      </c>
      <c r="EI189">
        <v>38400.7</v>
      </c>
      <c r="EJ189">
        <v>35693.2</v>
      </c>
      <c r="EK189">
        <v>45315.4</v>
      </c>
      <c r="EL189">
        <v>42637.8</v>
      </c>
      <c r="EM189">
        <v>1.78198</v>
      </c>
      <c r="EN189">
        <v>1.88218</v>
      </c>
      <c r="EO189">
        <v>0.107076</v>
      </c>
      <c r="EP189">
        <v>0</v>
      </c>
      <c r="EQ189">
        <v>25.7494</v>
      </c>
      <c r="ER189">
        <v>999.9</v>
      </c>
      <c r="ES189">
        <v>59.596</v>
      </c>
      <c r="ET189">
        <v>28.691</v>
      </c>
      <c r="EU189">
        <v>26.32</v>
      </c>
      <c r="EV189">
        <v>54.7606</v>
      </c>
      <c r="EW189">
        <v>44.8878</v>
      </c>
      <c r="EX189">
        <v>1</v>
      </c>
      <c r="EY189">
        <v>-0.0930869</v>
      </c>
      <c r="EZ189">
        <v>0.630689</v>
      </c>
      <c r="FA189">
        <v>20.2277</v>
      </c>
      <c r="FB189">
        <v>5.23361</v>
      </c>
      <c r="FC189">
        <v>11.986</v>
      </c>
      <c r="FD189">
        <v>4.95715</v>
      </c>
      <c r="FE189">
        <v>3.304</v>
      </c>
      <c r="FF189">
        <v>9999</v>
      </c>
      <c r="FG189">
        <v>9999</v>
      </c>
      <c r="FH189">
        <v>999.9</v>
      </c>
      <c r="FI189">
        <v>9999</v>
      </c>
      <c r="FJ189">
        <v>1.86844</v>
      </c>
      <c r="FK189">
        <v>1.8641</v>
      </c>
      <c r="FL189">
        <v>1.87178</v>
      </c>
      <c r="FM189">
        <v>1.86249</v>
      </c>
      <c r="FN189">
        <v>1.86193</v>
      </c>
      <c r="FO189">
        <v>1.86844</v>
      </c>
      <c r="FP189">
        <v>1.85852</v>
      </c>
      <c r="FQ189">
        <v>1.86497</v>
      </c>
      <c r="FR189">
        <v>5</v>
      </c>
      <c r="FS189">
        <v>0</v>
      </c>
      <c r="FT189">
        <v>0</v>
      </c>
      <c r="FU189">
        <v>0</v>
      </c>
      <c r="FV189" t="s">
        <v>358</v>
      </c>
      <c r="FW189" t="s">
        <v>359</v>
      </c>
      <c r="FX189" t="s">
        <v>360</v>
      </c>
      <c r="FY189" t="s">
        <v>360</v>
      </c>
      <c r="FZ189" t="s">
        <v>360</v>
      </c>
      <c r="GA189" t="s">
        <v>360</v>
      </c>
      <c r="GB189">
        <v>0</v>
      </c>
      <c r="GC189">
        <v>100</v>
      </c>
      <c r="GD189">
        <v>100</v>
      </c>
      <c r="GE189">
        <v>1.92</v>
      </c>
      <c r="GF189">
        <v>0.4158</v>
      </c>
      <c r="GG189">
        <v>0.710533810232173</v>
      </c>
      <c r="GH189">
        <v>0.00197157181927259</v>
      </c>
      <c r="GI189">
        <v>-1.54613444728524e-06</v>
      </c>
      <c r="GJ189">
        <v>6.01190112903267e-10</v>
      </c>
      <c r="GK189">
        <v>-0.100309745534137</v>
      </c>
      <c r="GL189">
        <v>-0.0164619765348121</v>
      </c>
      <c r="GM189">
        <v>0.00184798508784774</v>
      </c>
      <c r="GN189">
        <v>-1.07393615702454e-05</v>
      </c>
      <c r="GO189">
        <v>1</v>
      </c>
      <c r="GP189">
        <v>1970</v>
      </c>
      <c r="GQ189">
        <v>2</v>
      </c>
      <c r="GR189">
        <v>24</v>
      </c>
      <c r="GS189">
        <v>1291.7</v>
      </c>
      <c r="GT189">
        <v>1291.8</v>
      </c>
      <c r="GU189">
        <v>2.55371</v>
      </c>
      <c r="GV189">
        <v>2.31201</v>
      </c>
      <c r="GW189">
        <v>1.44775</v>
      </c>
      <c r="GX189">
        <v>2.31201</v>
      </c>
      <c r="GY189">
        <v>1.44409</v>
      </c>
      <c r="GZ189">
        <v>2.48413</v>
      </c>
      <c r="HA189">
        <v>34.1452</v>
      </c>
      <c r="HB189">
        <v>24.3327</v>
      </c>
      <c r="HC189">
        <v>18</v>
      </c>
      <c r="HD189">
        <v>417.464</v>
      </c>
      <c r="HE189">
        <v>463.25</v>
      </c>
      <c r="HF189">
        <v>24.6569</v>
      </c>
      <c r="HG189">
        <v>26.2675</v>
      </c>
      <c r="HH189">
        <v>30.0001</v>
      </c>
      <c r="HI189">
        <v>26.1664</v>
      </c>
      <c r="HJ189">
        <v>26.1433</v>
      </c>
      <c r="HK189">
        <v>51.1517</v>
      </c>
      <c r="HL189">
        <v>28.6599</v>
      </c>
      <c r="HM189">
        <v>100</v>
      </c>
      <c r="HN189">
        <v>24.6568</v>
      </c>
      <c r="HO189">
        <v>1294.54</v>
      </c>
      <c r="HP189">
        <v>22.8219</v>
      </c>
      <c r="HQ189">
        <v>95.9288</v>
      </c>
      <c r="HR189">
        <v>100.272</v>
      </c>
    </row>
    <row r="190" spans="1:226">
      <c r="A190">
        <v>174</v>
      </c>
      <c r="B190">
        <v>1680460563.1</v>
      </c>
      <c r="C190">
        <v>2538.09999990463</v>
      </c>
      <c r="D190" t="s">
        <v>707</v>
      </c>
      <c r="E190" t="s">
        <v>708</v>
      </c>
      <c r="F190">
        <v>5</v>
      </c>
      <c r="G190" t="s">
        <v>353</v>
      </c>
      <c r="H190" t="s">
        <v>354</v>
      </c>
      <c r="I190">
        <v>1680460555.31429</v>
      </c>
      <c r="J190">
        <f>(K190)/1000</f>
        <v>0</v>
      </c>
      <c r="K190">
        <f>IF(BF190, AN190, AH190)</f>
        <v>0</v>
      </c>
      <c r="L190">
        <f>IF(BF190, AI190, AG190)</f>
        <v>0</v>
      </c>
      <c r="M190">
        <f>BH190 - IF(AU190&gt;1, L190*BB190*100.0/(AW190*BV190), 0)</f>
        <v>0</v>
      </c>
      <c r="N190">
        <f>((T190-J190/2)*M190-L190)/(T190+J190/2)</f>
        <v>0</v>
      </c>
      <c r="O190">
        <f>N190*(BO190+BP190)/1000.0</f>
        <v>0</v>
      </c>
      <c r="P190">
        <f>(BH190 - IF(AU190&gt;1, L190*BB190*100.0/(AW190*BV190), 0))*(BO190+BP190)/1000.0</f>
        <v>0</v>
      </c>
      <c r="Q190">
        <f>2.0/((1/S190-1/R190)+SIGN(S190)*SQRT((1/S190-1/R190)*(1/S190-1/R190) + 4*BC190/((BC190+1)*(BC190+1))*(2*1/S190*1/R190-1/R190*1/R190)))</f>
        <v>0</v>
      </c>
      <c r="R190">
        <f>IF(LEFT(BD190,1)&lt;&gt;"0",IF(LEFT(BD190,1)="1",3.0,BE190),$D$5+$E$5*(BV190*BO190/($K$5*1000))+$F$5*(BV190*BO190/($K$5*1000))*MAX(MIN(BB190,$J$5),$I$5)*MAX(MIN(BB190,$J$5),$I$5)+$G$5*MAX(MIN(BB190,$J$5),$I$5)*(BV190*BO190/($K$5*1000))+$H$5*(BV190*BO190/($K$5*1000))*(BV190*BO190/($K$5*1000)))</f>
        <v>0</v>
      </c>
      <c r="S190">
        <f>J190*(1000-(1000*0.61365*exp(17.502*W190/(240.97+W190))/(BO190+BP190)+BJ190)/2)/(1000*0.61365*exp(17.502*W190/(240.97+W190))/(BO190+BP190)-BJ190)</f>
        <v>0</v>
      </c>
      <c r="T190">
        <f>1/((BC190+1)/(Q190/1.6)+1/(R190/1.37)) + BC190/((BC190+1)/(Q190/1.6) + BC190/(R190/1.37))</f>
        <v>0</v>
      </c>
      <c r="U190">
        <f>(AX190*BA190)</f>
        <v>0</v>
      </c>
      <c r="V190">
        <f>(BQ190+(U190+2*0.95*5.67E-8*(((BQ190+$B$7)+273)^4-(BQ190+273)^4)-44100*J190)/(1.84*29.3*R190+8*0.95*5.67E-8*(BQ190+273)^3))</f>
        <v>0</v>
      </c>
      <c r="W190">
        <f>($C$7*BR190+$D$7*BS190+$E$7*V190)</f>
        <v>0</v>
      </c>
      <c r="X190">
        <f>0.61365*exp(17.502*W190/(240.97+W190))</f>
        <v>0</v>
      </c>
      <c r="Y190">
        <f>(Z190/AA190*100)</f>
        <v>0</v>
      </c>
      <c r="Z190">
        <f>BJ190*(BO190+BP190)/1000</f>
        <v>0</v>
      </c>
      <c r="AA190">
        <f>0.61365*exp(17.502*BQ190/(240.97+BQ190))</f>
        <v>0</v>
      </c>
      <c r="AB190">
        <f>(X190-BJ190*(BO190+BP190)/1000)</f>
        <v>0</v>
      </c>
      <c r="AC190">
        <f>(-J190*44100)</f>
        <v>0</v>
      </c>
      <c r="AD190">
        <f>2*29.3*R190*0.92*(BQ190-W190)</f>
        <v>0</v>
      </c>
      <c r="AE190">
        <f>2*0.95*5.67E-8*(((BQ190+$B$7)+273)^4-(W190+273)^4)</f>
        <v>0</v>
      </c>
      <c r="AF190">
        <f>U190+AE190+AC190+AD190</f>
        <v>0</v>
      </c>
      <c r="AG190">
        <f>BN190*AU190*(BI190-BH190*(1000-AU190*BK190)/(1000-AU190*BJ190))/(100*BB190)</f>
        <v>0</v>
      </c>
      <c r="AH190">
        <f>1000*BN190*AU190*(BJ190-BK190)/(100*BB190*(1000-AU190*BJ190))</f>
        <v>0</v>
      </c>
      <c r="AI190">
        <f>(AJ190 - AK190 - BO190*1E3/(8.314*(BQ190+273.15)) * AM190/BN190 * AL190) * BN190/(100*BB190) * (1000 - BK190)/1000</f>
        <v>0</v>
      </c>
      <c r="AJ190">
        <v>1307.62712465219</v>
      </c>
      <c r="AK190">
        <v>1276.19727272727</v>
      </c>
      <c r="AL190">
        <v>3.40967118155345</v>
      </c>
      <c r="AM190">
        <v>67.1760314987301</v>
      </c>
      <c r="AN190">
        <f>(AP190 - AO190 + BO190*1E3/(8.314*(BQ190+273.15)) * AR190/BN190 * AQ190) * BN190/(100*BB190) * 1000/(1000 - AP190)</f>
        <v>0</v>
      </c>
      <c r="AO190">
        <v>22.7362499405304</v>
      </c>
      <c r="AP190">
        <v>24.329023030303</v>
      </c>
      <c r="AQ190">
        <v>4.75940440305553e-07</v>
      </c>
      <c r="AR190">
        <v>128.514826234173</v>
      </c>
      <c r="AS190">
        <v>11</v>
      </c>
      <c r="AT190">
        <v>2</v>
      </c>
      <c r="AU190">
        <f>IF(AS190*$H$13&gt;=AW190,1.0,(AW190/(AW190-AS190*$H$13)))</f>
        <v>0</v>
      </c>
      <c r="AV190">
        <f>(AU190-1)*100</f>
        <v>0</v>
      </c>
      <c r="AW190">
        <f>MAX(0,($B$13+$C$13*BV190)/(1+$D$13*BV190)*BO190/(BQ190+273)*$E$13)</f>
        <v>0</v>
      </c>
      <c r="AX190">
        <f>$B$11*BW190+$C$11*BX190+$F$11*CI190*(1-CL190)</f>
        <v>0</v>
      </c>
      <c r="AY190">
        <f>AX190*AZ190</f>
        <v>0</v>
      </c>
      <c r="AZ190">
        <f>($B$11*$D$9+$C$11*$D$9+$F$11*((CV190+CN190)/MAX(CV190+CN190+CW190, 0.1)*$I$9+CW190/MAX(CV190+CN190+CW190, 0.1)*$J$9))/($B$11+$C$11+$F$11)</f>
        <v>0</v>
      </c>
      <c r="BA190">
        <f>($B$11*$K$9+$C$11*$K$9+$F$11*((CV190+CN190)/MAX(CV190+CN190+CW190, 0.1)*$P$9+CW190/MAX(CV190+CN190+CW190, 0.1)*$Q$9))/($B$11+$C$11+$F$11)</f>
        <v>0</v>
      </c>
      <c r="BB190">
        <v>2.44</v>
      </c>
      <c r="BC190">
        <v>0.5</v>
      </c>
      <c r="BD190" t="s">
        <v>355</v>
      </c>
      <c r="BE190">
        <v>2</v>
      </c>
      <c r="BF190" t="b">
        <v>1</v>
      </c>
      <c r="BG190">
        <v>1680460555.31429</v>
      </c>
      <c r="BH190">
        <v>1221.28607142857</v>
      </c>
      <c r="BI190">
        <v>1262.38464285714</v>
      </c>
      <c r="BJ190">
        <v>24.3259357142857</v>
      </c>
      <c r="BK190">
        <v>22.7199857142857</v>
      </c>
      <c r="BL190">
        <v>1219.38035714286</v>
      </c>
      <c r="BM190">
        <v>23.9101678571429</v>
      </c>
      <c r="BN190">
        <v>500.220642857143</v>
      </c>
      <c r="BO190">
        <v>89.4448321428572</v>
      </c>
      <c r="BP190">
        <v>0.0999782178571429</v>
      </c>
      <c r="BQ190">
        <v>27.24645</v>
      </c>
      <c r="BR190">
        <v>27.5077071428571</v>
      </c>
      <c r="BS190">
        <v>999.9</v>
      </c>
      <c r="BT190">
        <v>0</v>
      </c>
      <c r="BU190">
        <v>0</v>
      </c>
      <c r="BV190">
        <v>9981.58642857143</v>
      </c>
      <c r="BW190">
        <v>0</v>
      </c>
      <c r="BX190">
        <v>10.2381</v>
      </c>
      <c r="BY190">
        <v>-41.0979964285714</v>
      </c>
      <c r="BZ190">
        <v>1251.73571428571</v>
      </c>
      <c r="CA190">
        <v>1291.7325</v>
      </c>
      <c r="CB190">
        <v>1.60595</v>
      </c>
      <c r="CC190">
        <v>1262.38464285714</v>
      </c>
      <c r="CD190">
        <v>22.7199857142857</v>
      </c>
      <c r="CE190">
        <v>2.17582964285714</v>
      </c>
      <c r="CF190">
        <v>2.032185</v>
      </c>
      <c r="CG190">
        <v>18.7854392857143</v>
      </c>
      <c r="CH190">
        <v>17.6973464285714</v>
      </c>
      <c r="CI190">
        <v>1999.985</v>
      </c>
      <c r="CJ190">
        <v>0.979999285714286</v>
      </c>
      <c r="CK190">
        <v>0.0200009285714286</v>
      </c>
      <c r="CL190">
        <v>0</v>
      </c>
      <c r="CM190">
        <v>2.53538214285714</v>
      </c>
      <c r="CN190">
        <v>0</v>
      </c>
      <c r="CO190">
        <v>4454.20714285714</v>
      </c>
      <c r="CP190">
        <v>16705.2678571429</v>
      </c>
      <c r="CQ190">
        <v>43.5</v>
      </c>
      <c r="CR190">
        <v>45.25</v>
      </c>
      <c r="CS190">
        <v>44.5</v>
      </c>
      <c r="CT190">
        <v>43.491</v>
      </c>
      <c r="CU190">
        <v>43.062</v>
      </c>
      <c r="CV190">
        <v>1959.98392857143</v>
      </c>
      <c r="CW190">
        <v>40.0010714285714</v>
      </c>
      <c r="CX190">
        <v>0</v>
      </c>
      <c r="CY190">
        <v>1680460593</v>
      </c>
      <c r="CZ190">
        <v>0</v>
      </c>
      <c r="DA190">
        <v>0</v>
      </c>
      <c r="DB190" t="s">
        <v>356</v>
      </c>
      <c r="DC190">
        <v>1680383055.5</v>
      </c>
      <c r="DD190">
        <v>1680383051.5</v>
      </c>
      <c r="DE190">
        <v>0</v>
      </c>
      <c r="DF190">
        <v>-0.261</v>
      </c>
      <c r="DG190">
        <v>-0.006</v>
      </c>
      <c r="DH190">
        <v>1.377</v>
      </c>
      <c r="DI190">
        <v>0.403</v>
      </c>
      <c r="DJ190">
        <v>420</v>
      </c>
      <c r="DK190">
        <v>24</v>
      </c>
      <c r="DL190">
        <v>0.61</v>
      </c>
      <c r="DM190">
        <v>0.33</v>
      </c>
      <c r="DN190">
        <v>-41.079505</v>
      </c>
      <c r="DO190">
        <v>-1.23453883677292</v>
      </c>
      <c r="DP190">
        <v>0.273612230126871</v>
      </c>
      <c r="DQ190">
        <v>0</v>
      </c>
      <c r="DR190">
        <v>1.61594275</v>
      </c>
      <c r="DS190">
        <v>-0.194393583489686</v>
      </c>
      <c r="DT190">
        <v>0.0197964732954509</v>
      </c>
      <c r="DU190">
        <v>0</v>
      </c>
      <c r="DV190">
        <v>0</v>
      </c>
      <c r="DW190">
        <v>2</v>
      </c>
      <c r="DX190" t="s">
        <v>383</v>
      </c>
      <c r="DY190">
        <v>2.87021</v>
      </c>
      <c r="DZ190">
        <v>2.71014</v>
      </c>
      <c r="EA190">
        <v>0.189543</v>
      </c>
      <c r="EB190">
        <v>0.193163</v>
      </c>
      <c r="EC190">
        <v>0.102352</v>
      </c>
      <c r="ED190">
        <v>0.0979458</v>
      </c>
      <c r="EE190">
        <v>22722.7</v>
      </c>
      <c r="EF190">
        <v>19823.3</v>
      </c>
      <c r="EG190">
        <v>25081.6</v>
      </c>
      <c r="EH190">
        <v>23920.4</v>
      </c>
      <c r="EI190">
        <v>38400.4</v>
      </c>
      <c r="EJ190">
        <v>35691.3</v>
      </c>
      <c r="EK190">
        <v>45315.6</v>
      </c>
      <c r="EL190">
        <v>42637.8</v>
      </c>
      <c r="EM190">
        <v>1.78185</v>
      </c>
      <c r="EN190">
        <v>1.88253</v>
      </c>
      <c r="EO190">
        <v>0.106748</v>
      </c>
      <c r="EP190">
        <v>0</v>
      </c>
      <c r="EQ190">
        <v>25.7456</v>
      </c>
      <c r="ER190">
        <v>999.9</v>
      </c>
      <c r="ES190">
        <v>59.596</v>
      </c>
      <c r="ET190">
        <v>28.691</v>
      </c>
      <c r="EU190">
        <v>26.321</v>
      </c>
      <c r="EV190">
        <v>54.3806</v>
      </c>
      <c r="EW190">
        <v>45.2724</v>
      </c>
      <c r="EX190">
        <v>1</v>
      </c>
      <c r="EY190">
        <v>-0.0930158</v>
      </c>
      <c r="EZ190">
        <v>0.582339</v>
      </c>
      <c r="FA190">
        <v>20.2278</v>
      </c>
      <c r="FB190">
        <v>5.23376</v>
      </c>
      <c r="FC190">
        <v>11.986</v>
      </c>
      <c r="FD190">
        <v>4.95715</v>
      </c>
      <c r="FE190">
        <v>3.304</v>
      </c>
      <c r="FF190">
        <v>9999</v>
      </c>
      <c r="FG190">
        <v>9999</v>
      </c>
      <c r="FH190">
        <v>999.9</v>
      </c>
      <c r="FI190">
        <v>9999</v>
      </c>
      <c r="FJ190">
        <v>1.86844</v>
      </c>
      <c r="FK190">
        <v>1.86411</v>
      </c>
      <c r="FL190">
        <v>1.87179</v>
      </c>
      <c r="FM190">
        <v>1.86249</v>
      </c>
      <c r="FN190">
        <v>1.86191</v>
      </c>
      <c r="FO190">
        <v>1.86844</v>
      </c>
      <c r="FP190">
        <v>1.85852</v>
      </c>
      <c r="FQ190">
        <v>1.86497</v>
      </c>
      <c r="FR190">
        <v>5</v>
      </c>
      <c r="FS190">
        <v>0</v>
      </c>
      <c r="FT190">
        <v>0</v>
      </c>
      <c r="FU190">
        <v>0</v>
      </c>
      <c r="FV190" t="s">
        <v>358</v>
      </c>
      <c r="FW190" t="s">
        <v>359</v>
      </c>
      <c r="FX190" t="s">
        <v>360</v>
      </c>
      <c r="FY190" t="s">
        <v>360</v>
      </c>
      <c r="FZ190" t="s">
        <v>360</v>
      </c>
      <c r="GA190" t="s">
        <v>360</v>
      </c>
      <c r="GB190">
        <v>0</v>
      </c>
      <c r="GC190">
        <v>100</v>
      </c>
      <c r="GD190">
        <v>100</v>
      </c>
      <c r="GE190">
        <v>1.93</v>
      </c>
      <c r="GF190">
        <v>0.4159</v>
      </c>
      <c r="GG190">
        <v>0.710533810232173</v>
      </c>
      <c r="GH190">
        <v>0.00197157181927259</v>
      </c>
      <c r="GI190">
        <v>-1.54613444728524e-06</v>
      </c>
      <c r="GJ190">
        <v>6.01190112903267e-10</v>
      </c>
      <c r="GK190">
        <v>-0.100309745534137</v>
      </c>
      <c r="GL190">
        <v>-0.0164619765348121</v>
      </c>
      <c r="GM190">
        <v>0.00184798508784774</v>
      </c>
      <c r="GN190">
        <v>-1.07393615702454e-05</v>
      </c>
      <c r="GO190">
        <v>1</v>
      </c>
      <c r="GP190">
        <v>1970</v>
      </c>
      <c r="GQ190">
        <v>2</v>
      </c>
      <c r="GR190">
        <v>24</v>
      </c>
      <c r="GS190">
        <v>1291.8</v>
      </c>
      <c r="GT190">
        <v>1291.9</v>
      </c>
      <c r="GU190">
        <v>2.58179</v>
      </c>
      <c r="GV190">
        <v>2.33276</v>
      </c>
      <c r="GW190">
        <v>1.44775</v>
      </c>
      <c r="GX190">
        <v>2.31201</v>
      </c>
      <c r="GY190">
        <v>1.44409</v>
      </c>
      <c r="GZ190">
        <v>2.39258</v>
      </c>
      <c r="HA190">
        <v>34.1452</v>
      </c>
      <c r="HB190">
        <v>24.3327</v>
      </c>
      <c r="HC190">
        <v>18</v>
      </c>
      <c r="HD190">
        <v>417.395</v>
      </c>
      <c r="HE190">
        <v>463.469</v>
      </c>
      <c r="HF190">
        <v>24.6502</v>
      </c>
      <c r="HG190">
        <v>26.2686</v>
      </c>
      <c r="HH190">
        <v>30.0001</v>
      </c>
      <c r="HI190">
        <v>26.1664</v>
      </c>
      <c r="HJ190">
        <v>26.1433</v>
      </c>
      <c r="HK190">
        <v>51.7212</v>
      </c>
      <c r="HL190">
        <v>28.3817</v>
      </c>
      <c r="HM190">
        <v>100</v>
      </c>
      <c r="HN190">
        <v>24.6545</v>
      </c>
      <c r="HO190">
        <v>1308.03</v>
      </c>
      <c r="HP190">
        <v>22.8354</v>
      </c>
      <c r="HQ190">
        <v>95.9292</v>
      </c>
      <c r="HR190">
        <v>100.272</v>
      </c>
    </row>
    <row r="191" spans="1:226">
      <c r="A191">
        <v>175</v>
      </c>
      <c r="B191">
        <v>1680460568.1</v>
      </c>
      <c r="C191">
        <v>2543.09999990463</v>
      </c>
      <c r="D191" t="s">
        <v>709</v>
      </c>
      <c r="E191" t="s">
        <v>710</v>
      </c>
      <c r="F191">
        <v>5</v>
      </c>
      <c r="G191" t="s">
        <v>353</v>
      </c>
      <c r="H191" t="s">
        <v>354</v>
      </c>
      <c r="I191">
        <v>1680460560.6</v>
      </c>
      <c r="J191">
        <f>(K191)/1000</f>
        <v>0</v>
      </c>
      <c r="K191">
        <f>IF(BF191, AN191, AH191)</f>
        <v>0</v>
      </c>
      <c r="L191">
        <f>IF(BF191, AI191, AG191)</f>
        <v>0</v>
      </c>
      <c r="M191">
        <f>BH191 - IF(AU191&gt;1, L191*BB191*100.0/(AW191*BV191), 0)</f>
        <v>0</v>
      </c>
      <c r="N191">
        <f>((T191-J191/2)*M191-L191)/(T191+J191/2)</f>
        <v>0</v>
      </c>
      <c r="O191">
        <f>N191*(BO191+BP191)/1000.0</f>
        <v>0</v>
      </c>
      <c r="P191">
        <f>(BH191 - IF(AU191&gt;1, L191*BB191*100.0/(AW191*BV191), 0))*(BO191+BP191)/1000.0</f>
        <v>0</v>
      </c>
      <c r="Q191">
        <f>2.0/((1/S191-1/R191)+SIGN(S191)*SQRT((1/S191-1/R191)*(1/S191-1/R191) + 4*BC191/((BC191+1)*(BC191+1))*(2*1/S191*1/R191-1/R191*1/R191)))</f>
        <v>0</v>
      </c>
      <c r="R191">
        <f>IF(LEFT(BD191,1)&lt;&gt;"0",IF(LEFT(BD191,1)="1",3.0,BE191),$D$5+$E$5*(BV191*BO191/($K$5*1000))+$F$5*(BV191*BO191/($K$5*1000))*MAX(MIN(BB191,$J$5),$I$5)*MAX(MIN(BB191,$J$5),$I$5)+$G$5*MAX(MIN(BB191,$J$5),$I$5)*(BV191*BO191/($K$5*1000))+$H$5*(BV191*BO191/($K$5*1000))*(BV191*BO191/($K$5*1000)))</f>
        <v>0</v>
      </c>
      <c r="S191">
        <f>J191*(1000-(1000*0.61365*exp(17.502*W191/(240.97+W191))/(BO191+BP191)+BJ191)/2)/(1000*0.61365*exp(17.502*W191/(240.97+W191))/(BO191+BP191)-BJ191)</f>
        <v>0</v>
      </c>
      <c r="T191">
        <f>1/((BC191+1)/(Q191/1.6)+1/(R191/1.37)) + BC191/((BC191+1)/(Q191/1.6) + BC191/(R191/1.37))</f>
        <v>0</v>
      </c>
      <c r="U191">
        <f>(AX191*BA191)</f>
        <v>0</v>
      </c>
      <c r="V191">
        <f>(BQ191+(U191+2*0.95*5.67E-8*(((BQ191+$B$7)+273)^4-(BQ191+273)^4)-44100*J191)/(1.84*29.3*R191+8*0.95*5.67E-8*(BQ191+273)^3))</f>
        <v>0</v>
      </c>
      <c r="W191">
        <f>($C$7*BR191+$D$7*BS191+$E$7*V191)</f>
        <v>0</v>
      </c>
      <c r="X191">
        <f>0.61365*exp(17.502*W191/(240.97+W191))</f>
        <v>0</v>
      </c>
      <c r="Y191">
        <f>(Z191/AA191*100)</f>
        <v>0</v>
      </c>
      <c r="Z191">
        <f>BJ191*(BO191+BP191)/1000</f>
        <v>0</v>
      </c>
      <c r="AA191">
        <f>0.61365*exp(17.502*BQ191/(240.97+BQ191))</f>
        <v>0</v>
      </c>
      <c r="AB191">
        <f>(X191-BJ191*(BO191+BP191)/1000)</f>
        <v>0</v>
      </c>
      <c r="AC191">
        <f>(-J191*44100)</f>
        <v>0</v>
      </c>
      <c r="AD191">
        <f>2*29.3*R191*0.92*(BQ191-W191)</f>
        <v>0</v>
      </c>
      <c r="AE191">
        <f>2*0.95*5.67E-8*(((BQ191+$B$7)+273)^4-(W191+273)^4)</f>
        <v>0</v>
      </c>
      <c r="AF191">
        <f>U191+AE191+AC191+AD191</f>
        <v>0</v>
      </c>
      <c r="AG191">
        <f>BN191*AU191*(BI191-BH191*(1000-AU191*BK191)/(1000-AU191*BJ191))/(100*BB191)</f>
        <v>0</v>
      </c>
      <c r="AH191">
        <f>1000*BN191*AU191*(BJ191-BK191)/(100*BB191*(1000-AU191*BJ191))</f>
        <v>0</v>
      </c>
      <c r="AI191">
        <f>(AJ191 - AK191 - BO191*1E3/(8.314*(BQ191+273.15)) * AM191/BN191 * AL191) * BN191/(100*BB191) * (1000 - BK191)/1000</f>
        <v>0</v>
      </c>
      <c r="AJ191">
        <v>1324.77697520124</v>
      </c>
      <c r="AK191">
        <v>1293.22660606061</v>
      </c>
      <c r="AL191">
        <v>3.41325804626435</v>
      </c>
      <c r="AM191">
        <v>67.1760314987301</v>
      </c>
      <c r="AN191">
        <f>(AP191 - AO191 + BO191*1E3/(8.314*(BQ191+273.15)) * AR191/BN191 * AQ191) * BN191/(100*BB191) * 1000/(1000 - AP191)</f>
        <v>0</v>
      </c>
      <c r="AO191">
        <v>22.7864810599638</v>
      </c>
      <c r="AP191">
        <v>24.3343072727273</v>
      </c>
      <c r="AQ191">
        <v>2.42783989251014e-06</v>
      </c>
      <c r="AR191">
        <v>128.514826234173</v>
      </c>
      <c r="AS191">
        <v>11</v>
      </c>
      <c r="AT191">
        <v>2</v>
      </c>
      <c r="AU191">
        <f>IF(AS191*$H$13&gt;=AW191,1.0,(AW191/(AW191-AS191*$H$13)))</f>
        <v>0</v>
      </c>
      <c r="AV191">
        <f>(AU191-1)*100</f>
        <v>0</v>
      </c>
      <c r="AW191">
        <f>MAX(0,($B$13+$C$13*BV191)/(1+$D$13*BV191)*BO191/(BQ191+273)*$E$13)</f>
        <v>0</v>
      </c>
      <c r="AX191">
        <f>$B$11*BW191+$C$11*BX191+$F$11*CI191*(1-CL191)</f>
        <v>0</v>
      </c>
      <c r="AY191">
        <f>AX191*AZ191</f>
        <v>0</v>
      </c>
      <c r="AZ191">
        <f>($B$11*$D$9+$C$11*$D$9+$F$11*((CV191+CN191)/MAX(CV191+CN191+CW191, 0.1)*$I$9+CW191/MAX(CV191+CN191+CW191, 0.1)*$J$9))/($B$11+$C$11+$F$11)</f>
        <v>0</v>
      </c>
      <c r="BA191">
        <f>($B$11*$K$9+$C$11*$K$9+$F$11*((CV191+CN191)/MAX(CV191+CN191+CW191, 0.1)*$P$9+CW191/MAX(CV191+CN191+CW191, 0.1)*$Q$9))/($B$11+$C$11+$F$11)</f>
        <v>0</v>
      </c>
      <c r="BB191">
        <v>2.44</v>
      </c>
      <c r="BC191">
        <v>0.5</v>
      </c>
      <c r="BD191" t="s">
        <v>355</v>
      </c>
      <c r="BE191">
        <v>2</v>
      </c>
      <c r="BF191" t="b">
        <v>1</v>
      </c>
      <c r="BG191">
        <v>1680460560.6</v>
      </c>
      <c r="BH191">
        <v>1238.58148148148</v>
      </c>
      <c r="BI191">
        <v>1279.97</v>
      </c>
      <c r="BJ191">
        <v>24.3286814814815</v>
      </c>
      <c r="BK191">
        <v>22.7451740740741</v>
      </c>
      <c r="BL191">
        <v>1236.66074074074</v>
      </c>
      <c r="BM191">
        <v>23.9127740740741</v>
      </c>
      <c r="BN191">
        <v>500.227</v>
      </c>
      <c r="BO191">
        <v>89.4454481481481</v>
      </c>
      <c r="BP191">
        <v>0.100040177777778</v>
      </c>
      <c r="BQ191">
        <v>27.2344407407407</v>
      </c>
      <c r="BR191">
        <v>27.5013518518519</v>
      </c>
      <c r="BS191">
        <v>999.9</v>
      </c>
      <c r="BT191">
        <v>0</v>
      </c>
      <c r="BU191">
        <v>0</v>
      </c>
      <c r="BV191">
        <v>9987.33962962963</v>
      </c>
      <c r="BW191">
        <v>0</v>
      </c>
      <c r="BX191">
        <v>10.2381</v>
      </c>
      <c r="BY191">
        <v>-41.3887703703704</v>
      </c>
      <c r="BZ191">
        <v>1269.4662962963</v>
      </c>
      <c r="CA191">
        <v>1309.76111111111</v>
      </c>
      <c r="CB191">
        <v>1.58350185185185</v>
      </c>
      <c r="CC191">
        <v>1279.97</v>
      </c>
      <c r="CD191">
        <v>22.7451740740741</v>
      </c>
      <c r="CE191">
        <v>2.17609</v>
      </c>
      <c r="CF191">
        <v>2.03445259259259</v>
      </c>
      <c r="CG191">
        <v>18.7873592592593</v>
      </c>
      <c r="CH191">
        <v>17.7150333333333</v>
      </c>
      <c r="CI191">
        <v>2000.01407407407</v>
      </c>
      <c r="CJ191">
        <v>0.979999444444444</v>
      </c>
      <c r="CK191">
        <v>0.0200007592592593</v>
      </c>
      <c r="CL191">
        <v>0</v>
      </c>
      <c r="CM191">
        <v>2.55858148148148</v>
      </c>
      <c r="CN191">
        <v>0</v>
      </c>
      <c r="CO191">
        <v>4452.54814814815</v>
      </c>
      <c r="CP191">
        <v>16705.5185185185</v>
      </c>
      <c r="CQ191">
        <v>43.5</v>
      </c>
      <c r="CR191">
        <v>45.25</v>
      </c>
      <c r="CS191">
        <v>44.5</v>
      </c>
      <c r="CT191">
        <v>43.4883333333333</v>
      </c>
      <c r="CU191">
        <v>43.062</v>
      </c>
      <c r="CV191">
        <v>1960.01259259259</v>
      </c>
      <c r="CW191">
        <v>40.0014814814815</v>
      </c>
      <c r="CX191">
        <v>0</v>
      </c>
      <c r="CY191">
        <v>1680460597.8</v>
      </c>
      <c r="CZ191">
        <v>0</v>
      </c>
      <c r="DA191">
        <v>0</v>
      </c>
      <c r="DB191" t="s">
        <v>356</v>
      </c>
      <c r="DC191">
        <v>1680383055.5</v>
      </c>
      <c r="DD191">
        <v>1680383051.5</v>
      </c>
      <c r="DE191">
        <v>0</v>
      </c>
      <c r="DF191">
        <v>-0.261</v>
      </c>
      <c r="DG191">
        <v>-0.006</v>
      </c>
      <c r="DH191">
        <v>1.377</v>
      </c>
      <c r="DI191">
        <v>0.403</v>
      </c>
      <c r="DJ191">
        <v>420</v>
      </c>
      <c r="DK191">
        <v>24</v>
      </c>
      <c r="DL191">
        <v>0.61</v>
      </c>
      <c r="DM191">
        <v>0.33</v>
      </c>
      <c r="DN191">
        <v>-41.2036731707317</v>
      </c>
      <c r="DO191">
        <v>-3.07793101045304</v>
      </c>
      <c r="DP191">
        <v>0.363529351332448</v>
      </c>
      <c r="DQ191">
        <v>0</v>
      </c>
      <c r="DR191">
        <v>1.59850390243902</v>
      </c>
      <c r="DS191">
        <v>-0.211212543554005</v>
      </c>
      <c r="DT191">
        <v>0.0223304004615002</v>
      </c>
      <c r="DU191">
        <v>0</v>
      </c>
      <c r="DV191">
        <v>0</v>
      </c>
      <c r="DW191">
        <v>2</v>
      </c>
      <c r="DX191" t="s">
        <v>383</v>
      </c>
      <c r="DY191">
        <v>2.87053</v>
      </c>
      <c r="DZ191">
        <v>2.70989</v>
      </c>
      <c r="EA191">
        <v>0.19109</v>
      </c>
      <c r="EB191">
        <v>0.194686</v>
      </c>
      <c r="EC191">
        <v>0.10237</v>
      </c>
      <c r="ED191">
        <v>0.098069</v>
      </c>
      <c r="EE191">
        <v>22679.2</v>
      </c>
      <c r="EF191">
        <v>19785.8</v>
      </c>
      <c r="EG191">
        <v>25081.5</v>
      </c>
      <c r="EH191">
        <v>23920.2</v>
      </c>
      <c r="EI191">
        <v>38399.5</v>
      </c>
      <c r="EJ191">
        <v>35686.1</v>
      </c>
      <c r="EK191">
        <v>45315.4</v>
      </c>
      <c r="EL191">
        <v>42637.4</v>
      </c>
      <c r="EM191">
        <v>1.78205</v>
      </c>
      <c r="EN191">
        <v>1.88253</v>
      </c>
      <c r="EO191">
        <v>0.108149</v>
      </c>
      <c r="EP191">
        <v>0</v>
      </c>
      <c r="EQ191">
        <v>25.7397</v>
      </c>
      <c r="ER191">
        <v>999.9</v>
      </c>
      <c r="ES191">
        <v>59.596</v>
      </c>
      <c r="ET191">
        <v>28.691</v>
      </c>
      <c r="EU191">
        <v>26.32</v>
      </c>
      <c r="EV191">
        <v>54.2406</v>
      </c>
      <c r="EW191">
        <v>44.375</v>
      </c>
      <c r="EX191">
        <v>1</v>
      </c>
      <c r="EY191">
        <v>-0.0929878</v>
      </c>
      <c r="EZ191">
        <v>0.565202</v>
      </c>
      <c r="FA191">
        <v>20.2279</v>
      </c>
      <c r="FB191">
        <v>5.23436</v>
      </c>
      <c r="FC191">
        <v>11.986</v>
      </c>
      <c r="FD191">
        <v>4.95735</v>
      </c>
      <c r="FE191">
        <v>3.30395</v>
      </c>
      <c r="FF191">
        <v>9999</v>
      </c>
      <c r="FG191">
        <v>9999</v>
      </c>
      <c r="FH191">
        <v>999.9</v>
      </c>
      <c r="FI191">
        <v>9999</v>
      </c>
      <c r="FJ191">
        <v>1.86844</v>
      </c>
      <c r="FK191">
        <v>1.86409</v>
      </c>
      <c r="FL191">
        <v>1.87178</v>
      </c>
      <c r="FM191">
        <v>1.86249</v>
      </c>
      <c r="FN191">
        <v>1.86196</v>
      </c>
      <c r="FO191">
        <v>1.86844</v>
      </c>
      <c r="FP191">
        <v>1.85852</v>
      </c>
      <c r="FQ191">
        <v>1.86498</v>
      </c>
      <c r="FR191">
        <v>5</v>
      </c>
      <c r="FS191">
        <v>0</v>
      </c>
      <c r="FT191">
        <v>0</v>
      </c>
      <c r="FU191">
        <v>0</v>
      </c>
      <c r="FV191" t="s">
        <v>358</v>
      </c>
      <c r="FW191" t="s">
        <v>359</v>
      </c>
      <c r="FX191" t="s">
        <v>360</v>
      </c>
      <c r="FY191" t="s">
        <v>360</v>
      </c>
      <c r="FZ191" t="s">
        <v>360</v>
      </c>
      <c r="GA191" t="s">
        <v>360</v>
      </c>
      <c r="GB191">
        <v>0</v>
      </c>
      <c r="GC191">
        <v>100</v>
      </c>
      <c r="GD191">
        <v>100</v>
      </c>
      <c r="GE191">
        <v>1.94</v>
      </c>
      <c r="GF191">
        <v>0.4163</v>
      </c>
      <c r="GG191">
        <v>0.710533810232173</v>
      </c>
      <c r="GH191">
        <v>0.00197157181927259</v>
      </c>
      <c r="GI191">
        <v>-1.54613444728524e-06</v>
      </c>
      <c r="GJ191">
        <v>6.01190112903267e-10</v>
      </c>
      <c r="GK191">
        <v>-0.100309745534137</v>
      </c>
      <c r="GL191">
        <v>-0.0164619765348121</v>
      </c>
      <c r="GM191">
        <v>0.00184798508784774</v>
      </c>
      <c r="GN191">
        <v>-1.07393615702454e-05</v>
      </c>
      <c r="GO191">
        <v>1</v>
      </c>
      <c r="GP191">
        <v>1970</v>
      </c>
      <c r="GQ191">
        <v>2</v>
      </c>
      <c r="GR191">
        <v>24</v>
      </c>
      <c r="GS191">
        <v>1291.9</v>
      </c>
      <c r="GT191">
        <v>1291.9</v>
      </c>
      <c r="GU191">
        <v>2.60742</v>
      </c>
      <c r="GV191">
        <v>2.34253</v>
      </c>
      <c r="GW191">
        <v>1.44897</v>
      </c>
      <c r="GX191">
        <v>2.31201</v>
      </c>
      <c r="GY191">
        <v>1.44409</v>
      </c>
      <c r="GZ191">
        <v>2.28149</v>
      </c>
      <c r="HA191">
        <v>34.1452</v>
      </c>
      <c r="HB191">
        <v>24.3239</v>
      </c>
      <c r="HC191">
        <v>18</v>
      </c>
      <c r="HD191">
        <v>417.505</v>
      </c>
      <c r="HE191">
        <v>463.469</v>
      </c>
      <c r="HF191">
        <v>24.6497</v>
      </c>
      <c r="HG191">
        <v>26.2686</v>
      </c>
      <c r="HH191">
        <v>30.0001</v>
      </c>
      <c r="HI191">
        <v>26.1664</v>
      </c>
      <c r="HJ191">
        <v>26.1433</v>
      </c>
      <c r="HK191">
        <v>52.2171</v>
      </c>
      <c r="HL191">
        <v>28.3817</v>
      </c>
      <c r="HM191">
        <v>100</v>
      </c>
      <c r="HN191">
        <v>25.0647</v>
      </c>
      <c r="HO191">
        <v>1321.61</v>
      </c>
      <c r="HP191">
        <v>22.8406</v>
      </c>
      <c r="HQ191">
        <v>95.9287</v>
      </c>
      <c r="HR191">
        <v>100.271</v>
      </c>
    </row>
    <row r="192" spans="1:226">
      <c r="A192">
        <v>176</v>
      </c>
      <c r="B192">
        <v>1680460573.1</v>
      </c>
      <c r="C192">
        <v>2548.09999990463</v>
      </c>
      <c r="D192" t="s">
        <v>711</v>
      </c>
      <c r="E192" t="s">
        <v>712</v>
      </c>
      <c r="F192">
        <v>5</v>
      </c>
      <c r="G192" t="s">
        <v>353</v>
      </c>
      <c r="H192" t="s">
        <v>354</v>
      </c>
      <c r="I192">
        <v>1680460565.31429</v>
      </c>
      <c r="J192">
        <f>(K192)/1000</f>
        <v>0</v>
      </c>
      <c r="K192">
        <f>IF(BF192, AN192, AH192)</f>
        <v>0</v>
      </c>
      <c r="L192">
        <f>IF(BF192, AI192, AG192)</f>
        <v>0</v>
      </c>
      <c r="M192">
        <f>BH192 - IF(AU192&gt;1, L192*BB192*100.0/(AW192*BV192), 0)</f>
        <v>0</v>
      </c>
      <c r="N192">
        <f>((T192-J192/2)*M192-L192)/(T192+J192/2)</f>
        <v>0</v>
      </c>
      <c r="O192">
        <f>N192*(BO192+BP192)/1000.0</f>
        <v>0</v>
      </c>
      <c r="P192">
        <f>(BH192 - IF(AU192&gt;1, L192*BB192*100.0/(AW192*BV192), 0))*(BO192+BP192)/1000.0</f>
        <v>0</v>
      </c>
      <c r="Q192">
        <f>2.0/((1/S192-1/R192)+SIGN(S192)*SQRT((1/S192-1/R192)*(1/S192-1/R192) + 4*BC192/((BC192+1)*(BC192+1))*(2*1/S192*1/R192-1/R192*1/R192)))</f>
        <v>0</v>
      </c>
      <c r="R192">
        <f>IF(LEFT(BD192,1)&lt;&gt;"0",IF(LEFT(BD192,1)="1",3.0,BE192),$D$5+$E$5*(BV192*BO192/($K$5*1000))+$F$5*(BV192*BO192/($K$5*1000))*MAX(MIN(BB192,$J$5),$I$5)*MAX(MIN(BB192,$J$5),$I$5)+$G$5*MAX(MIN(BB192,$J$5),$I$5)*(BV192*BO192/($K$5*1000))+$H$5*(BV192*BO192/($K$5*1000))*(BV192*BO192/($K$5*1000)))</f>
        <v>0</v>
      </c>
      <c r="S192">
        <f>J192*(1000-(1000*0.61365*exp(17.502*W192/(240.97+W192))/(BO192+BP192)+BJ192)/2)/(1000*0.61365*exp(17.502*W192/(240.97+W192))/(BO192+BP192)-BJ192)</f>
        <v>0</v>
      </c>
      <c r="T192">
        <f>1/((BC192+1)/(Q192/1.6)+1/(R192/1.37)) + BC192/((BC192+1)/(Q192/1.6) + BC192/(R192/1.37))</f>
        <v>0</v>
      </c>
      <c r="U192">
        <f>(AX192*BA192)</f>
        <v>0</v>
      </c>
      <c r="V192">
        <f>(BQ192+(U192+2*0.95*5.67E-8*(((BQ192+$B$7)+273)^4-(BQ192+273)^4)-44100*J192)/(1.84*29.3*R192+8*0.95*5.67E-8*(BQ192+273)^3))</f>
        <v>0</v>
      </c>
      <c r="W192">
        <f>($C$7*BR192+$D$7*BS192+$E$7*V192)</f>
        <v>0</v>
      </c>
      <c r="X192">
        <f>0.61365*exp(17.502*W192/(240.97+W192))</f>
        <v>0</v>
      </c>
      <c r="Y192">
        <f>(Z192/AA192*100)</f>
        <v>0</v>
      </c>
      <c r="Z192">
        <f>BJ192*(BO192+BP192)/1000</f>
        <v>0</v>
      </c>
      <c r="AA192">
        <f>0.61365*exp(17.502*BQ192/(240.97+BQ192))</f>
        <v>0</v>
      </c>
      <c r="AB192">
        <f>(X192-BJ192*(BO192+BP192)/1000)</f>
        <v>0</v>
      </c>
      <c r="AC192">
        <f>(-J192*44100)</f>
        <v>0</v>
      </c>
      <c r="AD192">
        <f>2*29.3*R192*0.92*(BQ192-W192)</f>
        <v>0</v>
      </c>
      <c r="AE192">
        <f>2*0.95*5.67E-8*(((BQ192+$B$7)+273)^4-(W192+273)^4)</f>
        <v>0</v>
      </c>
      <c r="AF192">
        <f>U192+AE192+AC192+AD192</f>
        <v>0</v>
      </c>
      <c r="AG192">
        <f>BN192*AU192*(BI192-BH192*(1000-AU192*BK192)/(1000-AU192*BJ192))/(100*BB192)</f>
        <v>0</v>
      </c>
      <c r="AH192">
        <f>1000*BN192*AU192*(BJ192-BK192)/(100*BB192*(1000-AU192*BJ192))</f>
        <v>0</v>
      </c>
      <c r="AI192">
        <f>(AJ192 - AK192 - BO192*1E3/(8.314*(BQ192+273.15)) * AM192/BN192 * AL192) * BN192/(100*BB192) * (1000 - BK192)/1000</f>
        <v>0</v>
      </c>
      <c r="AJ192">
        <v>1342.12000874787</v>
      </c>
      <c r="AK192">
        <v>1310.51375757576</v>
      </c>
      <c r="AL192">
        <v>3.46057302962539</v>
      </c>
      <c r="AM192">
        <v>67.1760314987301</v>
      </c>
      <c r="AN192">
        <f>(AP192 - AO192 + BO192*1E3/(8.314*(BQ192+273.15)) * AR192/BN192 * AQ192) * BN192/(100*BB192) * 1000/(1000 - AP192)</f>
        <v>0</v>
      </c>
      <c r="AO192">
        <v>22.7902369495674</v>
      </c>
      <c r="AP192">
        <v>24.3548666666666</v>
      </c>
      <c r="AQ192">
        <v>0.00511121547789613</v>
      </c>
      <c r="AR192">
        <v>128.514826234173</v>
      </c>
      <c r="AS192">
        <v>11</v>
      </c>
      <c r="AT192">
        <v>2</v>
      </c>
      <c r="AU192">
        <f>IF(AS192*$H$13&gt;=AW192,1.0,(AW192/(AW192-AS192*$H$13)))</f>
        <v>0</v>
      </c>
      <c r="AV192">
        <f>(AU192-1)*100</f>
        <v>0</v>
      </c>
      <c r="AW192">
        <f>MAX(0,($B$13+$C$13*BV192)/(1+$D$13*BV192)*BO192/(BQ192+273)*$E$13)</f>
        <v>0</v>
      </c>
      <c r="AX192">
        <f>$B$11*BW192+$C$11*BX192+$F$11*CI192*(1-CL192)</f>
        <v>0</v>
      </c>
      <c r="AY192">
        <f>AX192*AZ192</f>
        <v>0</v>
      </c>
      <c r="AZ192">
        <f>($B$11*$D$9+$C$11*$D$9+$F$11*((CV192+CN192)/MAX(CV192+CN192+CW192, 0.1)*$I$9+CW192/MAX(CV192+CN192+CW192, 0.1)*$J$9))/($B$11+$C$11+$F$11)</f>
        <v>0</v>
      </c>
      <c r="BA192">
        <f>($B$11*$K$9+$C$11*$K$9+$F$11*((CV192+CN192)/MAX(CV192+CN192+CW192, 0.1)*$P$9+CW192/MAX(CV192+CN192+CW192, 0.1)*$Q$9))/($B$11+$C$11+$F$11)</f>
        <v>0</v>
      </c>
      <c r="BB192">
        <v>2.44</v>
      </c>
      <c r="BC192">
        <v>0.5</v>
      </c>
      <c r="BD192" t="s">
        <v>355</v>
      </c>
      <c r="BE192">
        <v>2</v>
      </c>
      <c r="BF192" t="b">
        <v>1</v>
      </c>
      <c r="BG192">
        <v>1680460565.31429</v>
      </c>
      <c r="BH192">
        <v>1254.20785714286</v>
      </c>
      <c r="BI192">
        <v>1295.79178571429</v>
      </c>
      <c r="BJ192">
        <v>24.3346071428571</v>
      </c>
      <c r="BK192">
        <v>22.7653821428571</v>
      </c>
      <c r="BL192">
        <v>1252.2725</v>
      </c>
      <c r="BM192">
        <v>23.9183928571429</v>
      </c>
      <c r="BN192">
        <v>500.232678571428</v>
      </c>
      <c r="BO192">
        <v>89.4462464285714</v>
      </c>
      <c r="BP192">
        <v>0.0999528142857143</v>
      </c>
      <c r="BQ192">
        <v>27.2245535714286</v>
      </c>
      <c r="BR192">
        <v>27.5008071428571</v>
      </c>
      <c r="BS192">
        <v>999.9</v>
      </c>
      <c r="BT192">
        <v>0</v>
      </c>
      <c r="BU192">
        <v>0</v>
      </c>
      <c r="BV192">
        <v>9988.55428571428</v>
      </c>
      <c r="BW192">
        <v>0</v>
      </c>
      <c r="BX192">
        <v>10.2381</v>
      </c>
      <c r="BY192">
        <v>-41.584325</v>
      </c>
      <c r="BZ192">
        <v>1285.48964285714</v>
      </c>
      <c r="CA192">
        <v>1325.97892857143</v>
      </c>
      <c r="CB192">
        <v>1.56921892857143</v>
      </c>
      <c r="CC192">
        <v>1295.79178571429</v>
      </c>
      <c r="CD192">
        <v>22.7653821428571</v>
      </c>
      <c r="CE192">
        <v>2.17663857142857</v>
      </c>
      <c r="CF192">
        <v>2.03627892857143</v>
      </c>
      <c r="CG192">
        <v>18.7913964285714</v>
      </c>
      <c r="CH192">
        <v>17.7292714285714</v>
      </c>
      <c r="CI192">
        <v>2000.01714285714</v>
      </c>
      <c r="CJ192">
        <v>0.979999714285714</v>
      </c>
      <c r="CK192">
        <v>0.0200004714285714</v>
      </c>
      <c r="CL192">
        <v>0</v>
      </c>
      <c r="CM192">
        <v>2.59193571428571</v>
      </c>
      <c r="CN192">
        <v>0</v>
      </c>
      <c r="CO192">
        <v>4451.16107142857</v>
      </c>
      <c r="CP192">
        <v>16705.5571428571</v>
      </c>
      <c r="CQ192">
        <v>43.5</v>
      </c>
      <c r="CR192">
        <v>45.2544285714286</v>
      </c>
      <c r="CS192">
        <v>44.5</v>
      </c>
      <c r="CT192">
        <v>43.49325</v>
      </c>
      <c r="CU192">
        <v>43.062</v>
      </c>
      <c r="CV192">
        <v>1960.01642857143</v>
      </c>
      <c r="CW192">
        <v>40.0007142857143</v>
      </c>
      <c r="CX192">
        <v>0</v>
      </c>
      <c r="CY192">
        <v>1680460603.2</v>
      </c>
      <c r="CZ192">
        <v>0</v>
      </c>
      <c r="DA192">
        <v>0</v>
      </c>
      <c r="DB192" t="s">
        <v>356</v>
      </c>
      <c r="DC192">
        <v>1680383055.5</v>
      </c>
      <c r="DD192">
        <v>1680383051.5</v>
      </c>
      <c r="DE192">
        <v>0</v>
      </c>
      <c r="DF192">
        <v>-0.261</v>
      </c>
      <c r="DG192">
        <v>-0.006</v>
      </c>
      <c r="DH192">
        <v>1.377</v>
      </c>
      <c r="DI192">
        <v>0.403</v>
      </c>
      <c r="DJ192">
        <v>420</v>
      </c>
      <c r="DK192">
        <v>24</v>
      </c>
      <c r="DL192">
        <v>0.61</v>
      </c>
      <c r="DM192">
        <v>0.33</v>
      </c>
      <c r="DN192">
        <v>-41.3870341463415</v>
      </c>
      <c r="DO192">
        <v>-3.50637073170738</v>
      </c>
      <c r="DP192">
        <v>0.386137743406168</v>
      </c>
      <c r="DQ192">
        <v>0</v>
      </c>
      <c r="DR192">
        <v>1.58129243902439</v>
      </c>
      <c r="DS192">
        <v>-0.236943135888501</v>
      </c>
      <c r="DT192">
        <v>0.0248418387030574</v>
      </c>
      <c r="DU192">
        <v>0</v>
      </c>
      <c r="DV192">
        <v>0</v>
      </c>
      <c r="DW192">
        <v>2</v>
      </c>
      <c r="DX192" t="s">
        <v>383</v>
      </c>
      <c r="DY192">
        <v>2.87026</v>
      </c>
      <c r="DZ192">
        <v>2.71033</v>
      </c>
      <c r="EA192">
        <v>0.192642</v>
      </c>
      <c r="EB192">
        <v>0.196124</v>
      </c>
      <c r="EC192">
        <v>0.102433</v>
      </c>
      <c r="ED192">
        <v>0.0980753</v>
      </c>
      <c r="EE192">
        <v>22635.6</v>
      </c>
      <c r="EF192">
        <v>19750.5</v>
      </c>
      <c r="EG192">
        <v>25081.3</v>
      </c>
      <c r="EH192">
        <v>23920.3</v>
      </c>
      <c r="EI192">
        <v>38396.8</v>
      </c>
      <c r="EJ192">
        <v>35686.2</v>
      </c>
      <c r="EK192">
        <v>45315.4</v>
      </c>
      <c r="EL192">
        <v>42637.7</v>
      </c>
      <c r="EM192">
        <v>1.78192</v>
      </c>
      <c r="EN192">
        <v>1.88273</v>
      </c>
      <c r="EO192">
        <v>0.107713</v>
      </c>
      <c r="EP192">
        <v>0</v>
      </c>
      <c r="EQ192">
        <v>25.7332</v>
      </c>
      <c r="ER192">
        <v>999.9</v>
      </c>
      <c r="ES192">
        <v>59.596</v>
      </c>
      <c r="ET192">
        <v>28.691</v>
      </c>
      <c r="EU192">
        <v>26.3202</v>
      </c>
      <c r="EV192">
        <v>54.5206</v>
      </c>
      <c r="EW192">
        <v>44.5753</v>
      </c>
      <c r="EX192">
        <v>1</v>
      </c>
      <c r="EY192">
        <v>-0.0931758</v>
      </c>
      <c r="EZ192">
        <v>-0.944556</v>
      </c>
      <c r="FA192">
        <v>20.225</v>
      </c>
      <c r="FB192">
        <v>5.23361</v>
      </c>
      <c r="FC192">
        <v>11.986</v>
      </c>
      <c r="FD192">
        <v>4.957</v>
      </c>
      <c r="FE192">
        <v>3.30395</v>
      </c>
      <c r="FF192">
        <v>9999</v>
      </c>
      <c r="FG192">
        <v>9999</v>
      </c>
      <c r="FH192">
        <v>999.9</v>
      </c>
      <c r="FI192">
        <v>9999</v>
      </c>
      <c r="FJ192">
        <v>1.86844</v>
      </c>
      <c r="FK192">
        <v>1.8641</v>
      </c>
      <c r="FL192">
        <v>1.87178</v>
      </c>
      <c r="FM192">
        <v>1.86249</v>
      </c>
      <c r="FN192">
        <v>1.8619</v>
      </c>
      <c r="FO192">
        <v>1.86844</v>
      </c>
      <c r="FP192">
        <v>1.85852</v>
      </c>
      <c r="FQ192">
        <v>1.86495</v>
      </c>
      <c r="FR192">
        <v>5</v>
      </c>
      <c r="FS192">
        <v>0</v>
      </c>
      <c r="FT192">
        <v>0</v>
      </c>
      <c r="FU192">
        <v>0</v>
      </c>
      <c r="FV192" t="s">
        <v>358</v>
      </c>
      <c r="FW192" t="s">
        <v>359</v>
      </c>
      <c r="FX192" t="s">
        <v>360</v>
      </c>
      <c r="FY192" t="s">
        <v>360</v>
      </c>
      <c r="FZ192" t="s">
        <v>360</v>
      </c>
      <c r="GA192" t="s">
        <v>360</v>
      </c>
      <c r="GB192">
        <v>0</v>
      </c>
      <c r="GC192">
        <v>100</v>
      </c>
      <c r="GD192">
        <v>100</v>
      </c>
      <c r="GE192">
        <v>1.96</v>
      </c>
      <c r="GF192">
        <v>0.4174</v>
      </c>
      <c r="GG192">
        <v>0.710533810232173</v>
      </c>
      <c r="GH192">
        <v>0.00197157181927259</v>
      </c>
      <c r="GI192">
        <v>-1.54613444728524e-06</v>
      </c>
      <c r="GJ192">
        <v>6.01190112903267e-10</v>
      </c>
      <c r="GK192">
        <v>-0.100309745534137</v>
      </c>
      <c r="GL192">
        <v>-0.0164619765348121</v>
      </c>
      <c r="GM192">
        <v>0.00184798508784774</v>
      </c>
      <c r="GN192">
        <v>-1.07393615702454e-05</v>
      </c>
      <c r="GO192">
        <v>1</v>
      </c>
      <c r="GP192">
        <v>1970</v>
      </c>
      <c r="GQ192">
        <v>2</v>
      </c>
      <c r="GR192">
        <v>24</v>
      </c>
      <c r="GS192">
        <v>1292</v>
      </c>
      <c r="GT192">
        <v>1292</v>
      </c>
      <c r="GU192">
        <v>2.63428</v>
      </c>
      <c r="GV192">
        <v>2.32422</v>
      </c>
      <c r="GW192">
        <v>1.44775</v>
      </c>
      <c r="GX192">
        <v>2.31201</v>
      </c>
      <c r="GY192">
        <v>1.44409</v>
      </c>
      <c r="GZ192">
        <v>2.44873</v>
      </c>
      <c r="HA192">
        <v>34.1452</v>
      </c>
      <c r="HB192">
        <v>24.3327</v>
      </c>
      <c r="HC192">
        <v>18</v>
      </c>
      <c r="HD192">
        <v>417.437</v>
      </c>
      <c r="HE192">
        <v>463.598</v>
      </c>
      <c r="HF192">
        <v>24.9099</v>
      </c>
      <c r="HG192">
        <v>26.2686</v>
      </c>
      <c r="HH192">
        <v>30</v>
      </c>
      <c r="HI192">
        <v>26.1664</v>
      </c>
      <c r="HJ192">
        <v>26.1438</v>
      </c>
      <c r="HK192">
        <v>52.7796</v>
      </c>
      <c r="HL192">
        <v>28.3817</v>
      </c>
      <c r="HM192">
        <v>100</v>
      </c>
      <c r="HN192">
        <v>25.065</v>
      </c>
      <c r="HO192">
        <v>1341.8</v>
      </c>
      <c r="HP192">
        <v>22.8249</v>
      </c>
      <c r="HQ192">
        <v>95.9285</v>
      </c>
      <c r="HR192">
        <v>100.271</v>
      </c>
    </row>
    <row r="193" spans="1:226">
      <c r="A193">
        <v>177</v>
      </c>
      <c r="B193">
        <v>1680460578.1</v>
      </c>
      <c r="C193">
        <v>2553.09999990463</v>
      </c>
      <c r="D193" t="s">
        <v>713</v>
      </c>
      <c r="E193" t="s">
        <v>714</v>
      </c>
      <c r="F193">
        <v>5</v>
      </c>
      <c r="G193" t="s">
        <v>353</v>
      </c>
      <c r="H193" t="s">
        <v>354</v>
      </c>
      <c r="I193">
        <v>1680460570.6</v>
      </c>
      <c r="J193">
        <f>(K193)/1000</f>
        <v>0</v>
      </c>
      <c r="K193">
        <f>IF(BF193, AN193, AH193)</f>
        <v>0</v>
      </c>
      <c r="L193">
        <f>IF(BF193, AI193, AG193)</f>
        <v>0</v>
      </c>
      <c r="M193">
        <f>BH193 - IF(AU193&gt;1, L193*BB193*100.0/(AW193*BV193), 0)</f>
        <v>0</v>
      </c>
      <c r="N193">
        <f>((T193-J193/2)*M193-L193)/(T193+J193/2)</f>
        <v>0</v>
      </c>
      <c r="O193">
        <f>N193*(BO193+BP193)/1000.0</f>
        <v>0</v>
      </c>
      <c r="P193">
        <f>(BH193 - IF(AU193&gt;1, L193*BB193*100.0/(AW193*BV193), 0))*(BO193+BP193)/1000.0</f>
        <v>0</v>
      </c>
      <c r="Q193">
        <f>2.0/((1/S193-1/R193)+SIGN(S193)*SQRT((1/S193-1/R193)*(1/S193-1/R193) + 4*BC193/((BC193+1)*(BC193+1))*(2*1/S193*1/R193-1/R193*1/R193)))</f>
        <v>0</v>
      </c>
      <c r="R193">
        <f>IF(LEFT(BD193,1)&lt;&gt;"0",IF(LEFT(BD193,1)="1",3.0,BE193),$D$5+$E$5*(BV193*BO193/($K$5*1000))+$F$5*(BV193*BO193/($K$5*1000))*MAX(MIN(BB193,$J$5),$I$5)*MAX(MIN(BB193,$J$5),$I$5)+$G$5*MAX(MIN(BB193,$J$5),$I$5)*(BV193*BO193/($K$5*1000))+$H$5*(BV193*BO193/($K$5*1000))*(BV193*BO193/($K$5*1000)))</f>
        <v>0</v>
      </c>
      <c r="S193">
        <f>J193*(1000-(1000*0.61365*exp(17.502*W193/(240.97+W193))/(BO193+BP193)+BJ193)/2)/(1000*0.61365*exp(17.502*W193/(240.97+W193))/(BO193+BP193)-BJ193)</f>
        <v>0</v>
      </c>
      <c r="T193">
        <f>1/((BC193+1)/(Q193/1.6)+1/(R193/1.37)) + BC193/((BC193+1)/(Q193/1.6) + BC193/(R193/1.37))</f>
        <v>0</v>
      </c>
      <c r="U193">
        <f>(AX193*BA193)</f>
        <v>0</v>
      </c>
      <c r="V193">
        <f>(BQ193+(U193+2*0.95*5.67E-8*(((BQ193+$B$7)+273)^4-(BQ193+273)^4)-44100*J193)/(1.84*29.3*R193+8*0.95*5.67E-8*(BQ193+273)^3))</f>
        <v>0</v>
      </c>
      <c r="W193">
        <f>($C$7*BR193+$D$7*BS193+$E$7*V193)</f>
        <v>0</v>
      </c>
      <c r="X193">
        <f>0.61365*exp(17.502*W193/(240.97+W193))</f>
        <v>0</v>
      </c>
      <c r="Y193">
        <f>(Z193/AA193*100)</f>
        <v>0</v>
      </c>
      <c r="Z193">
        <f>BJ193*(BO193+BP193)/1000</f>
        <v>0</v>
      </c>
      <c r="AA193">
        <f>0.61365*exp(17.502*BQ193/(240.97+BQ193))</f>
        <v>0</v>
      </c>
      <c r="AB193">
        <f>(X193-BJ193*(BO193+BP193)/1000)</f>
        <v>0</v>
      </c>
      <c r="AC193">
        <f>(-J193*44100)</f>
        <v>0</v>
      </c>
      <c r="AD193">
        <f>2*29.3*R193*0.92*(BQ193-W193)</f>
        <v>0</v>
      </c>
      <c r="AE193">
        <f>2*0.95*5.67E-8*(((BQ193+$B$7)+273)^4-(W193+273)^4)</f>
        <v>0</v>
      </c>
      <c r="AF193">
        <f>U193+AE193+AC193+AD193</f>
        <v>0</v>
      </c>
      <c r="AG193">
        <f>BN193*AU193*(BI193-BH193*(1000-AU193*BK193)/(1000-AU193*BJ193))/(100*BB193)</f>
        <v>0</v>
      </c>
      <c r="AH193">
        <f>1000*BN193*AU193*(BJ193-BK193)/(100*BB193*(1000-AU193*BJ193))</f>
        <v>0</v>
      </c>
      <c r="AI193">
        <f>(AJ193 - AK193 - BO193*1E3/(8.314*(BQ193+273.15)) * AM193/BN193 * AL193) * BN193/(100*BB193) * (1000 - BK193)/1000</f>
        <v>0</v>
      </c>
      <c r="AJ193">
        <v>1358.10936162016</v>
      </c>
      <c r="AK193">
        <v>1327.25096969697</v>
      </c>
      <c r="AL193">
        <v>3.35587555712926</v>
      </c>
      <c r="AM193">
        <v>67.1760314987301</v>
      </c>
      <c r="AN193">
        <f>(AP193 - AO193 + BO193*1E3/(8.314*(BQ193+273.15)) * AR193/BN193 * AQ193) * BN193/(100*BB193) * 1000/(1000 - AP193)</f>
        <v>0</v>
      </c>
      <c r="AO193">
        <v>22.7903465954278</v>
      </c>
      <c r="AP193">
        <v>24.394696969697</v>
      </c>
      <c r="AQ193">
        <v>0.00751690665661772</v>
      </c>
      <c r="AR193">
        <v>128.514826234173</v>
      </c>
      <c r="AS193">
        <v>11</v>
      </c>
      <c r="AT193">
        <v>2</v>
      </c>
      <c r="AU193">
        <f>IF(AS193*$H$13&gt;=AW193,1.0,(AW193/(AW193-AS193*$H$13)))</f>
        <v>0</v>
      </c>
      <c r="AV193">
        <f>(AU193-1)*100</f>
        <v>0</v>
      </c>
      <c r="AW193">
        <f>MAX(0,($B$13+$C$13*BV193)/(1+$D$13*BV193)*BO193/(BQ193+273)*$E$13)</f>
        <v>0</v>
      </c>
      <c r="AX193">
        <f>$B$11*BW193+$C$11*BX193+$F$11*CI193*(1-CL193)</f>
        <v>0</v>
      </c>
      <c r="AY193">
        <f>AX193*AZ193</f>
        <v>0</v>
      </c>
      <c r="AZ193">
        <f>($B$11*$D$9+$C$11*$D$9+$F$11*((CV193+CN193)/MAX(CV193+CN193+CW193, 0.1)*$I$9+CW193/MAX(CV193+CN193+CW193, 0.1)*$J$9))/($B$11+$C$11+$F$11)</f>
        <v>0</v>
      </c>
      <c r="BA193">
        <f>($B$11*$K$9+$C$11*$K$9+$F$11*((CV193+CN193)/MAX(CV193+CN193+CW193, 0.1)*$P$9+CW193/MAX(CV193+CN193+CW193, 0.1)*$Q$9))/($B$11+$C$11+$F$11)</f>
        <v>0</v>
      </c>
      <c r="BB193">
        <v>2.44</v>
      </c>
      <c r="BC193">
        <v>0.5</v>
      </c>
      <c r="BD193" t="s">
        <v>355</v>
      </c>
      <c r="BE193">
        <v>2</v>
      </c>
      <c r="BF193" t="b">
        <v>1</v>
      </c>
      <c r="BG193">
        <v>1680460570.6</v>
      </c>
      <c r="BH193">
        <v>1271.74703703704</v>
      </c>
      <c r="BI193">
        <v>1313.28888888889</v>
      </c>
      <c r="BJ193">
        <v>24.3517888888889</v>
      </c>
      <c r="BK193">
        <v>22.7853074074074</v>
      </c>
      <c r="BL193">
        <v>1269.79481481482</v>
      </c>
      <c r="BM193">
        <v>23.9347037037037</v>
      </c>
      <c r="BN193">
        <v>500.225074074074</v>
      </c>
      <c r="BO193">
        <v>89.4459777777778</v>
      </c>
      <c r="BP193">
        <v>0.0999567777777778</v>
      </c>
      <c r="BQ193">
        <v>27.2154925925926</v>
      </c>
      <c r="BR193">
        <v>27.4977296296296</v>
      </c>
      <c r="BS193">
        <v>999.9</v>
      </c>
      <c r="BT193">
        <v>0</v>
      </c>
      <c r="BU193">
        <v>0</v>
      </c>
      <c r="BV193">
        <v>10001.4851851852</v>
      </c>
      <c r="BW193">
        <v>0</v>
      </c>
      <c r="BX193">
        <v>10.2381</v>
      </c>
      <c r="BY193">
        <v>-41.5425555555556</v>
      </c>
      <c r="BZ193">
        <v>1303.48925925926</v>
      </c>
      <c r="CA193">
        <v>1343.91074074074</v>
      </c>
      <c r="CB193">
        <v>1.56647407407407</v>
      </c>
      <c r="CC193">
        <v>1313.28888888889</v>
      </c>
      <c r="CD193">
        <v>22.7853074074074</v>
      </c>
      <c r="CE193">
        <v>2.17816888888889</v>
      </c>
      <c r="CF193">
        <v>2.03805481481481</v>
      </c>
      <c r="CG193">
        <v>18.802637037037</v>
      </c>
      <c r="CH193">
        <v>17.7431148148148</v>
      </c>
      <c r="CI193">
        <v>2000.01</v>
      </c>
      <c r="CJ193">
        <v>0.979999555555556</v>
      </c>
      <c r="CK193">
        <v>0.0200006407407407</v>
      </c>
      <c r="CL193">
        <v>0</v>
      </c>
      <c r="CM193">
        <v>2.63087407407407</v>
      </c>
      <c r="CN193">
        <v>0</v>
      </c>
      <c r="CO193">
        <v>4449.4062962963</v>
      </c>
      <c r="CP193">
        <v>16705.4962962963</v>
      </c>
      <c r="CQ193">
        <v>43.5</v>
      </c>
      <c r="CR193">
        <v>45.2660740740741</v>
      </c>
      <c r="CS193">
        <v>44.5</v>
      </c>
      <c r="CT193">
        <v>43.493</v>
      </c>
      <c r="CU193">
        <v>43.062</v>
      </c>
      <c r="CV193">
        <v>1960.00888888889</v>
      </c>
      <c r="CW193">
        <v>40.0011111111111</v>
      </c>
      <c r="CX193">
        <v>0</v>
      </c>
      <c r="CY193">
        <v>1680460608</v>
      </c>
      <c r="CZ193">
        <v>0</v>
      </c>
      <c r="DA193">
        <v>0</v>
      </c>
      <c r="DB193" t="s">
        <v>356</v>
      </c>
      <c r="DC193">
        <v>1680383055.5</v>
      </c>
      <c r="DD193">
        <v>1680383051.5</v>
      </c>
      <c r="DE193">
        <v>0</v>
      </c>
      <c r="DF193">
        <v>-0.261</v>
      </c>
      <c r="DG193">
        <v>-0.006</v>
      </c>
      <c r="DH193">
        <v>1.377</v>
      </c>
      <c r="DI193">
        <v>0.403</v>
      </c>
      <c r="DJ193">
        <v>420</v>
      </c>
      <c r="DK193">
        <v>24</v>
      </c>
      <c r="DL193">
        <v>0.61</v>
      </c>
      <c r="DM193">
        <v>0.33</v>
      </c>
      <c r="DN193">
        <v>-41.4567658536585</v>
      </c>
      <c r="DO193">
        <v>0.56220836236935</v>
      </c>
      <c r="DP193">
        <v>0.339020032223262</v>
      </c>
      <c r="DQ193">
        <v>0</v>
      </c>
      <c r="DR193">
        <v>1.57332268292683</v>
      </c>
      <c r="DS193">
        <v>-0.0761259930313543</v>
      </c>
      <c r="DT193">
        <v>0.0188554942532306</v>
      </c>
      <c r="DU193">
        <v>1</v>
      </c>
      <c r="DV193">
        <v>1</v>
      </c>
      <c r="DW193">
        <v>2</v>
      </c>
      <c r="DX193" t="s">
        <v>357</v>
      </c>
      <c r="DY193">
        <v>2.87029</v>
      </c>
      <c r="DZ193">
        <v>2.71047</v>
      </c>
      <c r="EA193">
        <v>0.194145</v>
      </c>
      <c r="EB193">
        <v>0.197733</v>
      </c>
      <c r="EC193">
        <v>0.102543</v>
      </c>
      <c r="ED193">
        <v>0.0980721</v>
      </c>
      <c r="EE193">
        <v>22593.9</v>
      </c>
      <c r="EF193">
        <v>19710.9</v>
      </c>
      <c r="EG193">
        <v>25081.8</v>
      </c>
      <c r="EH193">
        <v>23920.2</v>
      </c>
      <c r="EI193">
        <v>38392.7</v>
      </c>
      <c r="EJ193">
        <v>35686.3</v>
      </c>
      <c r="EK193">
        <v>45316</v>
      </c>
      <c r="EL193">
        <v>42637.7</v>
      </c>
      <c r="EM193">
        <v>1.78205</v>
      </c>
      <c r="EN193">
        <v>1.88267</v>
      </c>
      <c r="EO193">
        <v>0.108428</v>
      </c>
      <c r="EP193">
        <v>0</v>
      </c>
      <c r="EQ193">
        <v>25.7272</v>
      </c>
      <c r="ER193">
        <v>999.9</v>
      </c>
      <c r="ES193">
        <v>59.571</v>
      </c>
      <c r="ET193">
        <v>28.671</v>
      </c>
      <c r="EU193">
        <v>26.2805</v>
      </c>
      <c r="EV193">
        <v>54.0806</v>
      </c>
      <c r="EW193">
        <v>45.4647</v>
      </c>
      <c r="EX193">
        <v>1</v>
      </c>
      <c r="EY193">
        <v>-0.0933765</v>
      </c>
      <c r="EZ193">
        <v>-0.156345</v>
      </c>
      <c r="FA193">
        <v>20.2288</v>
      </c>
      <c r="FB193">
        <v>5.23421</v>
      </c>
      <c r="FC193">
        <v>11.986</v>
      </c>
      <c r="FD193">
        <v>4.95725</v>
      </c>
      <c r="FE193">
        <v>3.3039</v>
      </c>
      <c r="FF193">
        <v>9999</v>
      </c>
      <c r="FG193">
        <v>9999</v>
      </c>
      <c r="FH193">
        <v>999.9</v>
      </c>
      <c r="FI193">
        <v>9999</v>
      </c>
      <c r="FJ193">
        <v>1.86844</v>
      </c>
      <c r="FK193">
        <v>1.86408</v>
      </c>
      <c r="FL193">
        <v>1.87177</v>
      </c>
      <c r="FM193">
        <v>1.86249</v>
      </c>
      <c r="FN193">
        <v>1.86189</v>
      </c>
      <c r="FO193">
        <v>1.86844</v>
      </c>
      <c r="FP193">
        <v>1.85852</v>
      </c>
      <c r="FQ193">
        <v>1.86496</v>
      </c>
      <c r="FR193">
        <v>5</v>
      </c>
      <c r="FS193">
        <v>0</v>
      </c>
      <c r="FT193">
        <v>0</v>
      </c>
      <c r="FU193">
        <v>0</v>
      </c>
      <c r="FV193" t="s">
        <v>358</v>
      </c>
      <c r="FW193" t="s">
        <v>359</v>
      </c>
      <c r="FX193" t="s">
        <v>360</v>
      </c>
      <c r="FY193" t="s">
        <v>360</v>
      </c>
      <c r="FZ193" t="s">
        <v>360</v>
      </c>
      <c r="GA193" t="s">
        <v>360</v>
      </c>
      <c r="GB193">
        <v>0</v>
      </c>
      <c r="GC193">
        <v>100</v>
      </c>
      <c r="GD193">
        <v>100</v>
      </c>
      <c r="GE193">
        <v>1.97</v>
      </c>
      <c r="GF193">
        <v>0.4193</v>
      </c>
      <c r="GG193">
        <v>0.710533810232173</v>
      </c>
      <c r="GH193">
        <v>0.00197157181927259</v>
      </c>
      <c r="GI193">
        <v>-1.54613444728524e-06</v>
      </c>
      <c r="GJ193">
        <v>6.01190112903267e-10</v>
      </c>
      <c r="GK193">
        <v>-0.100309745534137</v>
      </c>
      <c r="GL193">
        <v>-0.0164619765348121</v>
      </c>
      <c r="GM193">
        <v>0.00184798508784774</v>
      </c>
      <c r="GN193">
        <v>-1.07393615702454e-05</v>
      </c>
      <c r="GO193">
        <v>1</v>
      </c>
      <c r="GP193">
        <v>1970</v>
      </c>
      <c r="GQ193">
        <v>2</v>
      </c>
      <c r="GR193">
        <v>24</v>
      </c>
      <c r="GS193">
        <v>1292</v>
      </c>
      <c r="GT193">
        <v>1292.1</v>
      </c>
      <c r="GU193">
        <v>2.65991</v>
      </c>
      <c r="GV193">
        <v>2.32056</v>
      </c>
      <c r="GW193">
        <v>1.44775</v>
      </c>
      <c r="GX193">
        <v>2.31201</v>
      </c>
      <c r="GY193">
        <v>1.44409</v>
      </c>
      <c r="GZ193">
        <v>2.44263</v>
      </c>
      <c r="HA193">
        <v>34.1452</v>
      </c>
      <c r="HB193">
        <v>24.3327</v>
      </c>
      <c r="HC193">
        <v>18</v>
      </c>
      <c r="HD193">
        <v>417.505</v>
      </c>
      <c r="HE193">
        <v>463.581</v>
      </c>
      <c r="HF193">
        <v>25.1009</v>
      </c>
      <c r="HG193">
        <v>26.2686</v>
      </c>
      <c r="HH193">
        <v>29.9998</v>
      </c>
      <c r="HI193">
        <v>26.1664</v>
      </c>
      <c r="HJ193">
        <v>26.1454</v>
      </c>
      <c r="HK193">
        <v>53.2642</v>
      </c>
      <c r="HL193">
        <v>28.3817</v>
      </c>
      <c r="HM193">
        <v>100</v>
      </c>
      <c r="HN193">
        <v>25.0685</v>
      </c>
      <c r="HO193">
        <v>1355.21</v>
      </c>
      <c r="HP193">
        <v>22.8234</v>
      </c>
      <c r="HQ193">
        <v>95.9299</v>
      </c>
      <c r="HR193">
        <v>100.271</v>
      </c>
    </row>
    <row r="194" spans="1:226">
      <c r="A194">
        <v>178</v>
      </c>
      <c r="B194">
        <v>1680460583.1</v>
      </c>
      <c r="C194">
        <v>2558.09999990463</v>
      </c>
      <c r="D194" t="s">
        <v>715</v>
      </c>
      <c r="E194" t="s">
        <v>716</v>
      </c>
      <c r="F194">
        <v>5</v>
      </c>
      <c r="G194" t="s">
        <v>353</v>
      </c>
      <c r="H194" t="s">
        <v>354</v>
      </c>
      <c r="I194">
        <v>1680460575.31429</v>
      </c>
      <c r="J194">
        <f>(K194)/1000</f>
        <v>0</v>
      </c>
      <c r="K194">
        <f>IF(BF194, AN194, AH194)</f>
        <v>0</v>
      </c>
      <c r="L194">
        <f>IF(BF194, AI194, AG194)</f>
        <v>0</v>
      </c>
      <c r="M194">
        <f>BH194 - IF(AU194&gt;1, L194*BB194*100.0/(AW194*BV194), 0)</f>
        <v>0</v>
      </c>
      <c r="N194">
        <f>((T194-J194/2)*M194-L194)/(T194+J194/2)</f>
        <v>0</v>
      </c>
      <c r="O194">
        <f>N194*(BO194+BP194)/1000.0</f>
        <v>0</v>
      </c>
      <c r="P194">
        <f>(BH194 - IF(AU194&gt;1, L194*BB194*100.0/(AW194*BV194), 0))*(BO194+BP194)/1000.0</f>
        <v>0</v>
      </c>
      <c r="Q194">
        <f>2.0/((1/S194-1/R194)+SIGN(S194)*SQRT((1/S194-1/R194)*(1/S194-1/R194) + 4*BC194/((BC194+1)*(BC194+1))*(2*1/S194*1/R194-1/R194*1/R194)))</f>
        <v>0</v>
      </c>
      <c r="R194">
        <f>IF(LEFT(BD194,1)&lt;&gt;"0",IF(LEFT(BD194,1)="1",3.0,BE194),$D$5+$E$5*(BV194*BO194/($K$5*1000))+$F$5*(BV194*BO194/($K$5*1000))*MAX(MIN(BB194,$J$5),$I$5)*MAX(MIN(BB194,$J$5),$I$5)+$G$5*MAX(MIN(BB194,$J$5),$I$5)*(BV194*BO194/($K$5*1000))+$H$5*(BV194*BO194/($K$5*1000))*(BV194*BO194/($K$5*1000)))</f>
        <v>0</v>
      </c>
      <c r="S194">
        <f>J194*(1000-(1000*0.61365*exp(17.502*W194/(240.97+W194))/(BO194+BP194)+BJ194)/2)/(1000*0.61365*exp(17.502*W194/(240.97+W194))/(BO194+BP194)-BJ194)</f>
        <v>0</v>
      </c>
      <c r="T194">
        <f>1/((BC194+1)/(Q194/1.6)+1/(R194/1.37)) + BC194/((BC194+1)/(Q194/1.6) + BC194/(R194/1.37))</f>
        <v>0</v>
      </c>
      <c r="U194">
        <f>(AX194*BA194)</f>
        <v>0</v>
      </c>
      <c r="V194">
        <f>(BQ194+(U194+2*0.95*5.67E-8*(((BQ194+$B$7)+273)^4-(BQ194+273)^4)-44100*J194)/(1.84*29.3*R194+8*0.95*5.67E-8*(BQ194+273)^3))</f>
        <v>0</v>
      </c>
      <c r="W194">
        <f>($C$7*BR194+$D$7*BS194+$E$7*V194)</f>
        <v>0</v>
      </c>
      <c r="X194">
        <f>0.61365*exp(17.502*W194/(240.97+W194))</f>
        <v>0</v>
      </c>
      <c r="Y194">
        <f>(Z194/AA194*100)</f>
        <v>0</v>
      </c>
      <c r="Z194">
        <f>BJ194*(BO194+BP194)/1000</f>
        <v>0</v>
      </c>
      <c r="AA194">
        <f>0.61365*exp(17.502*BQ194/(240.97+BQ194))</f>
        <v>0</v>
      </c>
      <c r="AB194">
        <f>(X194-BJ194*(BO194+BP194)/1000)</f>
        <v>0</v>
      </c>
      <c r="AC194">
        <f>(-J194*44100)</f>
        <v>0</v>
      </c>
      <c r="AD194">
        <f>2*29.3*R194*0.92*(BQ194-W194)</f>
        <v>0</v>
      </c>
      <c r="AE194">
        <f>2*0.95*5.67E-8*(((BQ194+$B$7)+273)^4-(W194+273)^4)</f>
        <v>0</v>
      </c>
      <c r="AF194">
        <f>U194+AE194+AC194+AD194</f>
        <v>0</v>
      </c>
      <c r="AG194">
        <f>BN194*AU194*(BI194-BH194*(1000-AU194*BK194)/(1000-AU194*BJ194))/(100*BB194)</f>
        <v>0</v>
      </c>
      <c r="AH194">
        <f>1000*BN194*AU194*(BJ194-BK194)/(100*BB194*(1000-AU194*BJ194))</f>
        <v>0</v>
      </c>
      <c r="AI194">
        <f>(AJ194 - AK194 - BO194*1E3/(8.314*(BQ194+273.15)) * AM194/BN194 * AL194) * BN194/(100*BB194) * (1000 - BK194)/1000</f>
        <v>0</v>
      </c>
      <c r="AJ194">
        <v>1376.70350354193</v>
      </c>
      <c r="AK194">
        <v>1344.70090909091</v>
      </c>
      <c r="AL194">
        <v>3.49011759070292</v>
      </c>
      <c r="AM194">
        <v>67.1760314987301</v>
      </c>
      <c r="AN194">
        <f>(AP194 - AO194 + BO194*1E3/(8.314*(BQ194+273.15)) * AR194/BN194 * AQ194) * BN194/(100*BB194) * 1000/(1000 - AP194)</f>
        <v>0</v>
      </c>
      <c r="AO194">
        <v>22.7864439633566</v>
      </c>
      <c r="AP194">
        <v>24.4026527272727</v>
      </c>
      <c r="AQ194">
        <v>0.000242065999861688</v>
      </c>
      <c r="AR194">
        <v>128.514826234173</v>
      </c>
      <c r="AS194">
        <v>10</v>
      </c>
      <c r="AT194">
        <v>2</v>
      </c>
      <c r="AU194">
        <f>IF(AS194*$H$13&gt;=AW194,1.0,(AW194/(AW194-AS194*$H$13)))</f>
        <v>0</v>
      </c>
      <c r="AV194">
        <f>(AU194-1)*100</f>
        <v>0</v>
      </c>
      <c r="AW194">
        <f>MAX(0,($B$13+$C$13*BV194)/(1+$D$13*BV194)*BO194/(BQ194+273)*$E$13)</f>
        <v>0</v>
      </c>
      <c r="AX194">
        <f>$B$11*BW194+$C$11*BX194+$F$11*CI194*(1-CL194)</f>
        <v>0</v>
      </c>
      <c r="AY194">
        <f>AX194*AZ194</f>
        <v>0</v>
      </c>
      <c r="AZ194">
        <f>($B$11*$D$9+$C$11*$D$9+$F$11*((CV194+CN194)/MAX(CV194+CN194+CW194, 0.1)*$I$9+CW194/MAX(CV194+CN194+CW194, 0.1)*$J$9))/($B$11+$C$11+$F$11)</f>
        <v>0</v>
      </c>
      <c r="BA194">
        <f>($B$11*$K$9+$C$11*$K$9+$F$11*((CV194+CN194)/MAX(CV194+CN194+CW194, 0.1)*$P$9+CW194/MAX(CV194+CN194+CW194, 0.1)*$Q$9))/($B$11+$C$11+$F$11)</f>
        <v>0</v>
      </c>
      <c r="BB194">
        <v>2.44</v>
      </c>
      <c r="BC194">
        <v>0.5</v>
      </c>
      <c r="BD194" t="s">
        <v>355</v>
      </c>
      <c r="BE194">
        <v>2</v>
      </c>
      <c r="BF194" t="b">
        <v>1</v>
      </c>
      <c r="BG194">
        <v>1680460575.31429</v>
      </c>
      <c r="BH194">
        <v>1287.4575</v>
      </c>
      <c r="BI194">
        <v>1329.14964285714</v>
      </c>
      <c r="BJ194">
        <v>24.373475</v>
      </c>
      <c r="BK194">
        <v>22.7893035714286</v>
      </c>
      <c r="BL194">
        <v>1285.49</v>
      </c>
      <c r="BM194">
        <v>23.9552857142857</v>
      </c>
      <c r="BN194">
        <v>500.224357142857</v>
      </c>
      <c r="BO194">
        <v>89.4460214285714</v>
      </c>
      <c r="BP194">
        <v>0.0998997214285714</v>
      </c>
      <c r="BQ194">
        <v>27.2160964285714</v>
      </c>
      <c r="BR194">
        <v>27.49955</v>
      </c>
      <c r="BS194">
        <v>999.9</v>
      </c>
      <c r="BT194">
        <v>0</v>
      </c>
      <c r="BU194">
        <v>0</v>
      </c>
      <c r="BV194">
        <v>10013.51</v>
      </c>
      <c r="BW194">
        <v>0</v>
      </c>
      <c r="BX194">
        <v>10.2381</v>
      </c>
      <c r="BY194">
        <v>-41.6920107142857</v>
      </c>
      <c r="BZ194">
        <v>1319.62142857143</v>
      </c>
      <c r="CA194">
        <v>1360.14642857143</v>
      </c>
      <c r="CB194">
        <v>1.58416678571429</v>
      </c>
      <c r="CC194">
        <v>1329.14964285714</v>
      </c>
      <c r="CD194">
        <v>22.7893035714286</v>
      </c>
      <c r="CE194">
        <v>2.18010964285714</v>
      </c>
      <c r="CF194">
        <v>2.03841285714286</v>
      </c>
      <c r="CG194">
        <v>18.8168821428571</v>
      </c>
      <c r="CH194">
        <v>17.7459035714286</v>
      </c>
      <c r="CI194">
        <v>2000.01178571429</v>
      </c>
      <c r="CJ194">
        <v>0.979999607142857</v>
      </c>
      <c r="CK194">
        <v>0.0200005857142857</v>
      </c>
      <c r="CL194">
        <v>0</v>
      </c>
      <c r="CM194">
        <v>2.60426428571429</v>
      </c>
      <c r="CN194">
        <v>0</v>
      </c>
      <c r="CO194">
        <v>4447.86892857143</v>
      </c>
      <c r="CP194">
        <v>16705.5071428571</v>
      </c>
      <c r="CQ194">
        <v>43.5</v>
      </c>
      <c r="CR194">
        <v>45.2721428571429</v>
      </c>
      <c r="CS194">
        <v>44.5</v>
      </c>
      <c r="CT194">
        <v>43.49775</v>
      </c>
      <c r="CU194">
        <v>43.062</v>
      </c>
      <c r="CV194">
        <v>1960.01071428571</v>
      </c>
      <c r="CW194">
        <v>40.0010714285714</v>
      </c>
      <c r="CX194">
        <v>0</v>
      </c>
      <c r="CY194">
        <v>1680460612.8</v>
      </c>
      <c r="CZ194">
        <v>0</v>
      </c>
      <c r="DA194">
        <v>0</v>
      </c>
      <c r="DB194" t="s">
        <v>356</v>
      </c>
      <c r="DC194">
        <v>1680383055.5</v>
      </c>
      <c r="DD194">
        <v>1680383051.5</v>
      </c>
      <c r="DE194">
        <v>0</v>
      </c>
      <c r="DF194">
        <v>-0.261</v>
      </c>
      <c r="DG194">
        <v>-0.006</v>
      </c>
      <c r="DH194">
        <v>1.377</v>
      </c>
      <c r="DI194">
        <v>0.403</v>
      </c>
      <c r="DJ194">
        <v>420</v>
      </c>
      <c r="DK194">
        <v>24</v>
      </c>
      <c r="DL194">
        <v>0.61</v>
      </c>
      <c r="DM194">
        <v>0.33</v>
      </c>
      <c r="DN194">
        <v>-41.683156097561</v>
      </c>
      <c r="DO194">
        <v>-1.25846550522659</v>
      </c>
      <c r="DP194">
        <v>0.485922520697854</v>
      </c>
      <c r="DQ194">
        <v>0</v>
      </c>
      <c r="DR194">
        <v>1.5780943902439</v>
      </c>
      <c r="DS194">
        <v>0.203725923344949</v>
      </c>
      <c r="DT194">
        <v>0.0248566941514835</v>
      </c>
      <c r="DU194">
        <v>0</v>
      </c>
      <c r="DV194">
        <v>0</v>
      </c>
      <c r="DW194">
        <v>2</v>
      </c>
      <c r="DX194" t="s">
        <v>383</v>
      </c>
      <c r="DY194">
        <v>2.87035</v>
      </c>
      <c r="DZ194">
        <v>2.71049</v>
      </c>
      <c r="EA194">
        <v>0.195696</v>
      </c>
      <c r="EB194">
        <v>0.199143</v>
      </c>
      <c r="EC194">
        <v>0.102561</v>
      </c>
      <c r="ED194">
        <v>0.0980606</v>
      </c>
      <c r="EE194">
        <v>22550.3</v>
      </c>
      <c r="EF194">
        <v>19676.4</v>
      </c>
      <c r="EG194">
        <v>25081.6</v>
      </c>
      <c r="EH194">
        <v>23920.4</v>
      </c>
      <c r="EI194">
        <v>38391.8</v>
      </c>
      <c r="EJ194">
        <v>35686.9</v>
      </c>
      <c r="EK194">
        <v>45315.8</v>
      </c>
      <c r="EL194">
        <v>42637.8</v>
      </c>
      <c r="EM194">
        <v>1.78227</v>
      </c>
      <c r="EN194">
        <v>1.88267</v>
      </c>
      <c r="EO194">
        <v>0.108678</v>
      </c>
      <c r="EP194">
        <v>0</v>
      </c>
      <c r="EQ194">
        <v>25.7218</v>
      </c>
      <c r="ER194">
        <v>999.9</v>
      </c>
      <c r="ES194">
        <v>59.571</v>
      </c>
      <c r="ET194">
        <v>28.671</v>
      </c>
      <c r="EU194">
        <v>26.2799</v>
      </c>
      <c r="EV194">
        <v>54.3006</v>
      </c>
      <c r="EW194">
        <v>44.8077</v>
      </c>
      <c r="EX194">
        <v>1</v>
      </c>
      <c r="EY194">
        <v>-0.0939837</v>
      </c>
      <c r="EZ194">
        <v>0.120782</v>
      </c>
      <c r="FA194">
        <v>20.2291</v>
      </c>
      <c r="FB194">
        <v>5.23376</v>
      </c>
      <c r="FC194">
        <v>11.986</v>
      </c>
      <c r="FD194">
        <v>4.95705</v>
      </c>
      <c r="FE194">
        <v>3.304</v>
      </c>
      <c r="FF194">
        <v>9999</v>
      </c>
      <c r="FG194">
        <v>9999</v>
      </c>
      <c r="FH194">
        <v>999.9</v>
      </c>
      <c r="FI194">
        <v>9999</v>
      </c>
      <c r="FJ194">
        <v>1.86844</v>
      </c>
      <c r="FK194">
        <v>1.86411</v>
      </c>
      <c r="FL194">
        <v>1.87176</v>
      </c>
      <c r="FM194">
        <v>1.86249</v>
      </c>
      <c r="FN194">
        <v>1.8619</v>
      </c>
      <c r="FO194">
        <v>1.86843</v>
      </c>
      <c r="FP194">
        <v>1.85852</v>
      </c>
      <c r="FQ194">
        <v>1.86495</v>
      </c>
      <c r="FR194">
        <v>5</v>
      </c>
      <c r="FS194">
        <v>0</v>
      </c>
      <c r="FT194">
        <v>0</v>
      </c>
      <c r="FU194">
        <v>0</v>
      </c>
      <c r="FV194" t="s">
        <v>358</v>
      </c>
      <c r="FW194" t="s">
        <v>359</v>
      </c>
      <c r="FX194" t="s">
        <v>360</v>
      </c>
      <c r="FY194" t="s">
        <v>360</v>
      </c>
      <c r="FZ194" t="s">
        <v>360</v>
      </c>
      <c r="GA194" t="s">
        <v>360</v>
      </c>
      <c r="GB194">
        <v>0</v>
      </c>
      <c r="GC194">
        <v>100</v>
      </c>
      <c r="GD194">
        <v>100</v>
      </c>
      <c r="GE194">
        <v>1.99</v>
      </c>
      <c r="GF194">
        <v>0.4197</v>
      </c>
      <c r="GG194">
        <v>0.710533810232173</v>
      </c>
      <c r="GH194">
        <v>0.00197157181927259</v>
      </c>
      <c r="GI194">
        <v>-1.54613444728524e-06</v>
      </c>
      <c r="GJ194">
        <v>6.01190112903267e-10</v>
      </c>
      <c r="GK194">
        <v>-0.100309745534137</v>
      </c>
      <c r="GL194">
        <v>-0.0164619765348121</v>
      </c>
      <c r="GM194">
        <v>0.00184798508784774</v>
      </c>
      <c r="GN194">
        <v>-1.07393615702454e-05</v>
      </c>
      <c r="GO194">
        <v>1</v>
      </c>
      <c r="GP194">
        <v>1970</v>
      </c>
      <c r="GQ194">
        <v>2</v>
      </c>
      <c r="GR194">
        <v>24</v>
      </c>
      <c r="GS194">
        <v>1292.1</v>
      </c>
      <c r="GT194">
        <v>1292.2</v>
      </c>
      <c r="GU194">
        <v>2.68799</v>
      </c>
      <c r="GV194">
        <v>2.34375</v>
      </c>
      <c r="GW194">
        <v>1.44897</v>
      </c>
      <c r="GX194">
        <v>2.31201</v>
      </c>
      <c r="GY194">
        <v>1.44409</v>
      </c>
      <c r="GZ194">
        <v>2.3291</v>
      </c>
      <c r="HA194">
        <v>34.1452</v>
      </c>
      <c r="HB194">
        <v>24.3327</v>
      </c>
      <c r="HC194">
        <v>18</v>
      </c>
      <c r="HD194">
        <v>417.63</v>
      </c>
      <c r="HE194">
        <v>463.581</v>
      </c>
      <c r="HF194">
        <v>25.1173</v>
      </c>
      <c r="HG194">
        <v>26.2686</v>
      </c>
      <c r="HH194">
        <v>29.9998</v>
      </c>
      <c r="HI194">
        <v>26.1664</v>
      </c>
      <c r="HJ194">
        <v>26.1454</v>
      </c>
      <c r="HK194">
        <v>53.824</v>
      </c>
      <c r="HL194">
        <v>28.3817</v>
      </c>
      <c r="HM194">
        <v>100</v>
      </c>
      <c r="HN194">
        <v>25.091</v>
      </c>
      <c r="HO194">
        <v>1375.37</v>
      </c>
      <c r="HP194">
        <v>22.8234</v>
      </c>
      <c r="HQ194">
        <v>95.9295</v>
      </c>
      <c r="HR194">
        <v>100.272</v>
      </c>
    </row>
    <row r="195" spans="1:226">
      <c r="A195">
        <v>179</v>
      </c>
      <c r="B195">
        <v>1680460588.1</v>
      </c>
      <c r="C195">
        <v>2563.09999990463</v>
      </c>
      <c r="D195" t="s">
        <v>717</v>
      </c>
      <c r="E195" t="s">
        <v>718</v>
      </c>
      <c r="F195">
        <v>5</v>
      </c>
      <c r="G195" t="s">
        <v>353</v>
      </c>
      <c r="H195" t="s">
        <v>354</v>
      </c>
      <c r="I195">
        <v>1680460580.6</v>
      </c>
      <c r="J195">
        <f>(K195)/1000</f>
        <v>0</v>
      </c>
      <c r="K195">
        <f>IF(BF195, AN195, AH195)</f>
        <v>0</v>
      </c>
      <c r="L195">
        <f>IF(BF195, AI195, AG195)</f>
        <v>0</v>
      </c>
      <c r="M195">
        <f>BH195 - IF(AU195&gt;1, L195*BB195*100.0/(AW195*BV195), 0)</f>
        <v>0</v>
      </c>
      <c r="N195">
        <f>((T195-J195/2)*M195-L195)/(T195+J195/2)</f>
        <v>0</v>
      </c>
      <c r="O195">
        <f>N195*(BO195+BP195)/1000.0</f>
        <v>0</v>
      </c>
      <c r="P195">
        <f>(BH195 - IF(AU195&gt;1, L195*BB195*100.0/(AW195*BV195), 0))*(BO195+BP195)/1000.0</f>
        <v>0</v>
      </c>
      <c r="Q195">
        <f>2.0/((1/S195-1/R195)+SIGN(S195)*SQRT((1/S195-1/R195)*(1/S195-1/R195) + 4*BC195/((BC195+1)*(BC195+1))*(2*1/S195*1/R195-1/R195*1/R195)))</f>
        <v>0</v>
      </c>
      <c r="R195">
        <f>IF(LEFT(BD195,1)&lt;&gt;"0",IF(LEFT(BD195,1)="1",3.0,BE195),$D$5+$E$5*(BV195*BO195/($K$5*1000))+$F$5*(BV195*BO195/($K$5*1000))*MAX(MIN(BB195,$J$5),$I$5)*MAX(MIN(BB195,$J$5),$I$5)+$G$5*MAX(MIN(BB195,$J$5),$I$5)*(BV195*BO195/($K$5*1000))+$H$5*(BV195*BO195/($K$5*1000))*(BV195*BO195/($K$5*1000)))</f>
        <v>0</v>
      </c>
      <c r="S195">
        <f>J195*(1000-(1000*0.61365*exp(17.502*W195/(240.97+W195))/(BO195+BP195)+BJ195)/2)/(1000*0.61365*exp(17.502*W195/(240.97+W195))/(BO195+BP195)-BJ195)</f>
        <v>0</v>
      </c>
      <c r="T195">
        <f>1/((BC195+1)/(Q195/1.6)+1/(R195/1.37)) + BC195/((BC195+1)/(Q195/1.6) + BC195/(R195/1.37))</f>
        <v>0</v>
      </c>
      <c r="U195">
        <f>(AX195*BA195)</f>
        <v>0</v>
      </c>
      <c r="V195">
        <f>(BQ195+(U195+2*0.95*5.67E-8*(((BQ195+$B$7)+273)^4-(BQ195+273)^4)-44100*J195)/(1.84*29.3*R195+8*0.95*5.67E-8*(BQ195+273)^3))</f>
        <v>0</v>
      </c>
      <c r="W195">
        <f>($C$7*BR195+$D$7*BS195+$E$7*V195)</f>
        <v>0</v>
      </c>
      <c r="X195">
        <f>0.61365*exp(17.502*W195/(240.97+W195))</f>
        <v>0</v>
      </c>
      <c r="Y195">
        <f>(Z195/AA195*100)</f>
        <v>0</v>
      </c>
      <c r="Z195">
        <f>BJ195*(BO195+BP195)/1000</f>
        <v>0</v>
      </c>
      <c r="AA195">
        <f>0.61365*exp(17.502*BQ195/(240.97+BQ195))</f>
        <v>0</v>
      </c>
      <c r="AB195">
        <f>(X195-BJ195*(BO195+BP195)/1000)</f>
        <v>0</v>
      </c>
      <c r="AC195">
        <f>(-J195*44100)</f>
        <v>0</v>
      </c>
      <c r="AD195">
        <f>2*29.3*R195*0.92*(BQ195-W195)</f>
        <v>0</v>
      </c>
      <c r="AE195">
        <f>2*0.95*5.67E-8*(((BQ195+$B$7)+273)^4-(W195+273)^4)</f>
        <v>0</v>
      </c>
      <c r="AF195">
        <f>U195+AE195+AC195+AD195</f>
        <v>0</v>
      </c>
      <c r="AG195">
        <f>BN195*AU195*(BI195-BH195*(1000-AU195*BK195)/(1000-AU195*BJ195))/(100*BB195)</f>
        <v>0</v>
      </c>
      <c r="AH195">
        <f>1000*BN195*AU195*(BJ195-BK195)/(100*BB195*(1000-AU195*BJ195))</f>
        <v>0</v>
      </c>
      <c r="AI195">
        <f>(AJ195 - AK195 - BO195*1E3/(8.314*(BQ195+273.15)) * AM195/BN195 * AL195) * BN195/(100*BB195) * (1000 - BK195)/1000</f>
        <v>0</v>
      </c>
      <c r="AJ195">
        <v>1392.56673074607</v>
      </c>
      <c r="AK195">
        <v>1361.5576969697</v>
      </c>
      <c r="AL195">
        <v>3.36276123283534</v>
      </c>
      <c r="AM195">
        <v>67.1760314987301</v>
      </c>
      <c r="AN195">
        <f>(AP195 - AO195 + BO195*1E3/(8.314*(BQ195+273.15)) * AR195/BN195 * AQ195) * BN195/(100*BB195) * 1000/(1000 - AP195)</f>
        <v>0</v>
      </c>
      <c r="AO195">
        <v>22.7858817875819</v>
      </c>
      <c r="AP195">
        <v>24.3959127272727</v>
      </c>
      <c r="AQ195">
        <v>-0.000339555580394814</v>
      </c>
      <c r="AR195">
        <v>128.514826234173</v>
      </c>
      <c r="AS195">
        <v>11</v>
      </c>
      <c r="AT195">
        <v>2</v>
      </c>
      <c r="AU195">
        <f>IF(AS195*$H$13&gt;=AW195,1.0,(AW195/(AW195-AS195*$H$13)))</f>
        <v>0</v>
      </c>
      <c r="AV195">
        <f>(AU195-1)*100</f>
        <v>0</v>
      </c>
      <c r="AW195">
        <f>MAX(0,($B$13+$C$13*BV195)/(1+$D$13*BV195)*BO195/(BQ195+273)*$E$13)</f>
        <v>0</v>
      </c>
      <c r="AX195">
        <f>$B$11*BW195+$C$11*BX195+$F$11*CI195*(1-CL195)</f>
        <v>0</v>
      </c>
      <c r="AY195">
        <f>AX195*AZ195</f>
        <v>0</v>
      </c>
      <c r="AZ195">
        <f>($B$11*$D$9+$C$11*$D$9+$F$11*((CV195+CN195)/MAX(CV195+CN195+CW195, 0.1)*$I$9+CW195/MAX(CV195+CN195+CW195, 0.1)*$J$9))/($B$11+$C$11+$F$11)</f>
        <v>0</v>
      </c>
      <c r="BA195">
        <f>($B$11*$K$9+$C$11*$K$9+$F$11*((CV195+CN195)/MAX(CV195+CN195+CW195, 0.1)*$P$9+CW195/MAX(CV195+CN195+CW195, 0.1)*$Q$9))/($B$11+$C$11+$F$11)</f>
        <v>0</v>
      </c>
      <c r="BB195">
        <v>2.44</v>
      </c>
      <c r="BC195">
        <v>0.5</v>
      </c>
      <c r="BD195" t="s">
        <v>355</v>
      </c>
      <c r="BE195">
        <v>2</v>
      </c>
      <c r="BF195" t="b">
        <v>1</v>
      </c>
      <c r="BG195">
        <v>1680460580.6</v>
      </c>
      <c r="BH195">
        <v>1305.03518518519</v>
      </c>
      <c r="BI195">
        <v>1346.72592592593</v>
      </c>
      <c r="BJ195">
        <v>24.3929222222222</v>
      </c>
      <c r="BK195">
        <v>22.7880962962963</v>
      </c>
      <c r="BL195">
        <v>1303.04962962963</v>
      </c>
      <c r="BM195">
        <v>23.9737518518519</v>
      </c>
      <c r="BN195">
        <v>500.230333333333</v>
      </c>
      <c r="BO195">
        <v>89.4473074074074</v>
      </c>
      <c r="BP195">
        <v>0.0999855333333333</v>
      </c>
      <c r="BQ195">
        <v>27.2219074074074</v>
      </c>
      <c r="BR195">
        <v>27.5017814814815</v>
      </c>
      <c r="BS195">
        <v>999.9</v>
      </c>
      <c r="BT195">
        <v>0</v>
      </c>
      <c r="BU195">
        <v>0</v>
      </c>
      <c r="BV195">
        <v>10019.3696296296</v>
      </c>
      <c r="BW195">
        <v>0</v>
      </c>
      <c r="BX195">
        <v>10.2381</v>
      </c>
      <c r="BY195">
        <v>-41.6910111111111</v>
      </c>
      <c r="BZ195">
        <v>1337.66444444444</v>
      </c>
      <c r="CA195">
        <v>1378.13111111111</v>
      </c>
      <c r="CB195">
        <v>1.60483296296296</v>
      </c>
      <c r="CC195">
        <v>1346.72592592593</v>
      </c>
      <c r="CD195">
        <v>22.7880962962963</v>
      </c>
      <c r="CE195">
        <v>2.18188148148148</v>
      </c>
      <c r="CF195">
        <v>2.03833296296296</v>
      </c>
      <c r="CG195">
        <v>18.8298888888889</v>
      </c>
      <c r="CH195">
        <v>17.7452851851852</v>
      </c>
      <c r="CI195">
        <v>1999.99962962963</v>
      </c>
      <c r="CJ195">
        <v>0.979999444444444</v>
      </c>
      <c r="CK195">
        <v>0.0200007592592593</v>
      </c>
      <c r="CL195">
        <v>0</v>
      </c>
      <c r="CM195">
        <v>2.58297407407407</v>
      </c>
      <c r="CN195">
        <v>0</v>
      </c>
      <c r="CO195">
        <v>4446.06814814815</v>
      </c>
      <c r="CP195">
        <v>16705.3925925926</v>
      </c>
      <c r="CQ195">
        <v>43.5</v>
      </c>
      <c r="CR195">
        <v>45.272962962963</v>
      </c>
      <c r="CS195">
        <v>44.5</v>
      </c>
      <c r="CT195">
        <v>43.5</v>
      </c>
      <c r="CU195">
        <v>43.062</v>
      </c>
      <c r="CV195">
        <v>1959.99851851852</v>
      </c>
      <c r="CW195">
        <v>40.0011111111111</v>
      </c>
      <c r="CX195">
        <v>0</v>
      </c>
      <c r="CY195">
        <v>1680460618.2</v>
      </c>
      <c r="CZ195">
        <v>0</v>
      </c>
      <c r="DA195">
        <v>0</v>
      </c>
      <c r="DB195" t="s">
        <v>356</v>
      </c>
      <c r="DC195">
        <v>1680383055.5</v>
      </c>
      <c r="DD195">
        <v>1680383051.5</v>
      </c>
      <c r="DE195">
        <v>0</v>
      </c>
      <c r="DF195">
        <v>-0.261</v>
      </c>
      <c r="DG195">
        <v>-0.006</v>
      </c>
      <c r="DH195">
        <v>1.377</v>
      </c>
      <c r="DI195">
        <v>0.403</v>
      </c>
      <c r="DJ195">
        <v>420</v>
      </c>
      <c r="DK195">
        <v>24</v>
      </c>
      <c r="DL195">
        <v>0.61</v>
      </c>
      <c r="DM195">
        <v>0.33</v>
      </c>
      <c r="DN195">
        <v>-41.6185</v>
      </c>
      <c r="DO195">
        <v>-0.350747038327467</v>
      </c>
      <c r="DP195">
        <v>0.535219922429887</v>
      </c>
      <c r="DQ195">
        <v>0</v>
      </c>
      <c r="DR195">
        <v>1.58739975609756</v>
      </c>
      <c r="DS195">
        <v>0.260084529616726</v>
      </c>
      <c r="DT195">
        <v>0.0268952208546158</v>
      </c>
      <c r="DU195">
        <v>0</v>
      </c>
      <c r="DV195">
        <v>0</v>
      </c>
      <c r="DW195">
        <v>2</v>
      </c>
      <c r="DX195" t="s">
        <v>383</v>
      </c>
      <c r="DY195">
        <v>2.87047</v>
      </c>
      <c r="DZ195">
        <v>2.71034</v>
      </c>
      <c r="EA195">
        <v>0.19719</v>
      </c>
      <c r="EB195">
        <v>0.200727</v>
      </c>
      <c r="EC195">
        <v>0.102543</v>
      </c>
      <c r="ED195">
        <v>0.098061</v>
      </c>
      <c r="EE195">
        <v>22508.1</v>
      </c>
      <c r="EF195">
        <v>19637.6</v>
      </c>
      <c r="EG195">
        <v>25081.3</v>
      </c>
      <c r="EH195">
        <v>23920.5</v>
      </c>
      <c r="EI195">
        <v>38392.3</v>
      </c>
      <c r="EJ195">
        <v>35687.2</v>
      </c>
      <c r="EK195">
        <v>45315.6</v>
      </c>
      <c r="EL195">
        <v>42638.1</v>
      </c>
      <c r="EM195">
        <v>1.7822</v>
      </c>
      <c r="EN195">
        <v>1.8827</v>
      </c>
      <c r="EO195">
        <v>0.109531</v>
      </c>
      <c r="EP195">
        <v>0</v>
      </c>
      <c r="EQ195">
        <v>25.718</v>
      </c>
      <c r="ER195">
        <v>999.9</v>
      </c>
      <c r="ES195">
        <v>59.571</v>
      </c>
      <c r="ET195">
        <v>28.691</v>
      </c>
      <c r="EU195">
        <v>26.3094</v>
      </c>
      <c r="EV195">
        <v>54.4006</v>
      </c>
      <c r="EW195">
        <v>44.379</v>
      </c>
      <c r="EX195">
        <v>1</v>
      </c>
      <c r="EY195">
        <v>-0.0937932</v>
      </c>
      <c r="EZ195">
        <v>0.169131</v>
      </c>
      <c r="FA195">
        <v>20.2291</v>
      </c>
      <c r="FB195">
        <v>5.23376</v>
      </c>
      <c r="FC195">
        <v>11.986</v>
      </c>
      <c r="FD195">
        <v>4.95725</v>
      </c>
      <c r="FE195">
        <v>3.304</v>
      </c>
      <c r="FF195">
        <v>9999</v>
      </c>
      <c r="FG195">
        <v>9999</v>
      </c>
      <c r="FH195">
        <v>999.9</v>
      </c>
      <c r="FI195">
        <v>9999</v>
      </c>
      <c r="FJ195">
        <v>1.86844</v>
      </c>
      <c r="FK195">
        <v>1.86409</v>
      </c>
      <c r="FL195">
        <v>1.87177</v>
      </c>
      <c r="FM195">
        <v>1.86249</v>
      </c>
      <c r="FN195">
        <v>1.86192</v>
      </c>
      <c r="FO195">
        <v>1.86844</v>
      </c>
      <c r="FP195">
        <v>1.85852</v>
      </c>
      <c r="FQ195">
        <v>1.86495</v>
      </c>
      <c r="FR195">
        <v>5</v>
      </c>
      <c r="FS195">
        <v>0</v>
      </c>
      <c r="FT195">
        <v>0</v>
      </c>
      <c r="FU195">
        <v>0</v>
      </c>
      <c r="FV195" t="s">
        <v>358</v>
      </c>
      <c r="FW195" t="s">
        <v>359</v>
      </c>
      <c r="FX195" t="s">
        <v>360</v>
      </c>
      <c r="FY195" t="s">
        <v>360</v>
      </c>
      <c r="FZ195" t="s">
        <v>360</v>
      </c>
      <c r="GA195" t="s">
        <v>360</v>
      </c>
      <c r="GB195">
        <v>0</v>
      </c>
      <c r="GC195">
        <v>100</v>
      </c>
      <c r="GD195">
        <v>100</v>
      </c>
      <c r="GE195">
        <v>2.01</v>
      </c>
      <c r="GF195">
        <v>0.4193</v>
      </c>
      <c r="GG195">
        <v>0.710533810232173</v>
      </c>
      <c r="GH195">
        <v>0.00197157181927259</v>
      </c>
      <c r="GI195">
        <v>-1.54613444728524e-06</v>
      </c>
      <c r="GJ195">
        <v>6.01190112903267e-10</v>
      </c>
      <c r="GK195">
        <v>-0.100309745534137</v>
      </c>
      <c r="GL195">
        <v>-0.0164619765348121</v>
      </c>
      <c r="GM195">
        <v>0.00184798508784774</v>
      </c>
      <c r="GN195">
        <v>-1.07393615702454e-05</v>
      </c>
      <c r="GO195">
        <v>1</v>
      </c>
      <c r="GP195">
        <v>1970</v>
      </c>
      <c r="GQ195">
        <v>2</v>
      </c>
      <c r="GR195">
        <v>24</v>
      </c>
      <c r="GS195">
        <v>1292.2</v>
      </c>
      <c r="GT195">
        <v>1292.3</v>
      </c>
      <c r="GU195">
        <v>2.7124</v>
      </c>
      <c r="GV195">
        <v>2.34131</v>
      </c>
      <c r="GW195">
        <v>1.44775</v>
      </c>
      <c r="GX195">
        <v>2.31201</v>
      </c>
      <c r="GY195">
        <v>1.44409</v>
      </c>
      <c r="GZ195">
        <v>2.26807</v>
      </c>
      <c r="HA195">
        <v>34.1452</v>
      </c>
      <c r="HB195">
        <v>24.3327</v>
      </c>
      <c r="HC195">
        <v>18</v>
      </c>
      <c r="HD195">
        <v>417.588</v>
      </c>
      <c r="HE195">
        <v>463.579</v>
      </c>
      <c r="HF195">
        <v>25.1165</v>
      </c>
      <c r="HG195">
        <v>26.2686</v>
      </c>
      <c r="HH195">
        <v>30</v>
      </c>
      <c r="HI195">
        <v>26.1664</v>
      </c>
      <c r="HJ195">
        <v>26.1433</v>
      </c>
      <c r="HK195">
        <v>54.3125</v>
      </c>
      <c r="HL195">
        <v>28.3817</v>
      </c>
      <c r="HM195">
        <v>100</v>
      </c>
      <c r="HN195">
        <v>25.083</v>
      </c>
      <c r="HO195">
        <v>1388.82</v>
      </c>
      <c r="HP195">
        <v>22.8234</v>
      </c>
      <c r="HQ195">
        <v>95.9287</v>
      </c>
      <c r="HR195">
        <v>100.272</v>
      </c>
    </row>
    <row r="196" spans="1:226">
      <c r="A196">
        <v>180</v>
      </c>
      <c r="B196">
        <v>1680460593.1</v>
      </c>
      <c r="C196">
        <v>2568.09999990463</v>
      </c>
      <c r="D196" t="s">
        <v>719</v>
      </c>
      <c r="E196" t="s">
        <v>720</v>
      </c>
      <c r="F196">
        <v>5</v>
      </c>
      <c r="G196" t="s">
        <v>353</v>
      </c>
      <c r="H196" t="s">
        <v>354</v>
      </c>
      <c r="I196">
        <v>1680460585.31429</v>
      </c>
      <c r="J196">
        <f>(K196)/1000</f>
        <v>0</v>
      </c>
      <c r="K196">
        <f>IF(BF196, AN196, AH196)</f>
        <v>0</v>
      </c>
      <c r="L196">
        <f>IF(BF196, AI196, AG196)</f>
        <v>0</v>
      </c>
      <c r="M196">
        <f>BH196 - IF(AU196&gt;1, L196*BB196*100.0/(AW196*BV196), 0)</f>
        <v>0</v>
      </c>
      <c r="N196">
        <f>((T196-J196/2)*M196-L196)/(T196+J196/2)</f>
        <v>0</v>
      </c>
      <c r="O196">
        <f>N196*(BO196+BP196)/1000.0</f>
        <v>0</v>
      </c>
      <c r="P196">
        <f>(BH196 - IF(AU196&gt;1, L196*BB196*100.0/(AW196*BV196), 0))*(BO196+BP196)/1000.0</f>
        <v>0</v>
      </c>
      <c r="Q196">
        <f>2.0/((1/S196-1/R196)+SIGN(S196)*SQRT((1/S196-1/R196)*(1/S196-1/R196) + 4*BC196/((BC196+1)*(BC196+1))*(2*1/S196*1/R196-1/R196*1/R196)))</f>
        <v>0</v>
      </c>
      <c r="R196">
        <f>IF(LEFT(BD196,1)&lt;&gt;"0",IF(LEFT(BD196,1)="1",3.0,BE196),$D$5+$E$5*(BV196*BO196/($K$5*1000))+$F$5*(BV196*BO196/($K$5*1000))*MAX(MIN(BB196,$J$5),$I$5)*MAX(MIN(BB196,$J$5),$I$5)+$G$5*MAX(MIN(BB196,$J$5),$I$5)*(BV196*BO196/($K$5*1000))+$H$5*(BV196*BO196/($K$5*1000))*(BV196*BO196/($K$5*1000)))</f>
        <v>0</v>
      </c>
      <c r="S196">
        <f>J196*(1000-(1000*0.61365*exp(17.502*W196/(240.97+W196))/(BO196+BP196)+BJ196)/2)/(1000*0.61365*exp(17.502*W196/(240.97+W196))/(BO196+BP196)-BJ196)</f>
        <v>0</v>
      </c>
      <c r="T196">
        <f>1/((BC196+1)/(Q196/1.6)+1/(R196/1.37)) + BC196/((BC196+1)/(Q196/1.6) + BC196/(R196/1.37))</f>
        <v>0</v>
      </c>
      <c r="U196">
        <f>(AX196*BA196)</f>
        <v>0</v>
      </c>
      <c r="V196">
        <f>(BQ196+(U196+2*0.95*5.67E-8*(((BQ196+$B$7)+273)^4-(BQ196+273)^4)-44100*J196)/(1.84*29.3*R196+8*0.95*5.67E-8*(BQ196+273)^3))</f>
        <v>0</v>
      </c>
      <c r="W196">
        <f>($C$7*BR196+$D$7*BS196+$E$7*V196)</f>
        <v>0</v>
      </c>
      <c r="X196">
        <f>0.61365*exp(17.502*W196/(240.97+W196))</f>
        <v>0</v>
      </c>
      <c r="Y196">
        <f>(Z196/AA196*100)</f>
        <v>0</v>
      </c>
      <c r="Z196">
        <f>BJ196*(BO196+BP196)/1000</f>
        <v>0</v>
      </c>
      <c r="AA196">
        <f>0.61365*exp(17.502*BQ196/(240.97+BQ196))</f>
        <v>0</v>
      </c>
      <c r="AB196">
        <f>(X196-BJ196*(BO196+BP196)/1000)</f>
        <v>0</v>
      </c>
      <c r="AC196">
        <f>(-J196*44100)</f>
        <v>0</v>
      </c>
      <c r="AD196">
        <f>2*29.3*R196*0.92*(BQ196-W196)</f>
        <v>0</v>
      </c>
      <c r="AE196">
        <f>2*0.95*5.67E-8*(((BQ196+$B$7)+273)^4-(W196+273)^4)</f>
        <v>0</v>
      </c>
      <c r="AF196">
        <f>U196+AE196+AC196+AD196</f>
        <v>0</v>
      </c>
      <c r="AG196">
        <f>BN196*AU196*(BI196-BH196*(1000-AU196*BK196)/(1000-AU196*BJ196))/(100*BB196)</f>
        <v>0</v>
      </c>
      <c r="AH196">
        <f>1000*BN196*AU196*(BJ196-BK196)/(100*BB196*(1000-AU196*BJ196))</f>
        <v>0</v>
      </c>
      <c r="AI196">
        <f>(AJ196 - AK196 - BO196*1E3/(8.314*(BQ196+273.15)) * AM196/BN196 * AL196) * BN196/(100*BB196) * (1000 - BK196)/1000</f>
        <v>0</v>
      </c>
      <c r="AJ196">
        <v>1410.98078598982</v>
      </c>
      <c r="AK196">
        <v>1379.14854545455</v>
      </c>
      <c r="AL196">
        <v>3.52908694454892</v>
      </c>
      <c r="AM196">
        <v>67.1760314987301</v>
      </c>
      <c r="AN196">
        <f>(AP196 - AO196 + BO196*1E3/(8.314*(BQ196+273.15)) * AR196/BN196 * AQ196) * BN196/(100*BB196) * 1000/(1000 - AP196)</f>
        <v>0</v>
      </c>
      <c r="AO196">
        <v>22.7808520962612</v>
      </c>
      <c r="AP196">
        <v>24.3850236363636</v>
      </c>
      <c r="AQ196">
        <v>-0.000205302613507865</v>
      </c>
      <c r="AR196">
        <v>128.514826234173</v>
      </c>
      <c r="AS196">
        <v>11</v>
      </c>
      <c r="AT196">
        <v>2</v>
      </c>
      <c r="AU196">
        <f>IF(AS196*$H$13&gt;=AW196,1.0,(AW196/(AW196-AS196*$H$13)))</f>
        <v>0</v>
      </c>
      <c r="AV196">
        <f>(AU196-1)*100</f>
        <v>0</v>
      </c>
      <c r="AW196">
        <f>MAX(0,($B$13+$C$13*BV196)/(1+$D$13*BV196)*BO196/(BQ196+273)*$E$13)</f>
        <v>0</v>
      </c>
      <c r="AX196">
        <f>$B$11*BW196+$C$11*BX196+$F$11*CI196*(1-CL196)</f>
        <v>0</v>
      </c>
      <c r="AY196">
        <f>AX196*AZ196</f>
        <v>0</v>
      </c>
      <c r="AZ196">
        <f>($B$11*$D$9+$C$11*$D$9+$F$11*((CV196+CN196)/MAX(CV196+CN196+CW196, 0.1)*$I$9+CW196/MAX(CV196+CN196+CW196, 0.1)*$J$9))/($B$11+$C$11+$F$11)</f>
        <v>0</v>
      </c>
      <c r="BA196">
        <f>($B$11*$K$9+$C$11*$K$9+$F$11*((CV196+CN196)/MAX(CV196+CN196+CW196, 0.1)*$P$9+CW196/MAX(CV196+CN196+CW196, 0.1)*$Q$9))/($B$11+$C$11+$F$11)</f>
        <v>0</v>
      </c>
      <c r="BB196">
        <v>2.44</v>
      </c>
      <c r="BC196">
        <v>0.5</v>
      </c>
      <c r="BD196" t="s">
        <v>355</v>
      </c>
      <c r="BE196">
        <v>2</v>
      </c>
      <c r="BF196" t="b">
        <v>1</v>
      </c>
      <c r="BG196">
        <v>1680460585.31429</v>
      </c>
      <c r="BH196">
        <v>1320.83678571429</v>
      </c>
      <c r="BI196">
        <v>1362.81892857143</v>
      </c>
      <c r="BJ196">
        <v>24.3961571428571</v>
      </c>
      <c r="BK196">
        <v>22.7853892857143</v>
      </c>
      <c r="BL196">
        <v>1318.83607142857</v>
      </c>
      <c r="BM196">
        <v>23.9768214285714</v>
      </c>
      <c r="BN196">
        <v>500.240035714286</v>
      </c>
      <c r="BO196">
        <v>89.4486785714286</v>
      </c>
      <c r="BP196">
        <v>0.0999671357142857</v>
      </c>
      <c r="BQ196">
        <v>27.229825</v>
      </c>
      <c r="BR196">
        <v>27.5107892857143</v>
      </c>
      <c r="BS196">
        <v>999.9</v>
      </c>
      <c r="BT196">
        <v>0</v>
      </c>
      <c r="BU196">
        <v>0</v>
      </c>
      <c r="BV196">
        <v>10012.8492857143</v>
      </c>
      <c r="BW196">
        <v>0</v>
      </c>
      <c r="BX196">
        <v>10.2381</v>
      </c>
      <c r="BY196">
        <v>-41.9814464285714</v>
      </c>
      <c r="BZ196">
        <v>1353.86642857143</v>
      </c>
      <c r="CA196">
        <v>1394.59535714286</v>
      </c>
      <c r="CB196">
        <v>1.61077535714286</v>
      </c>
      <c r="CC196">
        <v>1362.81892857143</v>
      </c>
      <c r="CD196">
        <v>22.7853892857143</v>
      </c>
      <c r="CE196">
        <v>2.18220428571429</v>
      </c>
      <c r="CF196">
        <v>2.03812214285714</v>
      </c>
      <c r="CG196">
        <v>18.8322571428571</v>
      </c>
      <c r="CH196">
        <v>17.7436464285714</v>
      </c>
      <c r="CI196">
        <v>2000.01785714286</v>
      </c>
      <c r="CJ196">
        <v>0.979999607142857</v>
      </c>
      <c r="CK196">
        <v>0.0200005857142857</v>
      </c>
      <c r="CL196">
        <v>0</v>
      </c>
      <c r="CM196">
        <v>2.52725</v>
      </c>
      <c r="CN196">
        <v>0</v>
      </c>
      <c r="CO196">
        <v>4444.82035714286</v>
      </c>
      <c r="CP196">
        <v>16705.5428571429</v>
      </c>
      <c r="CQ196">
        <v>43.5</v>
      </c>
      <c r="CR196">
        <v>45.2743571428571</v>
      </c>
      <c r="CS196">
        <v>44.5022142857143</v>
      </c>
      <c r="CT196">
        <v>43.4955</v>
      </c>
      <c r="CU196">
        <v>43.062</v>
      </c>
      <c r="CV196">
        <v>1960.01678571429</v>
      </c>
      <c r="CW196">
        <v>40.0010714285714</v>
      </c>
      <c r="CX196">
        <v>0</v>
      </c>
      <c r="CY196">
        <v>1680460623</v>
      </c>
      <c r="CZ196">
        <v>0</v>
      </c>
      <c r="DA196">
        <v>0</v>
      </c>
      <c r="DB196" t="s">
        <v>356</v>
      </c>
      <c r="DC196">
        <v>1680383055.5</v>
      </c>
      <c r="DD196">
        <v>1680383051.5</v>
      </c>
      <c r="DE196">
        <v>0</v>
      </c>
      <c r="DF196">
        <v>-0.261</v>
      </c>
      <c r="DG196">
        <v>-0.006</v>
      </c>
      <c r="DH196">
        <v>1.377</v>
      </c>
      <c r="DI196">
        <v>0.403</v>
      </c>
      <c r="DJ196">
        <v>420</v>
      </c>
      <c r="DK196">
        <v>24</v>
      </c>
      <c r="DL196">
        <v>0.61</v>
      </c>
      <c r="DM196">
        <v>0.33</v>
      </c>
      <c r="DN196">
        <v>-41.7874048780488</v>
      </c>
      <c r="DO196">
        <v>-2.82436724738677</v>
      </c>
      <c r="DP196">
        <v>0.632166198026614</v>
      </c>
      <c r="DQ196">
        <v>0</v>
      </c>
      <c r="DR196">
        <v>1.60382268292683</v>
      </c>
      <c r="DS196">
        <v>0.0911174216027891</v>
      </c>
      <c r="DT196">
        <v>0.0140597482932731</v>
      </c>
      <c r="DU196">
        <v>1</v>
      </c>
      <c r="DV196">
        <v>1</v>
      </c>
      <c r="DW196">
        <v>2</v>
      </c>
      <c r="DX196" t="s">
        <v>357</v>
      </c>
      <c r="DY196">
        <v>2.87026</v>
      </c>
      <c r="DZ196">
        <v>2.71017</v>
      </c>
      <c r="EA196">
        <v>0.19874</v>
      </c>
      <c r="EB196">
        <v>0.202123</v>
      </c>
      <c r="EC196">
        <v>0.10251</v>
      </c>
      <c r="ED196">
        <v>0.0980499</v>
      </c>
      <c r="EE196">
        <v>22464.7</v>
      </c>
      <c r="EF196">
        <v>19603.2</v>
      </c>
      <c r="EG196">
        <v>25081.3</v>
      </c>
      <c r="EH196">
        <v>23920.3</v>
      </c>
      <c r="EI196">
        <v>38393.4</v>
      </c>
      <c r="EJ196">
        <v>35687.4</v>
      </c>
      <c r="EK196">
        <v>45315</v>
      </c>
      <c r="EL196">
        <v>42637.8</v>
      </c>
      <c r="EM196">
        <v>1.78202</v>
      </c>
      <c r="EN196">
        <v>1.88288</v>
      </c>
      <c r="EO196">
        <v>0.11069</v>
      </c>
      <c r="EP196">
        <v>0</v>
      </c>
      <c r="EQ196">
        <v>25.7162</v>
      </c>
      <c r="ER196">
        <v>999.9</v>
      </c>
      <c r="ES196">
        <v>59.571</v>
      </c>
      <c r="ET196">
        <v>28.691</v>
      </c>
      <c r="EU196">
        <v>26.3107</v>
      </c>
      <c r="EV196">
        <v>54.2306</v>
      </c>
      <c r="EW196">
        <v>45.2043</v>
      </c>
      <c r="EX196">
        <v>1</v>
      </c>
      <c r="EY196">
        <v>-0.0930005</v>
      </c>
      <c r="EZ196">
        <v>0.270343</v>
      </c>
      <c r="FA196">
        <v>20.2288</v>
      </c>
      <c r="FB196">
        <v>5.23376</v>
      </c>
      <c r="FC196">
        <v>11.986</v>
      </c>
      <c r="FD196">
        <v>4.95705</v>
      </c>
      <c r="FE196">
        <v>3.3039</v>
      </c>
      <c r="FF196">
        <v>9999</v>
      </c>
      <c r="FG196">
        <v>9999</v>
      </c>
      <c r="FH196">
        <v>999.9</v>
      </c>
      <c r="FI196">
        <v>9999</v>
      </c>
      <c r="FJ196">
        <v>1.86844</v>
      </c>
      <c r="FK196">
        <v>1.86409</v>
      </c>
      <c r="FL196">
        <v>1.87179</v>
      </c>
      <c r="FM196">
        <v>1.86249</v>
      </c>
      <c r="FN196">
        <v>1.86191</v>
      </c>
      <c r="FO196">
        <v>1.86844</v>
      </c>
      <c r="FP196">
        <v>1.85852</v>
      </c>
      <c r="FQ196">
        <v>1.86495</v>
      </c>
      <c r="FR196">
        <v>5</v>
      </c>
      <c r="FS196">
        <v>0</v>
      </c>
      <c r="FT196">
        <v>0</v>
      </c>
      <c r="FU196">
        <v>0</v>
      </c>
      <c r="FV196" t="s">
        <v>358</v>
      </c>
      <c r="FW196" t="s">
        <v>359</v>
      </c>
      <c r="FX196" t="s">
        <v>360</v>
      </c>
      <c r="FY196" t="s">
        <v>360</v>
      </c>
      <c r="FZ196" t="s">
        <v>360</v>
      </c>
      <c r="GA196" t="s">
        <v>360</v>
      </c>
      <c r="GB196">
        <v>0</v>
      </c>
      <c r="GC196">
        <v>100</v>
      </c>
      <c r="GD196">
        <v>100</v>
      </c>
      <c r="GE196">
        <v>2.03</v>
      </c>
      <c r="GF196">
        <v>0.4186</v>
      </c>
      <c r="GG196">
        <v>0.710533810232173</v>
      </c>
      <c r="GH196">
        <v>0.00197157181927259</v>
      </c>
      <c r="GI196">
        <v>-1.54613444728524e-06</v>
      </c>
      <c r="GJ196">
        <v>6.01190112903267e-10</v>
      </c>
      <c r="GK196">
        <v>-0.100309745534137</v>
      </c>
      <c r="GL196">
        <v>-0.0164619765348121</v>
      </c>
      <c r="GM196">
        <v>0.00184798508784774</v>
      </c>
      <c r="GN196">
        <v>-1.07393615702454e-05</v>
      </c>
      <c r="GO196">
        <v>1</v>
      </c>
      <c r="GP196">
        <v>1970</v>
      </c>
      <c r="GQ196">
        <v>2</v>
      </c>
      <c r="GR196">
        <v>24</v>
      </c>
      <c r="GS196">
        <v>1292.3</v>
      </c>
      <c r="GT196">
        <v>1292.4</v>
      </c>
      <c r="GU196">
        <v>2.73926</v>
      </c>
      <c r="GV196">
        <v>2.31323</v>
      </c>
      <c r="GW196">
        <v>1.44775</v>
      </c>
      <c r="GX196">
        <v>2.31201</v>
      </c>
      <c r="GY196">
        <v>1.44409</v>
      </c>
      <c r="GZ196">
        <v>2.46826</v>
      </c>
      <c r="HA196">
        <v>34.1452</v>
      </c>
      <c r="HB196">
        <v>24.3327</v>
      </c>
      <c r="HC196">
        <v>18</v>
      </c>
      <c r="HD196">
        <v>417.492</v>
      </c>
      <c r="HE196">
        <v>463.688</v>
      </c>
      <c r="HF196">
        <v>25.1036</v>
      </c>
      <c r="HG196">
        <v>26.2686</v>
      </c>
      <c r="HH196">
        <v>30.0005</v>
      </c>
      <c r="HI196">
        <v>26.1664</v>
      </c>
      <c r="HJ196">
        <v>26.1433</v>
      </c>
      <c r="HK196">
        <v>54.8706</v>
      </c>
      <c r="HL196">
        <v>28.3817</v>
      </c>
      <c r="HM196">
        <v>100</v>
      </c>
      <c r="HN196">
        <v>25.0598</v>
      </c>
      <c r="HO196">
        <v>1408.95</v>
      </c>
      <c r="HP196">
        <v>22.8234</v>
      </c>
      <c r="HQ196">
        <v>95.928</v>
      </c>
      <c r="HR196">
        <v>100.272</v>
      </c>
    </row>
    <row r="197" spans="1:226">
      <c r="A197">
        <v>181</v>
      </c>
      <c r="B197">
        <v>1680460598.1</v>
      </c>
      <c r="C197">
        <v>2573.09999990463</v>
      </c>
      <c r="D197" t="s">
        <v>721</v>
      </c>
      <c r="E197" t="s">
        <v>722</v>
      </c>
      <c r="F197">
        <v>5</v>
      </c>
      <c r="G197" t="s">
        <v>353</v>
      </c>
      <c r="H197" t="s">
        <v>354</v>
      </c>
      <c r="I197">
        <v>1680460590.6</v>
      </c>
      <c r="J197">
        <f>(K197)/1000</f>
        <v>0</v>
      </c>
      <c r="K197">
        <f>IF(BF197, AN197, AH197)</f>
        <v>0</v>
      </c>
      <c r="L197">
        <f>IF(BF197, AI197, AG197)</f>
        <v>0</v>
      </c>
      <c r="M197">
        <f>BH197 - IF(AU197&gt;1, L197*BB197*100.0/(AW197*BV197), 0)</f>
        <v>0</v>
      </c>
      <c r="N197">
        <f>((T197-J197/2)*M197-L197)/(T197+J197/2)</f>
        <v>0</v>
      </c>
      <c r="O197">
        <f>N197*(BO197+BP197)/1000.0</f>
        <v>0</v>
      </c>
      <c r="P197">
        <f>(BH197 - IF(AU197&gt;1, L197*BB197*100.0/(AW197*BV197), 0))*(BO197+BP197)/1000.0</f>
        <v>0</v>
      </c>
      <c r="Q197">
        <f>2.0/((1/S197-1/R197)+SIGN(S197)*SQRT((1/S197-1/R197)*(1/S197-1/R197) + 4*BC197/((BC197+1)*(BC197+1))*(2*1/S197*1/R197-1/R197*1/R197)))</f>
        <v>0</v>
      </c>
      <c r="R197">
        <f>IF(LEFT(BD197,1)&lt;&gt;"0",IF(LEFT(BD197,1)="1",3.0,BE197),$D$5+$E$5*(BV197*BO197/($K$5*1000))+$F$5*(BV197*BO197/($K$5*1000))*MAX(MIN(BB197,$J$5),$I$5)*MAX(MIN(BB197,$J$5),$I$5)+$G$5*MAX(MIN(BB197,$J$5),$I$5)*(BV197*BO197/($K$5*1000))+$H$5*(BV197*BO197/($K$5*1000))*(BV197*BO197/($K$5*1000)))</f>
        <v>0</v>
      </c>
      <c r="S197">
        <f>J197*(1000-(1000*0.61365*exp(17.502*W197/(240.97+W197))/(BO197+BP197)+BJ197)/2)/(1000*0.61365*exp(17.502*W197/(240.97+W197))/(BO197+BP197)-BJ197)</f>
        <v>0</v>
      </c>
      <c r="T197">
        <f>1/((BC197+1)/(Q197/1.6)+1/(R197/1.37)) + BC197/((BC197+1)/(Q197/1.6) + BC197/(R197/1.37))</f>
        <v>0</v>
      </c>
      <c r="U197">
        <f>(AX197*BA197)</f>
        <v>0</v>
      </c>
      <c r="V197">
        <f>(BQ197+(U197+2*0.95*5.67E-8*(((BQ197+$B$7)+273)^4-(BQ197+273)^4)-44100*J197)/(1.84*29.3*R197+8*0.95*5.67E-8*(BQ197+273)^3))</f>
        <v>0</v>
      </c>
      <c r="W197">
        <f>($C$7*BR197+$D$7*BS197+$E$7*V197)</f>
        <v>0</v>
      </c>
      <c r="X197">
        <f>0.61365*exp(17.502*W197/(240.97+W197))</f>
        <v>0</v>
      </c>
      <c r="Y197">
        <f>(Z197/AA197*100)</f>
        <v>0</v>
      </c>
      <c r="Z197">
        <f>BJ197*(BO197+BP197)/1000</f>
        <v>0</v>
      </c>
      <c r="AA197">
        <f>0.61365*exp(17.502*BQ197/(240.97+BQ197))</f>
        <v>0</v>
      </c>
      <c r="AB197">
        <f>(X197-BJ197*(BO197+BP197)/1000)</f>
        <v>0</v>
      </c>
      <c r="AC197">
        <f>(-J197*44100)</f>
        <v>0</v>
      </c>
      <c r="AD197">
        <f>2*29.3*R197*0.92*(BQ197-W197)</f>
        <v>0</v>
      </c>
      <c r="AE197">
        <f>2*0.95*5.67E-8*(((BQ197+$B$7)+273)^4-(W197+273)^4)</f>
        <v>0</v>
      </c>
      <c r="AF197">
        <f>U197+AE197+AC197+AD197</f>
        <v>0</v>
      </c>
      <c r="AG197">
        <f>BN197*AU197*(BI197-BH197*(1000-AU197*BK197)/(1000-AU197*BJ197))/(100*BB197)</f>
        <v>0</v>
      </c>
      <c r="AH197">
        <f>1000*BN197*AU197*(BJ197-BK197)/(100*BB197*(1000-AU197*BJ197))</f>
        <v>0</v>
      </c>
      <c r="AI197">
        <f>(AJ197 - AK197 - BO197*1E3/(8.314*(BQ197+273.15)) * AM197/BN197 * AL197) * BN197/(100*BB197) * (1000 - BK197)/1000</f>
        <v>0</v>
      </c>
      <c r="AJ197">
        <v>1426.96751466555</v>
      </c>
      <c r="AK197">
        <v>1395.95660606061</v>
      </c>
      <c r="AL197">
        <v>3.32354549020455</v>
      </c>
      <c r="AM197">
        <v>67.1760314987301</v>
      </c>
      <c r="AN197">
        <f>(AP197 - AO197 + BO197*1E3/(8.314*(BQ197+273.15)) * AR197/BN197 * AQ197) * BN197/(100*BB197) * 1000/(1000 - AP197)</f>
        <v>0</v>
      </c>
      <c r="AO197">
        <v>22.7790596917756</v>
      </c>
      <c r="AP197">
        <v>24.3745096969697</v>
      </c>
      <c r="AQ197">
        <v>-0.00018115113080417</v>
      </c>
      <c r="AR197">
        <v>128.514826234173</v>
      </c>
      <c r="AS197">
        <v>11</v>
      </c>
      <c r="AT197">
        <v>2</v>
      </c>
      <c r="AU197">
        <f>IF(AS197*$H$13&gt;=AW197,1.0,(AW197/(AW197-AS197*$H$13)))</f>
        <v>0</v>
      </c>
      <c r="AV197">
        <f>(AU197-1)*100</f>
        <v>0</v>
      </c>
      <c r="AW197">
        <f>MAX(0,($B$13+$C$13*BV197)/(1+$D$13*BV197)*BO197/(BQ197+273)*$E$13)</f>
        <v>0</v>
      </c>
      <c r="AX197">
        <f>$B$11*BW197+$C$11*BX197+$F$11*CI197*(1-CL197)</f>
        <v>0</v>
      </c>
      <c r="AY197">
        <f>AX197*AZ197</f>
        <v>0</v>
      </c>
      <c r="AZ197">
        <f>($B$11*$D$9+$C$11*$D$9+$F$11*((CV197+CN197)/MAX(CV197+CN197+CW197, 0.1)*$I$9+CW197/MAX(CV197+CN197+CW197, 0.1)*$J$9))/($B$11+$C$11+$F$11)</f>
        <v>0</v>
      </c>
      <c r="BA197">
        <f>($B$11*$K$9+$C$11*$K$9+$F$11*((CV197+CN197)/MAX(CV197+CN197+CW197, 0.1)*$P$9+CW197/MAX(CV197+CN197+CW197, 0.1)*$Q$9))/($B$11+$C$11+$F$11)</f>
        <v>0</v>
      </c>
      <c r="BB197">
        <v>2.44</v>
      </c>
      <c r="BC197">
        <v>0.5</v>
      </c>
      <c r="BD197" t="s">
        <v>355</v>
      </c>
      <c r="BE197">
        <v>2</v>
      </c>
      <c r="BF197" t="b">
        <v>1</v>
      </c>
      <c r="BG197">
        <v>1680460590.6</v>
      </c>
      <c r="BH197">
        <v>1338.57259259259</v>
      </c>
      <c r="BI197">
        <v>1380.3437037037</v>
      </c>
      <c r="BJ197">
        <v>24.3887851851852</v>
      </c>
      <c r="BK197">
        <v>22.7825222222222</v>
      </c>
      <c r="BL197">
        <v>1336.55333333333</v>
      </c>
      <c r="BM197">
        <v>23.9698333333333</v>
      </c>
      <c r="BN197">
        <v>500.241481481482</v>
      </c>
      <c r="BO197">
        <v>89.4502407407407</v>
      </c>
      <c r="BP197">
        <v>0.0999964740740741</v>
      </c>
      <c r="BQ197">
        <v>27.2339222222222</v>
      </c>
      <c r="BR197">
        <v>27.5187703703704</v>
      </c>
      <c r="BS197">
        <v>999.9</v>
      </c>
      <c r="BT197">
        <v>0</v>
      </c>
      <c r="BU197">
        <v>0</v>
      </c>
      <c r="BV197">
        <v>9997.8162962963</v>
      </c>
      <c r="BW197">
        <v>0</v>
      </c>
      <c r="BX197">
        <v>10.2381</v>
      </c>
      <c r="BY197">
        <v>-41.7708222222222</v>
      </c>
      <c r="BZ197">
        <v>1372.03518518519</v>
      </c>
      <c r="CA197">
        <v>1412.52481481482</v>
      </c>
      <c r="CB197">
        <v>1.60627518518518</v>
      </c>
      <c r="CC197">
        <v>1380.3437037037</v>
      </c>
      <c r="CD197">
        <v>22.7825222222222</v>
      </c>
      <c r="CE197">
        <v>2.18158333333333</v>
      </c>
      <c r="CF197">
        <v>2.03790111111111</v>
      </c>
      <c r="CG197">
        <v>18.8277037037037</v>
      </c>
      <c r="CH197">
        <v>17.7419296296296</v>
      </c>
      <c r="CI197">
        <v>1999.99222222222</v>
      </c>
      <c r="CJ197">
        <v>0.979999444444444</v>
      </c>
      <c r="CK197">
        <v>0.0200007592592593</v>
      </c>
      <c r="CL197">
        <v>0</v>
      </c>
      <c r="CM197">
        <v>2.4648962962963</v>
      </c>
      <c r="CN197">
        <v>0</v>
      </c>
      <c r="CO197">
        <v>4443.53888888889</v>
      </c>
      <c r="CP197">
        <v>16705.3296296296</v>
      </c>
      <c r="CQ197">
        <v>43.5</v>
      </c>
      <c r="CR197">
        <v>45.2867407407407</v>
      </c>
      <c r="CS197">
        <v>44.5068888888889</v>
      </c>
      <c r="CT197">
        <v>43.4906666666667</v>
      </c>
      <c r="CU197">
        <v>43.062</v>
      </c>
      <c r="CV197">
        <v>1959.99148148148</v>
      </c>
      <c r="CW197">
        <v>40.0007407407407</v>
      </c>
      <c r="CX197">
        <v>0</v>
      </c>
      <c r="CY197">
        <v>1680460627.8</v>
      </c>
      <c r="CZ197">
        <v>0</v>
      </c>
      <c r="DA197">
        <v>0</v>
      </c>
      <c r="DB197" t="s">
        <v>356</v>
      </c>
      <c r="DC197">
        <v>1680383055.5</v>
      </c>
      <c r="DD197">
        <v>1680383051.5</v>
      </c>
      <c r="DE197">
        <v>0</v>
      </c>
      <c r="DF197">
        <v>-0.261</v>
      </c>
      <c r="DG197">
        <v>-0.006</v>
      </c>
      <c r="DH197">
        <v>1.377</v>
      </c>
      <c r="DI197">
        <v>0.403</v>
      </c>
      <c r="DJ197">
        <v>420</v>
      </c>
      <c r="DK197">
        <v>24</v>
      </c>
      <c r="DL197">
        <v>0.61</v>
      </c>
      <c r="DM197">
        <v>0.33</v>
      </c>
      <c r="DN197">
        <v>-41.8526292682927</v>
      </c>
      <c r="DO197">
        <v>1.84706132404179</v>
      </c>
      <c r="DP197">
        <v>0.563441503551039</v>
      </c>
      <c r="DQ197">
        <v>0</v>
      </c>
      <c r="DR197">
        <v>1.60806756097561</v>
      </c>
      <c r="DS197">
        <v>-0.0299692682926828</v>
      </c>
      <c r="DT197">
        <v>0.00591032077066343</v>
      </c>
      <c r="DU197">
        <v>1</v>
      </c>
      <c r="DV197">
        <v>1</v>
      </c>
      <c r="DW197">
        <v>2</v>
      </c>
      <c r="DX197" t="s">
        <v>357</v>
      </c>
      <c r="DY197">
        <v>2.8705</v>
      </c>
      <c r="DZ197">
        <v>2.71022</v>
      </c>
      <c r="EA197">
        <v>0.200201</v>
      </c>
      <c r="EB197">
        <v>0.203677</v>
      </c>
      <c r="EC197">
        <v>0.102483</v>
      </c>
      <c r="ED197">
        <v>0.0980414</v>
      </c>
      <c r="EE197">
        <v>22423.4</v>
      </c>
      <c r="EF197">
        <v>19564.7</v>
      </c>
      <c r="EG197">
        <v>25081</v>
      </c>
      <c r="EH197">
        <v>23919.9</v>
      </c>
      <c r="EI197">
        <v>38394.6</v>
      </c>
      <c r="EJ197">
        <v>35687.4</v>
      </c>
      <c r="EK197">
        <v>45315</v>
      </c>
      <c r="EL197">
        <v>42637.3</v>
      </c>
      <c r="EM197">
        <v>1.78205</v>
      </c>
      <c r="EN197">
        <v>1.88302</v>
      </c>
      <c r="EO197">
        <v>0.111014</v>
      </c>
      <c r="EP197">
        <v>0</v>
      </c>
      <c r="EQ197">
        <v>25.7167</v>
      </c>
      <c r="ER197">
        <v>999.9</v>
      </c>
      <c r="ES197">
        <v>59.571</v>
      </c>
      <c r="ET197">
        <v>28.691</v>
      </c>
      <c r="EU197">
        <v>26.3069</v>
      </c>
      <c r="EV197">
        <v>53.6406</v>
      </c>
      <c r="EW197">
        <v>45.1683</v>
      </c>
      <c r="EX197">
        <v>1</v>
      </c>
      <c r="EY197">
        <v>-0.0927312</v>
      </c>
      <c r="EZ197">
        <v>0.351362</v>
      </c>
      <c r="FA197">
        <v>20.2289</v>
      </c>
      <c r="FB197">
        <v>5.23406</v>
      </c>
      <c r="FC197">
        <v>11.986</v>
      </c>
      <c r="FD197">
        <v>4.95715</v>
      </c>
      <c r="FE197">
        <v>3.30398</v>
      </c>
      <c r="FF197">
        <v>9999</v>
      </c>
      <c r="FG197">
        <v>9999</v>
      </c>
      <c r="FH197">
        <v>999.9</v>
      </c>
      <c r="FI197">
        <v>9999</v>
      </c>
      <c r="FJ197">
        <v>1.86844</v>
      </c>
      <c r="FK197">
        <v>1.86409</v>
      </c>
      <c r="FL197">
        <v>1.87179</v>
      </c>
      <c r="FM197">
        <v>1.86249</v>
      </c>
      <c r="FN197">
        <v>1.86192</v>
      </c>
      <c r="FO197">
        <v>1.86844</v>
      </c>
      <c r="FP197">
        <v>1.85852</v>
      </c>
      <c r="FQ197">
        <v>1.86497</v>
      </c>
      <c r="FR197">
        <v>5</v>
      </c>
      <c r="FS197">
        <v>0</v>
      </c>
      <c r="FT197">
        <v>0</v>
      </c>
      <c r="FU197">
        <v>0</v>
      </c>
      <c r="FV197" t="s">
        <v>358</v>
      </c>
      <c r="FW197" t="s">
        <v>359</v>
      </c>
      <c r="FX197" t="s">
        <v>360</v>
      </c>
      <c r="FY197" t="s">
        <v>360</v>
      </c>
      <c r="FZ197" t="s">
        <v>360</v>
      </c>
      <c r="GA197" t="s">
        <v>360</v>
      </c>
      <c r="GB197">
        <v>0</v>
      </c>
      <c r="GC197">
        <v>100</v>
      </c>
      <c r="GD197">
        <v>100</v>
      </c>
      <c r="GE197">
        <v>2.05</v>
      </c>
      <c r="GF197">
        <v>0.4182</v>
      </c>
      <c r="GG197">
        <v>0.710533810232173</v>
      </c>
      <c r="GH197">
        <v>0.00197157181927259</v>
      </c>
      <c r="GI197">
        <v>-1.54613444728524e-06</v>
      </c>
      <c r="GJ197">
        <v>6.01190112903267e-10</v>
      </c>
      <c r="GK197">
        <v>-0.100309745534137</v>
      </c>
      <c r="GL197">
        <v>-0.0164619765348121</v>
      </c>
      <c r="GM197">
        <v>0.00184798508784774</v>
      </c>
      <c r="GN197">
        <v>-1.07393615702454e-05</v>
      </c>
      <c r="GO197">
        <v>1</v>
      </c>
      <c r="GP197">
        <v>1970</v>
      </c>
      <c r="GQ197">
        <v>2</v>
      </c>
      <c r="GR197">
        <v>24</v>
      </c>
      <c r="GS197">
        <v>1292.4</v>
      </c>
      <c r="GT197">
        <v>1292.4</v>
      </c>
      <c r="GU197">
        <v>2.76489</v>
      </c>
      <c r="GV197">
        <v>2.32544</v>
      </c>
      <c r="GW197">
        <v>1.44775</v>
      </c>
      <c r="GX197">
        <v>2.31201</v>
      </c>
      <c r="GY197">
        <v>1.44409</v>
      </c>
      <c r="GZ197">
        <v>2.41455</v>
      </c>
      <c r="HA197">
        <v>34.1452</v>
      </c>
      <c r="HB197">
        <v>24.3327</v>
      </c>
      <c r="HC197">
        <v>18</v>
      </c>
      <c r="HD197">
        <v>417.498</v>
      </c>
      <c r="HE197">
        <v>463.781</v>
      </c>
      <c r="HF197">
        <v>25.0756</v>
      </c>
      <c r="HG197">
        <v>26.2686</v>
      </c>
      <c r="HH197">
        <v>30.0004</v>
      </c>
      <c r="HI197">
        <v>26.1653</v>
      </c>
      <c r="HJ197">
        <v>26.1433</v>
      </c>
      <c r="HK197">
        <v>55.3492</v>
      </c>
      <c r="HL197">
        <v>28.3817</v>
      </c>
      <c r="HM197">
        <v>100</v>
      </c>
      <c r="HN197">
        <v>25.0332</v>
      </c>
      <c r="HO197">
        <v>1422.34</v>
      </c>
      <c r="HP197">
        <v>22.8238</v>
      </c>
      <c r="HQ197">
        <v>95.9275</v>
      </c>
      <c r="HR197">
        <v>100.27</v>
      </c>
    </row>
    <row r="198" spans="1:226">
      <c r="A198">
        <v>182</v>
      </c>
      <c r="B198">
        <v>1680460602.6</v>
      </c>
      <c r="C198">
        <v>2577.59999990463</v>
      </c>
      <c r="D198" t="s">
        <v>723</v>
      </c>
      <c r="E198" t="s">
        <v>724</v>
      </c>
      <c r="F198">
        <v>5</v>
      </c>
      <c r="G198" t="s">
        <v>353</v>
      </c>
      <c r="H198" t="s">
        <v>354</v>
      </c>
      <c r="I198">
        <v>1680460595.04444</v>
      </c>
      <c r="J198">
        <f>(K198)/1000</f>
        <v>0</v>
      </c>
      <c r="K198">
        <f>IF(BF198, AN198, AH198)</f>
        <v>0</v>
      </c>
      <c r="L198">
        <f>IF(BF198, AI198, AG198)</f>
        <v>0</v>
      </c>
      <c r="M198">
        <f>BH198 - IF(AU198&gt;1, L198*BB198*100.0/(AW198*BV198), 0)</f>
        <v>0</v>
      </c>
      <c r="N198">
        <f>((T198-J198/2)*M198-L198)/(T198+J198/2)</f>
        <v>0</v>
      </c>
      <c r="O198">
        <f>N198*(BO198+BP198)/1000.0</f>
        <v>0</v>
      </c>
      <c r="P198">
        <f>(BH198 - IF(AU198&gt;1, L198*BB198*100.0/(AW198*BV198), 0))*(BO198+BP198)/1000.0</f>
        <v>0</v>
      </c>
      <c r="Q198">
        <f>2.0/((1/S198-1/R198)+SIGN(S198)*SQRT((1/S198-1/R198)*(1/S198-1/R198) + 4*BC198/((BC198+1)*(BC198+1))*(2*1/S198*1/R198-1/R198*1/R198)))</f>
        <v>0</v>
      </c>
      <c r="R198">
        <f>IF(LEFT(BD198,1)&lt;&gt;"0",IF(LEFT(BD198,1)="1",3.0,BE198),$D$5+$E$5*(BV198*BO198/($K$5*1000))+$F$5*(BV198*BO198/($K$5*1000))*MAX(MIN(BB198,$J$5),$I$5)*MAX(MIN(BB198,$J$5),$I$5)+$G$5*MAX(MIN(BB198,$J$5),$I$5)*(BV198*BO198/($K$5*1000))+$H$5*(BV198*BO198/($K$5*1000))*(BV198*BO198/($K$5*1000)))</f>
        <v>0</v>
      </c>
      <c r="S198">
        <f>J198*(1000-(1000*0.61365*exp(17.502*W198/(240.97+W198))/(BO198+BP198)+BJ198)/2)/(1000*0.61365*exp(17.502*W198/(240.97+W198))/(BO198+BP198)-BJ198)</f>
        <v>0</v>
      </c>
      <c r="T198">
        <f>1/((BC198+1)/(Q198/1.6)+1/(R198/1.37)) + BC198/((BC198+1)/(Q198/1.6) + BC198/(R198/1.37))</f>
        <v>0</v>
      </c>
      <c r="U198">
        <f>(AX198*BA198)</f>
        <v>0</v>
      </c>
      <c r="V198">
        <f>(BQ198+(U198+2*0.95*5.67E-8*(((BQ198+$B$7)+273)^4-(BQ198+273)^4)-44100*J198)/(1.84*29.3*R198+8*0.95*5.67E-8*(BQ198+273)^3))</f>
        <v>0</v>
      </c>
      <c r="W198">
        <f>($C$7*BR198+$D$7*BS198+$E$7*V198)</f>
        <v>0</v>
      </c>
      <c r="X198">
        <f>0.61365*exp(17.502*W198/(240.97+W198))</f>
        <v>0</v>
      </c>
      <c r="Y198">
        <f>(Z198/AA198*100)</f>
        <v>0</v>
      </c>
      <c r="Z198">
        <f>BJ198*(BO198+BP198)/1000</f>
        <v>0</v>
      </c>
      <c r="AA198">
        <f>0.61365*exp(17.502*BQ198/(240.97+BQ198))</f>
        <v>0</v>
      </c>
      <c r="AB198">
        <f>(X198-BJ198*(BO198+BP198)/1000)</f>
        <v>0</v>
      </c>
      <c r="AC198">
        <f>(-J198*44100)</f>
        <v>0</v>
      </c>
      <c r="AD198">
        <f>2*29.3*R198*0.92*(BQ198-W198)</f>
        <v>0</v>
      </c>
      <c r="AE198">
        <f>2*0.95*5.67E-8*(((BQ198+$B$7)+273)^4-(W198+273)^4)</f>
        <v>0</v>
      </c>
      <c r="AF198">
        <f>U198+AE198+AC198+AD198</f>
        <v>0</v>
      </c>
      <c r="AG198">
        <f>BN198*AU198*(BI198-BH198*(1000-AU198*BK198)/(1000-AU198*BJ198))/(100*BB198)</f>
        <v>0</v>
      </c>
      <c r="AH198">
        <f>1000*BN198*AU198*(BJ198-BK198)/(100*BB198*(1000-AU198*BJ198))</f>
        <v>0</v>
      </c>
      <c r="AI198">
        <f>(AJ198 - AK198 - BO198*1E3/(8.314*(BQ198+273.15)) * AM198/BN198 * AL198) * BN198/(100*BB198) * (1000 - BK198)/1000</f>
        <v>0</v>
      </c>
      <c r="AJ198">
        <v>1443.85325897571</v>
      </c>
      <c r="AK198">
        <v>1411.82181818182</v>
      </c>
      <c r="AL198">
        <v>3.54131498336089</v>
      </c>
      <c r="AM198">
        <v>67.1760314987301</v>
      </c>
      <c r="AN198">
        <f>(AP198 - AO198 + BO198*1E3/(8.314*(BQ198+273.15)) * AR198/BN198 * AQ198) * BN198/(100*BB198) * 1000/(1000 - AP198)</f>
        <v>0</v>
      </c>
      <c r="AO198">
        <v>22.7750448081872</v>
      </c>
      <c r="AP198">
        <v>24.3594090909091</v>
      </c>
      <c r="AQ198">
        <v>-0.000225385022113601</v>
      </c>
      <c r="AR198">
        <v>128.514826234173</v>
      </c>
      <c r="AS198">
        <v>11</v>
      </c>
      <c r="AT198">
        <v>2</v>
      </c>
      <c r="AU198">
        <f>IF(AS198*$H$13&gt;=AW198,1.0,(AW198/(AW198-AS198*$H$13)))</f>
        <v>0</v>
      </c>
      <c r="AV198">
        <f>(AU198-1)*100</f>
        <v>0</v>
      </c>
      <c r="AW198">
        <f>MAX(0,($B$13+$C$13*BV198)/(1+$D$13*BV198)*BO198/(BQ198+273)*$E$13)</f>
        <v>0</v>
      </c>
      <c r="AX198">
        <f>$B$11*BW198+$C$11*BX198+$F$11*CI198*(1-CL198)</f>
        <v>0</v>
      </c>
      <c r="AY198">
        <f>AX198*AZ198</f>
        <v>0</v>
      </c>
      <c r="AZ198">
        <f>($B$11*$D$9+$C$11*$D$9+$F$11*((CV198+CN198)/MAX(CV198+CN198+CW198, 0.1)*$I$9+CW198/MAX(CV198+CN198+CW198, 0.1)*$J$9))/($B$11+$C$11+$F$11)</f>
        <v>0</v>
      </c>
      <c r="BA198">
        <f>($B$11*$K$9+$C$11*$K$9+$F$11*((CV198+CN198)/MAX(CV198+CN198+CW198, 0.1)*$P$9+CW198/MAX(CV198+CN198+CW198, 0.1)*$Q$9))/($B$11+$C$11+$F$11)</f>
        <v>0</v>
      </c>
      <c r="BB198">
        <v>2.44</v>
      </c>
      <c r="BC198">
        <v>0.5</v>
      </c>
      <c r="BD198" t="s">
        <v>355</v>
      </c>
      <c r="BE198">
        <v>2</v>
      </c>
      <c r="BF198" t="b">
        <v>1</v>
      </c>
      <c r="BG198">
        <v>1680460595.04444</v>
      </c>
      <c r="BH198">
        <v>1353.53518518519</v>
      </c>
      <c r="BI198">
        <v>1395.57259259259</v>
      </c>
      <c r="BJ198">
        <v>24.378462962963</v>
      </c>
      <c r="BK198">
        <v>22.7794962962963</v>
      </c>
      <c r="BL198">
        <v>1351.50037037037</v>
      </c>
      <c r="BM198">
        <v>23.9600296296296</v>
      </c>
      <c r="BN198">
        <v>500.245481481481</v>
      </c>
      <c r="BO198">
        <v>89.4504148148148</v>
      </c>
      <c r="BP198">
        <v>0.100062314814815</v>
      </c>
      <c r="BQ198">
        <v>27.2362148148148</v>
      </c>
      <c r="BR198">
        <v>27.5256259259259</v>
      </c>
      <c r="BS198">
        <v>999.9</v>
      </c>
      <c r="BT198">
        <v>0</v>
      </c>
      <c r="BU198">
        <v>0</v>
      </c>
      <c r="BV198">
        <v>9977.91444444444</v>
      </c>
      <c r="BW198">
        <v>0</v>
      </c>
      <c r="BX198">
        <v>10.2381</v>
      </c>
      <c r="BY198">
        <v>-42.036737037037</v>
      </c>
      <c r="BZ198">
        <v>1387.35740740741</v>
      </c>
      <c r="CA198">
        <v>1428.10407407407</v>
      </c>
      <c r="CB198">
        <v>1.59897296296296</v>
      </c>
      <c r="CC198">
        <v>1395.57259259259</v>
      </c>
      <c r="CD198">
        <v>22.7794962962963</v>
      </c>
      <c r="CE198">
        <v>2.18066407407407</v>
      </c>
      <c r="CF198">
        <v>2.03763481481481</v>
      </c>
      <c r="CG198">
        <v>18.820962962963</v>
      </c>
      <c r="CH198">
        <v>17.7398592592593</v>
      </c>
      <c r="CI198">
        <v>1999.99962962963</v>
      </c>
      <c r="CJ198">
        <v>0.979999444444444</v>
      </c>
      <c r="CK198">
        <v>0.0200007592592593</v>
      </c>
      <c r="CL198">
        <v>0</v>
      </c>
      <c r="CM198">
        <v>2.45957777777778</v>
      </c>
      <c r="CN198">
        <v>0</v>
      </c>
      <c r="CO198">
        <v>4442.5662962963</v>
      </c>
      <c r="CP198">
        <v>16705.3962962963</v>
      </c>
      <c r="CQ198">
        <v>43.5</v>
      </c>
      <c r="CR198">
        <v>45.3005185185185</v>
      </c>
      <c r="CS198">
        <v>44.5068888888889</v>
      </c>
      <c r="CT198">
        <v>43.4906666666667</v>
      </c>
      <c r="CU198">
        <v>43.062</v>
      </c>
      <c r="CV198">
        <v>1959.99851851852</v>
      </c>
      <c r="CW198">
        <v>40.0011111111111</v>
      </c>
      <c r="CX198">
        <v>0</v>
      </c>
      <c r="CY198">
        <v>1680460632.6</v>
      </c>
      <c r="CZ198">
        <v>0</v>
      </c>
      <c r="DA198">
        <v>0</v>
      </c>
      <c r="DB198" t="s">
        <v>356</v>
      </c>
      <c r="DC198">
        <v>1680383055.5</v>
      </c>
      <c r="DD198">
        <v>1680383051.5</v>
      </c>
      <c r="DE198">
        <v>0</v>
      </c>
      <c r="DF198">
        <v>-0.261</v>
      </c>
      <c r="DG198">
        <v>-0.006</v>
      </c>
      <c r="DH198">
        <v>1.377</v>
      </c>
      <c r="DI198">
        <v>0.403</v>
      </c>
      <c r="DJ198">
        <v>420</v>
      </c>
      <c r="DK198">
        <v>24</v>
      </c>
      <c r="DL198">
        <v>0.61</v>
      </c>
      <c r="DM198">
        <v>0.33</v>
      </c>
      <c r="DN198">
        <v>-41.8864536585366</v>
      </c>
      <c r="DO198">
        <v>-2.37082787456447</v>
      </c>
      <c r="DP198">
        <v>0.592626871503544</v>
      </c>
      <c r="DQ198">
        <v>0</v>
      </c>
      <c r="DR198">
        <v>1.60410487804878</v>
      </c>
      <c r="DS198">
        <v>-0.09120648083624</v>
      </c>
      <c r="DT198">
        <v>0.00910808515710247</v>
      </c>
      <c r="DU198">
        <v>1</v>
      </c>
      <c r="DV198">
        <v>1</v>
      </c>
      <c r="DW198">
        <v>2</v>
      </c>
      <c r="DX198" t="s">
        <v>357</v>
      </c>
      <c r="DY198">
        <v>2.8704</v>
      </c>
      <c r="DZ198">
        <v>2.70996</v>
      </c>
      <c r="EA198">
        <v>0.201572</v>
      </c>
      <c r="EB198">
        <v>0.204925</v>
      </c>
      <c r="EC198">
        <v>0.102437</v>
      </c>
      <c r="ED198">
        <v>0.0980278</v>
      </c>
      <c r="EE198">
        <v>22385.1</v>
      </c>
      <c r="EF198">
        <v>19533.5</v>
      </c>
      <c r="EG198">
        <v>25081</v>
      </c>
      <c r="EH198">
        <v>23919.2</v>
      </c>
      <c r="EI198">
        <v>38396.4</v>
      </c>
      <c r="EJ198">
        <v>35687.1</v>
      </c>
      <c r="EK198">
        <v>45314.8</v>
      </c>
      <c r="EL198">
        <v>42636.3</v>
      </c>
      <c r="EM198">
        <v>1.78215</v>
      </c>
      <c r="EN198">
        <v>1.883</v>
      </c>
      <c r="EO198">
        <v>0.110395</v>
      </c>
      <c r="EP198">
        <v>0</v>
      </c>
      <c r="EQ198">
        <v>25.7184</v>
      </c>
      <c r="ER198">
        <v>999.9</v>
      </c>
      <c r="ES198">
        <v>59.571</v>
      </c>
      <c r="ET198">
        <v>28.691</v>
      </c>
      <c r="EU198">
        <v>26.3088</v>
      </c>
      <c r="EV198">
        <v>54.4706</v>
      </c>
      <c r="EW198">
        <v>45.3726</v>
      </c>
      <c r="EX198">
        <v>1</v>
      </c>
      <c r="EY198">
        <v>-0.0926067</v>
      </c>
      <c r="EZ198">
        <v>0.405752</v>
      </c>
      <c r="FA198">
        <v>20.2287</v>
      </c>
      <c r="FB198">
        <v>5.23376</v>
      </c>
      <c r="FC198">
        <v>11.986</v>
      </c>
      <c r="FD198">
        <v>4.95715</v>
      </c>
      <c r="FE198">
        <v>3.30398</v>
      </c>
      <c r="FF198">
        <v>9999</v>
      </c>
      <c r="FG198">
        <v>9999</v>
      </c>
      <c r="FH198">
        <v>999.9</v>
      </c>
      <c r="FI198">
        <v>9999</v>
      </c>
      <c r="FJ198">
        <v>1.86844</v>
      </c>
      <c r="FK198">
        <v>1.86411</v>
      </c>
      <c r="FL198">
        <v>1.87178</v>
      </c>
      <c r="FM198">
        <v>1.86249</v>
      </c>
      <c r="FN198">
        <v>1.86192</v>
      </c>
      <c r="FO198">
        <v>1.86844</v>
      </c>
      <c r="FP198">
        <v>1.85852</v>
      </c>
      <c r="FQ198">
        <v>1.86494</v>
      </c>
      <c r="FR198">
        <v>5</v>
      </c>
      <c r="FS198">
        <v>0</v>
      </c>
      <c r="FT198">
        <v>0</v>
      </c>
      <c r="FU198">
        <v>0</v>
      </c>
      <c r="FV198" t="s">
        <v>358</v>
      </c>
      <c r="FW198" t="s">
        <v>359</v>
      </c>
      <c r="FX198" t="s">
        <v>360</v>
      </c>
      <c r="FY198" t="s">
        <v>360</v>
      </c>
      <c r="FZ198" t="s">
        <v>360</v>
      </c>
      <c r="GA198" t="s">
        <v>360</v>
      </c>
      <c r="GB198">
        <v>0</v>
      </c>
      <c r="GC198">
        <v>100</v>
      </c>
      <c r="GD198">
        <v>100</v>
      </c>
      <c r="GE198">
        <v>2.06</v>
      </c>
      <c r="GF198">
        <v>0.4174</v>
      </c>
      <c r="GG198">
        <v>0.710533810232173</v>
      </c>
      <c r="GH198">
        <v>0.00197157181927259</v>
      </c>
      <c r="GI198">
        <v>-1.54613444728524e-06</v>
      </c>
      <c r="GJ198">
        <v>6.01190112903267e-10</v>
      </c>
      <c r="GK198">
        <v>-0.100309745534137</v>
      </c>
      <c r="GL198">
        <v>-0.0164619765348121</v>
      </c>
      <c r="GM198">
        <v>0.00184798508784774</v>
      </c>
      <c r="GN198">
        <v>-1.07393615702454e-05</v>
      </c>
      <c r="GO198">
        <v>1</v>
      </c>
      <c r="GP198">
        <v>1970</v>
      </c>
      <c r="GQ198">
        <v>2</v>
      </c>
      <c r="GR198">
        <v>24</v>
      </c>
      <c r="GS198">
        <v>1292.5</v>
      </c>
      <c r="GT198">
        <v>1292.5</v>
      </c>
      <c r="GU198">
        <v>2.78442</v>
      </c>
      <c r="GV198">
        <v>2.30957</v>
      </c>
      <c r="GW198">
        <v>1.44775</v>
      </c>
      <c r="GX198">
        <v>2.31323</v>
      </c>
      <c r="GY198">
        <v>1.44409</v>
      </c>
      <c r="GZ198">
        <v>2.48779</v>
      </c>
      <c r="HA198">
        <v>34.1452</v>
      </c>
      <c r="HB198">
        <v>24.3327</v>
      </c>
      <c r="HC198">
        <v>18</v>
      </c>
      <c r="HD198">
        <v>417.545</v>
      </c>
      <c r="HE198">
        <v>463.766</v>
      </c>
      <c r="HF198">
        <v>25.0466</v>
      </c>
      <c r="HG198">
        <v>26.2686</v>
      </c>
      <c r="HH198">
        <v>30.0003</v>
      </c>
      <c r="HI198">
        <v>26.1643</v>
      </c>
      <c r="HJ198">
        <v>26.1433</v>
      </c>
      <c r="HK198">
        <v>55.8529</v>
      </c>
      <c r="HL198">
        <v>28.3817</v>
      </c>
      <c r="HM198">
        <v>100</v>
      </c>
      <c r="HN198">
        <v>25.0332</v>
      </c>
      <c r="HO198">
        <v>1442.43</v>
      </c>
      <c r="HP198">
        <v>22.8433</v>
      </c>
      <c r="HQ198">
        <v>95.9272</v>
      </c>
      <c r="HR198">
        <v>100.268</v>
      </c>
    </row>
    <row r="199" spans="1:226">
      <c r="A199">
        <v>183</v>
      </c>
      <c r="B199">
        <v>1680460608.1</v>
      </c>
      <c r="C199">
        <v>2583.09999990463</v>
      </c>
      <c r="D199" t="s">
        <v>725</v>
      </c>
      <c r="E199" t="s">
        <v>726</v>
      </c>
      <c r="F199">
        <v>5</v>
      </c>
      <c r="G199" t="s">
        <v>353</v>
      </c>
      <c r="H199" t="s">
        <v>354</v>
      </c>
      <c r="I199">
        <v>1680460600.33214</v>
      </c>
      <c r="J199">
        <f>(K199)/1000</f>
        <v>0</v>
      </c>
      <c r="K199">
        <f>IF(BF199, AN199, AH199)</f>
        <v>0</v>
      </c>
      <c r="L199">
        <f>IF(BF199, AI199, AG199)</f>
        <v>0</v>
      </c>
      <c r="M199">
        <f>BH199 - IF(AU199&gt;1, L199*BB199*100.0/(AW199*BV199), 0)</f>
        <v>0</v>
      </c>
      <c r="N199">
        <f>((T199-J199/2)*M199-L199)/(T199+J199/2)</f>
        <v>0</v>
      </c>
      <c r="O199">
        <f>N199*(BO199+BP199)/1000.0</f>
        <v>0</v>
      </c>
      <c r="P199">
        <f>(BH199 - IF(AU199&gt;1, L199*BB199*100.0/(AW199*BV199), 0))*(BO199+BP199)/1000.0</f>
        <v>0</v>
      </c>
      <c r="Q199">
        <f>2.0/((1/S199-1/R199)+SIGN(S199)*SQRT((1/S199-1/R199)*(1/S199-1/R199) + 4*BC199/((BC199+1)*(BC199+1))*(2*1/S199*1/R199-1/R199*1/R199)))</f>
        <v>0</v>
      </c>
      <c r="R199">
        <f>IF(LEFT(BD199,1)&lt;&gt;"0",IF(LEFT(BD199,1)="1",3.0,BE199),$D$5+$E$5*(BV199*BO199/($K$5*1000))+$F$5*(BV199*BO199/($K$5*1000))*MAX(MIN(BB199,$J$5),$I$5)*MAX(MIN(BB199,$J$5),$I$5)+$G$5*MAX(MIN(BB199,$J$5),$I$5)*(BV199*BO199/($K$5*1000))+$H$5*(BV199*BO199/($K$5*1000))*(BV199*BO199/($K$5*1000)))</f>
        <v>0</v>
      </c>
      <c r="S199">
        <f>J199*(1000-(1000*0.61365*exp(17.502*W199/(240.97+W199))/(BO199+BP199)+BJ199)/2)/(1000*0.61365*exp(17.502*W199/(240.97+W199))/(BO199+BP199)-BJ199)</f>
        <v>0</v>
      </c>
      <c r="T199">
        <f>1/((BC199+1)/(Q199/1.6)+1/(R199/1.37)) + BC199/((BC199+1)/(Q199/1.6) + BC199/(R199/1.37))</f>
        <v>0</v>
      </c>
      <c r="U199">
        <f>(AX199*BA199)</f>
        <v>0</v>
      </c>
      <c r="V199">
        <f>(BQ199+(U199+2*0.95*5.67E-8*(((BQ199+$B$7)+273)^4-(BQ199+273)^4)-44100*J199)/(1.84*29.3*R199+8*0.95*5.67E-8*(BQ199+273)^3))</f>
        <v>0</v>
      </c>
      <c r="W199">
        <f>($C$7*BR199+$D$7*BS199+$E$7*V199)</f>
        <v>0</v>
      </c>
      <c r="X199">
        <f>0.61365*exp(17.502*W199/(240.97+W199))</f>
        <v>0</v>
      </c>
      <c r="Y199">
        <f>(Z199/AA199*100)</f>
        <v>0</v>
      </c>
      <c r="Z199">
        <f>BJ199*(BO199+BP199)/1000</f>
        <v>0</v>
      </c>
      <c r="AA199">
        <f>0.61365*exp(17.502*BQ199/(240.97+BQ199))</f>
        <v>0</v>
      </c>
      <c r="AB199">
        <f>(X199-BJ199*(BO199+BP199)/1000)</f>
        <v>0</v>
      </c>
      <c r="AC199">
        <f>(-J199*44100)</f>
        <v>0</v>
      </c>
      <c r="AD199">
        <f>2*29.3*R199*0.92*(BQ199-W199)</f>
        <v>0</v>
      </c>
      <c r="AE199">
        <f>2*0.95*5.67E-8*(((BQ199+$B$7)+273)^4-(W199+273)^4)</f>
        <v>0</v>
      </c>
      <c r="AF199">
        <f>U199+AE199+AC199+AD199</f>
        <v>0</v>
      </c>
      <c r="AG199">
        <f>BN199*AU199*(BI199-BH199*(1000-AU199*BK199)/(1000-AU199*BJ199))/(100*BB199)</f>
        <v>0</v>
      </c>
      <c r="AH199">
        <f>1000*BN199*AU199*(BJ199-BK199)/(100*BB199*(1000-AU199*BJ199))</f>
        <v>0</v>
      </c>
      <c r="AI199">
        <f>(AJ199 - AK199 - BO199*1E3/(8.314*(BQ199+273.15)) * AM199/BN199 * AL199) * BN199/(100*BB199) * (1000 - BK199)/1000</f>
        <v>0</v>
      </c>
      <c r="AJ199">
        <v>1461.28651425627</v>
      </c>
      <c r="AK199">
        <v>1430.38187878788</v>
      </c>
      <c r="AL199">
        <v>3.36589733318562</v>
      </c>
      <c r="AM199">
        <v>67.1760314987301</v>
      </c>
      <c r="AN199">
        <f>(AP199 - AO199 + BO199*1E3/(8.314*(BQ199+273.15)) * AR199/BN199 * AQ199) * BN199/(100*BB199) * 1000/(1000 - AP199)</f>
        <v>0</v>
      </c>
      <c r="AO199">
        <v>22.7719714291573</v>
      </c>
      <c r="AP199">
        <v>24.344283030303</v>
      </c>
      <c r="AQ199">
        <v>-0.000212072849568</v>
      </c>
      <c r="AR199">
        <v>128.514826234173</v>
      </c>
      <c r="AS199">
        <v>11</v>
      </c>
      <c r="AT199">
        <v>2</v>
      </c>
      <c r="AU199">
        <f>IF(AS199*$H$13&gt;=AW199,1.0,(AW199/(AW199-AS199*$H$13)))</f>
        <v>0</v>
      </c>
      <c r="AV199">
        <f>(AU199-1)*100</f>
        <v>0</v>
      </c>
      <c r="AW199">
        <f>MAX(0,($B$13+$C$13*BV199)/(1+$D$13*BV199)*BO199/(BQ199+273)*$E$13)</f>
        <v>0</v>
      </c>
      <c r="AX199">
        <f>$B$11*BW199+$C$11*BX199+$F$11*CI199*(1-CL199)</f>
        <v>0</v>
      </c>
      <c r="AY199">
        <f>AX199*AZ199</f>
        <v>0</v>
      </c>
      <c r="AZ199">
        <f>($B$11*$D$9+$C$11*$D$9+$F$11*((CV199+CN199)/MAX(CV199+CN199+CW199, 0.1)*$I$9+CW199/MAX(CV199+CN199+CW199, 0.1)*$J$9))/($B$11+$C$11+$F$11)</f>
        <v>0</v>
      </c>
      <c r="BA199">
        <f>($B$11*$K$9+$C$11*$K$9+$F$11*((CV199+CN199)/MAX(CV199+CN199+CW199, 0.1)*$P$9+CW199/MAX(CV199+CN199+CW199, 0.1)*$Q$9))/($B$11+$C$11+$F$11)</f>
        <v>0</v>
      </c>
      <c r="BB199">
        <v>2.44</v>
      </c>
      <c r="BC199">
        <v>0.5</v>
      </c>
      <c r="BD199" t="s">
        <v>355</v>
      </c>
      <c r="BE199">
        <v>2</v>
      </c>
      <c r="BF199" t="b">
        <v>1</v>
      </c>
      <c r="BG199">
        <v>1680460600.33214</v>
      </c>
      <c r="BH199">
        <v>1371.30428571429</v>
      </c>
      <c r="BI199">
        <v>1413.06392857143</v>
      </c>
      <c r="BJ199">
        <v>24.3651428571429</v>
      </c>
      <c r="BK199">
        <v>22.7760714285714</v>
      </c>
      <c r="BL199">
        <v>1369.24892857143</v>
      </c>
      <c r="BM199">
        <v>23.9473857142857</v>
      </c>
      <c r="BN199">
        <v>500.221821428571</v>
      </c>
      <c r="BO199">
        <v>89.4511071428571</v>
      </c>
      <c r="BP199">
        <v>0.0999570571428572</v>
      </c>
      <c r="BQ199">
        <v>27.2366785714286</v>
      </c>
      <c r="BR199">
        <v>27.5312321428571</v>
      </c>
      <c r="BS199">
        <v>999.9</v>
      </c>
      <c r="BT199">
        <v>0</v>
      </c>
      <c r="BU199">
        <v>0</v>
      </c>
      <c r="BV199">
        <v>9998.19607142857</v>
      </c>
      <c r="BW199">
        <v>0</v>
      </c>
      <c r="BX199">
        <v>10.2381</v>
      </c>
      <c r="BY199">
        <v>-41.75965</v>
      </c>
      <c r="BZ199">
        <v>1405.54928571429</v>
      </c>
      <c r="CA199">
        <v>1445.9975</v>
      </c>
      <c r="CB199">
        <v>1.58908785714286</v>
      </c>
      <c r="CC199">
        <v>1413.06392857143</v>
      </c>
      <c r="CD199">
        <v>22.7760714285714</v>
      </c>
      <c r="CE199">
        <v>2.17949035714286</v>
      </c>
      <c r="CF199">
        <v>2.03734428571429</v>
      </c>
      <c r="CG199">
        <v>18.8123464285714</v>
      </c>
      <c r="CH199">
        <v>17.7375892857143</v>
      </c>
      <c r="CI199">
        <v>2000.01892857143</v>
      </c>
      <c r="CJ199">
        <v>0.979999821428571</v>
      </c>
      <c r="CK199">
        <v>0.0200003571428571</v>
      </c>
      <c r="CL199">
        <v>0</v>
      </c>
      <c r="CM199">
        <v>2.50355357142857</v>
      </c>
      <c r="CN199">
        <v>0</v>
      </c>
      <c r="CO199">
        <v>4441.70607142857</v>
      </c>
      <c r="CP199">
        <v>16705.5571428571</v>
      </c>
      <c r="CQ199">
        <v>43.5</v>
      </c>
      <c r="CR199">
        <v>45.2965</v>
      </c>
      <c r="CS199">
        <v>44.5088571428571</v>
      </c>
      <c r="CT199">
        <v>43.4955</v>
      </c>
      <c r="CU199">
        <v>43.062</v>
      </c>
      <c r="CV199">
        <v>1960.01821428571</v>
      </c>
      <c r="CW199">
        <v>40.0007142857143</v>
      </c>
      <c r="CX199">
        <v>0</v>
      </c>
      <c r="CY199">
        <v>1680460638</v>
      </c>
      <c r="CZ199">
        <v>0</v>
      </c>
      <c r="DA199">
        <v>0</v>
      </c>
      <c r="DB199" t="s">
        <v>356</v>
      </c>
      <c r="DC199">
        <v>1680383055.5</v>
      </c>
      <c r="DD199">
        <v>1680383051.5</v>
      </c>
      <c r="DE199">
        <v>0</v>
      </c>
      <c r="DF199">
        <v>-0.261</v>
      </c>
      <c r="DG199">
        <v>-0.006</v>
      </c>
      <c r="DH199">
        <v>1.377</v>
      </c>
      <c r="DI199">
        <v>0.403</v>
      </c>
      <c r="DJ199">
        <v>420</v>
      </c>
      <c r="DK199">
        <v>24</v>
      </c>
      <c r="DL199">
        <v>0.61</v>
      </c>
      <c r="DM199">
        <v>0.33</v>
      </c>
      <c r="DN199">
        <v>-41.8975975609756</v>
      </c>
      <c r="DO199">
        <v>1.59023623693392</v>
      </c>
      <c r="DP199">
        <v>0.57251043040357</v>
      </c>
      <c r="DQ199">
        <v>0</v>
      </c>
      <c r="DR199">
        <v>1.59403243902439</v>
      </c>
      <c r="DS199">
        <v>-0.112616236933797</v>
      </c>
      <c r="DT199">
        <v>0.0111684721274182</v>
      </c>
      <c r="DU199">
        <v>0</v>
      </c>
      <c r="DV199">
        <v>0</v>
      </c>
      <c r="DW199">
        <v>2</v>
      </c>
      <c r="DX199" t="s">
        <v>383</v>
      </c>
      <c r="DY199">
        <v>2.87041</v>
      </c>
      <c r="DZ199">
        <v>2.71069</v>
      </c>
      <c r="EA199">
        <v>0.203182</v>
      </c>
      <c r="EB199">
        <v>0.206571</v>
      </c>
      <c r="EC199">
        <v>0.102397</v>
      </c>
      <c r="ED199">
        <v>0.098025</v>
      </c>
      <c r="EE199">
        <v>22339.9</v>
      </c>
      <c r="EF199">
        <v>19492.8</v>
      </c>
      <c r="EG199">
        <v>25080.9</v>
      </c>
      <c r="EH199">
        <v>23918.9</v>
      </c>
      <c r="EI199">
        <v>38398.2</v>
      </c>
      <c r="EJ199">
        <v>35687.2</v>
      </c>
      <c r="EK199">
        <v>45314.8</v>
      </c>
      <c r="EL199">
        <v>42636.3</v>
      </c>
      <c r="EM199">
        <v>1.7821</v>
      </c>
      <c r="EN199">
        <v>1.883</v>
      </c>
      <c r="EO199">
        <v>0.111599</v>
      </c>
      <c r="EP199">
        <v>0</v>
      </c>
      <c r="EQ199">
        <v>25.7206</v>
      </c>
      <c r="ER199">
        <v>999.9</v>
      </c>
      <c r="ES199">
        <v>59.571</v>
      </c>
      <c r="ET199">
        <v>28.671</v>
      </c>
      <c r="EU199">
        <v>26.2778</v>
      </c>
      <c r="EV199">
        <v>54.0506</v>
      </c>
      <c r="EW199">
        <v>44.7436</v>
      </c>
      <c r="EX199">
        <v>1</v>
      </c>
      <c r="EY199">
        <v>-0.0925508</v>
      </c>
      <c r="EZ199">
        <v>0.416762</v>
      </c>
      <c r="FA199">
        <v>20.2284</v>
      </c>
      <c r="FB199">
        <v>5.23361</v>
      </c>
      <c r="FC199">
        <v>11.986</v>
      </c>
      <c r="FD199">
        <v>4.95715</v>
      </c>
      <c r="FE199">
        <v>3.30395</v>
      </c>
      <c r="FF199">
        <v>9999</v>
      </c>
      <c r="FG199">
        <v>9999</v>
      </c>
      <c r="FH199">
        <v>999.9</v>
      </c>
      <c r="FI199">
        <v>9999</v>
      </c>
      <c r="FJ199">
        <v>1.86844</v>
      </c>
      <c r="FK199">
        <v>1.86414</v>
      </c>
      <c r="FL199">
        <v>1.8718</v>
      </c>
      <c r="FM199">
        <v>1.86249</v>
      </c>
      <c r="FN199">
        <v>1.86197</v>
      </c>
      <c r="FO199">
        <v>1.86844</v>
      </c>
      <c r="FP199">
        <v>1.85852</v>
      </c>
      <c r="FQ199">
        <v>1.86497</v>
      </c>
      <c r="FR199">
        <v>5</v>
      </c>
      <c r="FS199">
        <v>0</v>
      </c>
      <c r="FT199">
        <v>0</v>
      </c>
      <c r="FU199">
        <v>0</v>
      </c>
      <c r="FV199" t="s">
        <v>358</v>
      </c>
      <c r="FW199" t="s">
        <v>359</v>
      </c>
      <c r="FX199" t="s">
        <v>360</v>
      </c>
      <c r="FY199" t="s">
        <v>360</v>
      </c>
      <c r="FZ199" t="s">
        <v>360</v>
      </c>
      <c r="GA199" t="s">
        <v>360</v>
      </c>
      <c r="GB199">
        <v>0</v>
      </c>
      <c r="GC199">
        <v>100</v>
      </c>
      <c r="GD199">
        <v>100</v>
      </c>
      <c r="GE199">
        <v>2.09</v>
      </c>
      <c r="GF199">
        <v>0.4166</v>
      </c>
      <c r="GG199">
        <v>0.710533810232173</v>
      </c>
      <c r="GH199">
        <v>0.00197157181927259</v>
      </c>
      <c r="GI199">
        <v>-1.54613444728524e-06</v>
      </c>
      <c r="GJ199">
        <v>6.01190112903267e-10</v>
      </c>
      <c r="GK199">
        <v>-0.100309745534137</v>
      </c>
      <c r="GL199">
        <v>-0.0164619765348121</v>
      </c>
      <c r="GM199">
        <v>0.00184798508784774</v>
      </c>
      <c r="GN199">
        <v>-1.07393615702454e-05</v>
      </c>
      <c r="GO199">
        <v>1</v>
      </c>
      <c r="GP199">
        <v>1970</v>
      </c>
      <c r="GQ199">
        <v>2</v>
      </c>
      <c r="GR199">
        <v>24</v>
      </c>
      <c r="GS199">
        <v>1292.5</v>
      </c>
      <c r="GT199">
        <v>1292.6</v>
      </c>
      <c r="GU199">
        <v>2.81494</v>
      </c>
      <c r="GV199">
        <v>2.32788</v>
      </c>
      <c r="GW199">
        <v>1.44775</v>
      </c>
      <c r="GX199">
        <v>2.31201</v>
      </c>
      <c r="GY199">
        <v>1.44409</v>
      </c>
      <c r="GZ199">
        <v>2.42188</v>
      </c>
      <c r="HA199">
        <v>34.1678</v>
      </c>
      <c r="HB199">
        <v>24.3327</v>
      </c>
      <c r="HC199">
        <v>18</v>
      </c>
      <c r="HD199">
        <v>417.517</v>
      </c>
      <c r="HE199">
        <v>463.766</v>
      </c>
      <c r="HF199">
        <v>25.0077</v>
      </c>
      <c r="HG199">
        <v>26.2686</v>
      </c>
      <c r="HH199">
        <v>30.0001</v>
      </c>
      <c r="HI199">
        <v>26.1643</v>
      </c>
      <c r="HJ199">
        <v>26.1433</v>
      </c>
      <c r="HK199">
        <v>56.3775</v>
      </c>
      <c r="HL199">
        <v>28.1112</v>
      </c>
      <c r="HM199">
        <v>100</v>
      </c>
      <c r="HN199">
        <v>24.9646</v>
      </c>
      <c r="HO199">
        <v>1455.85</v>
      </c>
      <c r="HP199">
        <v>22.8623</v>
      </c>
      <c r="HQ199">
        <v>95.927</v>
      </c>
      <c r="HR199">
        <v>100.267</v>
      </c>
    </row>
    <row r="200" spans="1:226">
      <c r="A200">
        <v>184</v>
      </c>
      <c r="B200">
        <v>1680460612.6</v>
      </c>
      <c r="C200">
        <v>2587.59999990463</v>
      </c>
      <c r="D200" t="s">
        <v>727</v>
      </c>
      <c r="E200" t="s">
        <v>728</v>
      </c>
      <c r="F200">
        <v>5</v>
      </c>
      <c r="G200" t="s">
        <v>353</v>
      </c>
      <c r="H200" t="s">
        <v>354</v>
      </c>
      <c r="I200">
        <v>1680460604.77857</v>
      </c>
      <c r="J200">
        <f>(K200)/1000</f>
        <v>0</v>
      </c>
      <c r="K200">
        <f>IF(BF200, AN200, AH200)</f>
        <v>0</v>
      </c>
      <c r="L200">
        <f>IF(BF200, AI200, AG200)</f>
        <v>0</v>
      </c>
      <c r="M200">
        <f>BH200 - IF(AU200&gt;1, L200*BB200*100.0/(AW200*BV200), 0)</f>
        <v>0</v>
      </c>
      <c r="N200">
        <f>((T200-J200/2)*M200-L200)/(T200+J200/2)</f>
        <v>0</v>
      </c>
      <c r="O200">
        <f>N200*(BO200+BP200)/1000.0</f>
        <v>0</v>
      </c>
      <c r="P200">
        <f>(BH200 - IF(AU200&gt;1, L200*BB200*100.0/(AW200*BV200), 0))*(BO200+BP200)/1000.0</f>
        <v>0</v>
      </c>
      <c r="Q200">
        <f>2.0/((1/S200-1/R200)+SIGN(S200)*SQRT((1/S200-1/R200)*(1/S200-1/R200) + 4*BC200/((BC200+1)*(BC200+1))*(2*1/S200*1/R200-1/R200*1/R200)))</f>
        <v>0</v>
      </c>
      <c r="R200">
        <f>IF(LEFT(BD200,1)&lt;&gt;"0",IF(LEFT(BD200,1)="1",3.0,BE200),$D$5+$E$5*(BV200*BO200/($K$5*1000))+$F$5*(BV200*BO200/($K$5*1000))*MAX(MIN(BB200,$J$5),$I$5)*MAX(MIN(BB200,$J$5),$I$5)+$G$5*MAX(MIN(BB200,$J$5),$I$5)*(BV200*BO200/($K$5*1000))+$H$5*(BV200*BO200/($K$5*1000))*(BV200*BO200/($K$5*1000)))</f>
        <v>0</v>
      </c>
      <c r="S200">
        <f>J200*(1000-(1000*0.61365*exp(17.502*W200/(240.97+W200))/(BO200+BP200)+BJ200)/2)/(1000*0.61365*exp(17.502*W200/(240.97+W200))/(BO200+BP200)-BJ200)</f>
        <v>0</v>
      </c>
      <c r="T200">
        <f>1/((BC200+1)/(Q200/1.6)+1/(R200/1.37)) + BC200/((BC200+1)/(Q200/1.6) + BC200/(R200/1.37))</f>
        <v>0</v>
      </c>
      <c r="U200">
        <f>(AX200*BA200)</f>
        <v>0</v>
      </c>
      <c r="V200">
        <f>(BQ200+(U200+2*0.95*5.67E-8*(((BQ200+$B$7)+273)^4-(BQ200+273)^4)-44100*J200)/(1.84*29.3*R200+8*0.95*5.67E-8*(BQ200+273)^3))</f>
        <v>0</v>
      </c>
      <c r="W200">
        <f>($C$7*BR200+$D$7*BS200+$E$7*V200)</f>
        <v>0</v>
      </c>
      <c r="X200">
        <f>0.61365*exp(17.502*W200/(240.97+W200))</f>
        <v>0</v>
      </c>
      <c r="Y200">
        <f>(Z200/AA200*100)</f>
        <v>0</v>
      </c>
      <c r="Z200">
        <f>BJ200*(BO200+BP200)/1000</f>
        <v>0</v>
      </c>
      <c r="AA200">
        <f>0.61365*exp(17.502*BQ200/(240.97+BQ200))</f>
        <v>0</v>
      </c>
      <c r="AB200">
        <f>(X200-BJ200*(BO200+BP200)/1000)</f>
        <v>0</v>
      </c>
      <c r="AC200">
        <f>(-J200*44100)</f>
        <v>0</v>
      </c>
      <c r="AD200">
        <f>2*29.3*R200*0.92*(BQ200-W200)</f>
        <v>0</v>
      </c>
      <c r="AE200">
        <f>2*0.95*5.67E-8*(((BQ200+$B$7)+273)^4-(W200+273)^4)</f>
        <v>0</v>
      </c>
      <c r="AF200">
        <f>U200+AE200+AC200+AD200</f>
        <v>0</v>
      </c>
      <c r="AG200">
        <f>BN200*AU200*(BI200-BH200*(1000-AU200*BK200)/(1000-AU200*BJ200))/(100*BB200)</f>
        <v>0</v>
      </c>
      <c r="AH200">
        <f>1000*BN200*AU200*(BJ200-BK200)/(100*BB200*(1000-AU200*BJ200))</f>
        <v>0</v>
      </c>
      <c r="AI200">
        <f>(AJ200 - AK200 - BO200*1E3/(8.314*(BQ200+273.15)) * AM200/BN200 * AL200) * BN200/(100*BB200) * (1000 - BK200)/1000</f>
        <v>0</v>
      </c>
      <c r="AJ200">
        <v>1478.17848171923</v>
      </c>
      <c r="AK200">
        <v>1446.3796969697</v>
      </c>
      <c r="AL200">
        <v>3.5546374286663</v>
      </c>
      <c r="AM200">
        <v>67.1760314987301</v>
      </c>
      <c r="AN200">
        <f>(AP200 - AO200 + BO200*1E3/(8.314*(BQ200+273.15)) * AR200/BN200 * AQ200) * BN200/(100*BB200) * 1000/(1000 - AP200)</f>
        <v>0</v>
      </c>
      <c r="AO200">
        <v>22.7747072818709</v>
      </c>
      <c r="AP200">
        <v>24.3323066666667</v>
      </c>
      <c r="AQ200">
        <v>-0.000144423681156226</v>
      </c>
      <c r="AR200">
        <v>128.514826234173</v>
      </c>
      <c r="AS200">
        <v>11</v>
      </c>
      <c r="AT200">
        <v>2</v>
      </c>
      <c r="AU200">
        <f>IF(AS200*$H$13&gt;=AW200,1.0,(AW200/(AW200-AS200*$H$13)))</f>
        <v>0</v>
      </c>
      <c r="AV200">
        <f>(AU200-1)*100</f>
        <v>0</v>
      </c>
      <c r="AW200">
        <f>MAX(0,($B$13+$C$13*BV200)/(1+$D$13*BV200)*BO200/(BQ200+273)*$E$13)</f>
        <v>0</v>
      </c>
      <c r="AX200">
        <f>$B$11*BW200+$C$11*BX200+$F$11*CI200*(1-CL200)</f>
        <v>0</v>
      </c>
      <c r="AY200">
        <f>AX200*AZ200</f>
        <v>0</v>
      </c>
      <c r="AZ200">
        <f>($B$11*$D$9+$C$11*$D$9+$F$11*((CV200+CN200)/MAX(CV200+CN200+CW200, 0.1)*$I$9+CW200/MAX(CV200+CN200+CW200, 0.1)*$J$9))/($B$11+$C$11+$F$11)</f>
        <v>0</v>
      </c>
      <c r="BA200">
        <f>($B$11*$K$9+$C$11*$K$9+$F$11*((CV200+CN200)/MAX(CV200+CN200+CW200, 0.1)*$P$9+CW200/MAX(CV200+CN200+CW200, 0.1)*$Q$9))/($B$11+$C$11+$F$11)</f>
        <v>0</v>
      </c>
      <c r="BB200">
        <v>2.44</v>
      </c>
      <c r="BC200">
        <v>0.5</v>
      </c>
      <c r="BD200" t="s">
        <v>355</v>
      </c>
      <c r="BE200">
        <v>2</v>
      </c>
      <c r="BF200" t="b">
        <v>1</v>
      </c>
      <c r="BG200">
        <v>1680460604.77857</v>
      </c>
      <c r="BH200">
        <v>1386.28035714286</v>
      </c>
      <c r="BI200">
        <v>1428.27964285714</v>
      </c>
      <c r="BJ200">
        <v>24.3527785714286</v>
      </c>
      <c r="BK200">
        <v>22.7741</v>
      </c>
      <c r="BL200">
        <v>1384.20785714286</v>
      </c>
      <c r="BM200">
        <v>23.93565</v>
      </c>
      <c r="BN200">
        <v>500.224821428571</v>
      </c>
      <c r="BO200">
        <v>89.4515357142857</v>
      </c>
      <c r="BP200">
        <v>0.0999997142857143</v>
      </c>
      <c r="BQ200">
        <v>27.2405214285714</v>
      </c>
      <c r="BR200">
        <v>27.5385928571429</v>
      </c>
      <c r="BS200">
        <v>999.9</v>
      </c>
      <c r="BT200">
        <v>0</v>
      </c>
      <c r="BU200">
        <v>0</v>
      </c>
      <c r="BV200">
        <v>10007.2339285714</v>
      </c>
      <c r="BW200">
        <v>0</v>
      </c>
      <c r="BX200">
        <v>10.2381</v>
      </c>
      <c r="BY200">
        <v>-41.9994321428571</v>
      </c>
      <c r="BZ200">
        <v>1420.88107142857</v>
      </c>
      <c r="CA200">
        <v>1461.56535714286</v>
      </c>
      <c r="CB200">
        <v>1.57868892857143</v>
      </c>
      <c r="CC200">
        <v>1428.27964285714</v>
      </c>
      <c r="CD200">
        <v>22.7741</v>
      </c>
      <c r="CE200">
        <v>2.178395</v>
      </c>
      <c r="CF200">
        <v>2.03717857142857</v>
      </c>
      <c r="CG200">
        <v>18.8043035714286</v>
      </c>
      <c r="CH200">
        <v>17.7362928571429</v>
      </c>
      <c r="CI200">
        <v>2000.00321428571</v>
      </c>
      <c r="CJ200">
        <v>0.979999714285714</v>
      </c>
      <c r="CK200">
        <v>0.0200004714285714</v>
      </c>
      <c r="CL200">
        <v>0</v>
      </c>
      <c r="CM200">
        <v>2.51070357142857</v>
      </c>
      <c r="CN200">
        <v>0</v>
      </c>
      <c r="CO200">
        <v>4441.005</v>
      </c>
      <c r="CP200">
        <v>16705.4178571429</v>
      </c>
      <c r="CQ200">
        <v>43.5</v>
      </c>
      <c r="CR200">
        <v>45.2942857142857</v>
      </c>
      <c r="CS200">
        <v>44.5177142857143</v>
      </c>
      <c r="CT200">
        <v>43.49775</v>
      </c>
      <c r="CU200">
        <v>43.062</v>
      </c>
      <c r="CV200">
        <v>1960.0025</v>
      </c>
      <c r="CW200">
        <v>40.0007142857143</v>
      </c>
      <c r="CX200">
        <v>0</v>
      </c>
      <c r="CY200">
        <v>1680460642.8</v>
      </c>
      <c r="CZ200">
        <v>0</v>
      </c>
      <c r="DA200">
        <v>0</v>
      </c>
      <c r="DB200" t="s">
        <v>356</v>
      </c>
      <c r="DC200">
        <v>1680383055.5</v>
      </c>
      <c r="DD200">
        <v>1680383051.5</v>
      </c>
      <c r="DE200">
        <v>0</v>
      </c>
      <c r="DF200">
        <v>-0.261</v>
      </c>
      <c r="DG200">
        <v>-0.006</v>
      </c>
      <c r="DH200">
        <v>1.377</v>
      </c>
      <c r="DI200">
        <v>0.403</v>
      </c>
      <c r="DJ200">
        <v>420</v>
      </c>
      <c r="DK200">
        <v>24</v>
      </c>
      <c r="DL200">
        <v>0.61</v>
      </c>
      <c r="DM200">
        <v>0.33</v>
      </c>
      <c r="DN200">
        <v>-41.8614195121951</v>
      </c>
      <c r="DO200">
        <v>-1.71631567944254</v>
      </c>
      <c r="DP200">
        <v>0.547100311941596</v>
      </c>
      <c r="DQ200">
        <v>0</v>
      </c>
      <c r="DR200">
        <v>1.58569</v>
      </c>
      <c r="DS200">
        <v>-0.132326550522648</v>
      </c>
      <c r="DT200">
        <v>0.0131660709549297</v>
      </c>
      <c r="DU200">
        <v>0</v>
      </c>
      <c r="DV200">
        <v>0</v>
      </c>
      <c r="DW200">
        <v>2</v>
      </c>
      <c r="DX200" t="s">
        <v>383</v>
      </c>
      <c r="DY200">
        <v>2.87042</v>
      </c>
      <c r="DZ200">
        <v>2.71028</v>
      </c>
      <c r="EA200">
        <v>0.204539</v>
      </c>
      <c r="EB200">
        <v>0.207809</v>
      </c>
      <c r="EC200">
        <v>0.102364</v>
      </c>
      <c r="ED200">
        <v>0.0980557</v>
      </c>
      <c r="EE200">
        <v>22302</v>
      </c>
      <c r="EF200">
        <v>19462.8</v>
      </c>
      <c r="EG200">
        <v>25081.1</v>
      </c>
      <c r="EH200">
        <v>23919.4</v>
      </c>
      <c r="EI200">
        <v>38399.9</v>
      </c>
      <c r="EJ200">
        <v>35686.6</v>
      </c>
      <c r="EK200">
        <v>45315.1</v>
      </c>
      <c r="EL200">
        <v>42637</v>
      </c>
      <c r="EM200">
        <v>1.782</v>
      </c>
      <c r="EN200">
        <v>1.8832</v>
      </c>
      <c r="EO200">
        <v>0.112075</v>
      </c>
      <c r="EP200">
        <v>0</v>
      </c>
      <c r="EQ200">
        <v>25.7213</v>
      </c>
      <c r="ER200">
        <v>999.9</v>
      </c>
      <c r="ES200">
        <v>59.571</v>
      </c>
      <c r="ET200">
        <v>28.671</v>
      </c>
      <c r="EU200">
        <v>26.2785</v>
      </c>
      <c r="EV200">
        <v>54.4906</v>
      </c>
      <c r="EW200">
        <v>45.2043</v>
      </c>
      <c r="EX200">
        <v>1</v>
      </c>
      <c r="EY200">
        <v>-0.0925102</v>
      </c>
      <c r="EZ200">
        <v>0.477568</v>
      </c>
      <c r="FA200">
        <v>20.2282</v>
      </c>
      <c r="FB200">
        <v>5.23346</v>
      </c>
      <c r="FC200">
        <v>11.986</v>
      </c>
      <c r="FD200">
        <v>4.9571</v>
      </c>
      <c r="FE200">
        <v>3.30395</v>
      </c>
      <c r="FF200">
        <v>9999</v>
      </c>
      <c r="FG200">
        <v>9999</v>
      </c>
      <c r="FH200">
        <v>999.9</v>
      </c>
      <c r="FI200">
        <v>9999</v>
      </c>
      <c r="FJ200">
        <v>1.86844</v>
      </c>
      <c r="FK200">
        <v>1.86413</v>
      </c>
      <c r="FL200">
        <v>1.8718</v>
      </c>
      <c r="FM200">
        <v>1.86249</v>
      </c>
      <c r="FN200">
        <v>1.86198</v>
      </c>
      <c r="FO200">
        <v>1.86844</v>
      </c>
      <c r="FP200">
        <v>1.85852</v>
      </c>
      <c r="FQ200">
        <v>1.86499</v>
      </c>
      <c r="FR200">
        <v>5</v>
      </c>
      <c r="FS200">
        <v>0</v>
      </c>
      <c r="FT200">
        <v>0</v>
      </c>
      <c r="FU200">
        <v>0</v>
      </c>
      <c r="FV200" t="s">
        <v>358</v>
      </c>
      <c r="FW200" t="s">
        <v>359</v>
      </c>
      <c r="FX200" t="s">
        <v>360</v>
      </c>
      <c r="FY200" t="s">
        <v>360</v>
      </c>
      <c r="FZ200" t="s">
        <v>360</v>
      </c>
      <c r="GA200" t="s">
        <v>360</v>
      </c>
      <c r="GB200">
        <v>0</v>
      </c>
      <c r="GC200">
        <v>100</v>
      </c>
      <c r="GD200">
        <v>100</v>
      </c>
      <c r="GE200">
        <v>2.1</v>
      </c>
      <c r="GF200">
        <v>0.416</v>
      </c>
      <c r="GG200">
        <v>0.710533810232173</v>
      </c>
      <c r="GH200">
        <v>0.00197157181927259</v>
      </c>
      <c r="GI200">
        <v>-1.54613444728524e-06</v>
      </c>
      <c r="GJ200">
        <v>6.01190112903267e-10</v>
      </c>
      <c r="GK200">
        <v>-0.100309745534137</v>
      </c>
      <c r="GL200">
        <v>-0.0164619765348121</v>
      </c>
      <c r="GM200">
        <v>0.00184798508784774</v>
      </c>
      <c r="GN200">
        <v>-1.07393615702454e-05</v>
      </c>
      <c r="GO200">
        <v>1</v>
      </c>
      <c r="GP200">
        <v>1970</v>
      </c>
      <c r="GQ200">
        <v>2</v>
      </c>
      <c r="GR200">
        <v>24</v>
      </c>
      <c r="GS200">
        <v>1292.6</v>
      </c>
      <c r="GT200">
        <v>1292.7</v>
      </c>
      <c r="GU200">
        <v>2.83691</v>
      </c>
      <c r="GV200">
        <v>2.33765</v>
      </c>
      <c r="GW200">
        <v>1.44897</v>
      </c>
      <c r="GX200">
        <v>2.31201</v>
      </c>
      <c r="GY200">
        <v>1.44409</v>
      </c>
      <c r="GZ200">
        <v>2.29858</v>
      </c>
      <c r="HA200">
        <v>34.1452</v>
      </c>
      <c r="HB200">
        <v>24.3239</v>
      </c>
      <c r="HC200">
        <v>18</v>
      </c>
      <c r="HD200">
        <v>417.462</v>
      </c>
      <c r="HE200">
        <v>463.891</v>
      </c>
      <c r="HF200">
        <v>24.9719</v>
      </c>
      <c r="HG200">
        <v>26.2686</v>
      </c>
      <c r="HH200">
        <v>30.0001</v>
      </c>
      <c r="HI200">
        <v>26.1643</v>
      </c>
      <c r="HJ200">
        <v>26.1433</v>
      </c>
      <c r="HK200">
        <v>56.785</v>
      </c>
      <c r="HL200">
        <v>28.1112</v>
      </c>
      <c r="HM200">
        <v>100</v>
      </c>
      <c r="HN200">
        <v>24.9646</v>
      </c>
      <c r="HO200">
        <v>1476.16</v>
      </c>
      <c r="HP200">
        <v>22.8807</v>
      </c>
      <c r="HQ200">
        <v>95.9278</v>
      </c>
      <c r="HR200">
        <v>100.269</v>
      </c>
    </row>
    <row r="201" spans="1:226">
      <c r="A201">
        <v>185</v>
      </c>
      <c r="B201">
        <v>1680460618.1</v>
      </c>
      <c r="C201">
        <v>2593.09999990463</v>
      </c>
      <c r="D201" t="s">
        <v>729</v>
      </c>
      <c r="E201" t="s">
        <v>730</v>
      </c>
      <c r="F201">
        <v>5</v>
      </c>
      <c r="G201" t="s">
        <v>353</v>
      </c>
      <c r="H201" t="s">
        <v>354</v>
      </c>
      <c r="I201">
        <v>1680460610.35</v>
      </c>
      <c r="J201">
        <f>(K201)/1000</f>
        <v>0</v>
      </c>
      <c r="K201">
        <f>IF(BF201, AN201, AH201)</f>
        <v>0</v>
      </c>
      <c r="L201">
        <f>IF(BF201, AI201, AG201)</f>
        <v>0</v>
      </c>
      <c r="M201">
        <f>BH201 - IF(AU201&gt;1, L201*BB201*100.0/(AW201*BV201), 0)</f>
        <v>0</v>
      </c>
      <c r="N201">
        <f>((T201-J201/2)*M201-L201)/(T201+J201/2)</f>
        <v>0</v>
      </c>
      <c r="O201">
        <f>N201*(BO201+BP201)/1000.0</f>
        <v>0</v>
      </c>
      <c r="P201">
        <f>(BH201 - IF(AU201&gt;1, L201*BB201*100.0/(AW201*BV201), 0))*(BO201+BP201)/1000.0</f>
        <v>0</v>
      </c>
      <c r="Q201">
        <f>2.0/((1/S201-1/R201)+SIGN(S201)*SQRT((1/S201-1/R201)*(1/S201-1/R201) + 4*BC201/((BC201+1)*(BC201+1))*(2*1/S201*1/R201-1/R201*1/R201)))</f>
        <v>0</v>
      </c>
      <c r="R201">
        <f>IF(LEFT(BD201,1)&lt;&gt;"0",IF(LEFT(BD201,1)="1",3.0,BE201),$D$5+$E$5*(BV201*BO201/($K$5*1000))+$F$5*(BV201*BO201/($K$5*1000))*MAX(MIN(BB201,$J$5),$I$5)*MAX(MIN(BB201,$J$5),$I$5)+$G$5*MAX(MIN(BB201,$J$5),$I$5)*(BV201*BO201/($K$5*1000))+$H$5*(BV201*BO201/($K$5*1000))*(BV201*BO201/($K$5*1000)))</f>
        <v>0</v>
      </c>
      <c r="S201">
        <f>J201*(1000-(1000*0.61365*exp(17.502*W201/(240.97+W201))/(BO201+BP201)+BJ201)/2)/(1000*0.61365*exp(17.502*W201/(240.97+W201))/(BO201+BP201)-BJ201)</f>
        <v>0</v>
      </c>
      <c r="T201">
        <f>1/((BC201+1)/(Q201/1.6)+1/(R201/1.37)) + BC201/((BC201+1)/(Q201/1.6) + BC201/(R201/1.37))</f>
        <v>0</v>
      </c>
      <c r="U201">
        <f>(AX201*BA201)</f>
        <v>0</v>
      </c>
      <c r="V201">
        <f>(BQ201+(U201+2*0.95*5.67E-8*(((BQ201+$B$7)+273)^4-(BQ201+273)^4)-44100*J201)/(1.84*29.3*R201+8*0.95*5.67E-8*(BQ201+273)^3))</f>
        <v>0</v>
      </c>
      <c r="W201">
        <f>($C$7*BR201+$D$7*BS201+$E$7*V201)</f>
        <v>0</v>
      </c>
      <c r="X201">
        <f>0.61365*exp(17.502*W201/(240.97+W201))</f>
        <v>0</v>
      </c>
      <c r="Y201">
        <f>(Z201/AA201*100)</f>
        <v>0</v>
      </c>
      <c r="Z201">
        <f>BJ201*(BO201+BP201)/1000</f>
        <v>0</v>
      </c>
      <c r="AA201">
        <f>0.61365*exp(17.502*BQ201/(240.97+BQ201))</f>
        <v>0</v>
      </c>
      <c r="AB201">
        <f>(X201-BJ201*(BO201+BP201)/1000)</f>
        <v>0</v>
      </c>
      <c r="AC201">
        <f>(-J201*44100)</f>
        <v>0</v>
      </c>
      <c r="AD201">
        <f>2*29.3*R201*0.92*(BQ201-W201)</f>
        <v>0</v>
      </c>
      <c r="AE201">
        <f>2*0.95*5.67E-8*(((BQ201+$B$7)+273)^4-(W201+273)^4)</f>
        <v>0</v>
      </c>
      <c r="AF201">
        <f>U201+AE201+AC201+AD201</f>
        <v>0</v>
      </c>
      <c r="AG201">
        <f>BN201*AU201*(BI201-BH201*(1000-AU201*BK201)/(1000-AU201*BJ201))/(100*BB201)</f>
        <v>0</v>
      </c>
      <c r="AH201">
        <f>1000*BN201*AU201*(BJ201-BK201)/(100*BB201*(1000-AU201*BJ201))</f>
        <v>0</v>
      </c>
      <c r="AI201">
        <f>(AJ201 - AK201 - BO201*1E3/(8.314*(BQ201+273.15)) * AM201/BN201 * AL201) * BN201/(100*BB201) * (1000 - BK201)/1000</f>
        <v>0</v>
      </c>
      <c r="AJ201">
        <v>1495.42223465822</v>
      </c>
      <c r="AK201">
        <v>1464.70254545454</v>
      </c>
      <c r="AL201">
        <v>3.29554798716108</v>
      </c>
      <c r="AM201">
        <v>67.1760314987301</v>
      </c>
      <c r="AN201">
        <f>(AP201 - AO201 + BO201*1E3/(8.314*(BQ201+273.15)) * AR201/BN201 * AQ201) * BN201/(100*BB201) * 1000/(1000 - AP201)</f>
        <v>0</v>
      </c>
      <c r="AO201">
        <v>22.7992363807603</v>
      </c>
      <c r="AP201">
        <v>24.3224212121212</v>
      </c>
      <c r="AQ201">
        <v>-5.77849030389595e-05</v>
      </c>
      <c r="AR201">
        <v>128.514826234173</v>
      </c>
      <c r="AS201">
        <v>11</v>
      </c>
      <c r="AT201">
        <v>2</v>
      </c>
      <c r="AU201">
        <f>IF(AS201*$H$13&gt;=AW201,1.0,(AW201/(AW201-AS201*$H$13)))</f>
        <v>0</v>
      </c>
      <c r="AV201">
        <f>(AU201-1)*100</f>
        <v>0</v>
      </c>
      <c r="AW201">
        <f>MAX(0,($B$13+$C$13*BV201)/(1+$D$13*BV201)*BO201/(BQ201+273)*$E$13)</f>
        <v>0</v>
      </c>
      <c r="AX201">
        <f>$B$11*BW201+$C$11*BX201+$F$11*CI201*(1-CL201)</f>
        <v>0</v>
      </c>
      <c r="AY201">
        <f>AX201*AZ201</f>
        <v>0</v>
      </c>
      <c r="AZ201">
        <f>($B$11*$D$9+$C$11*$D$9+$F$11*((CV201+CN201)/MAX(CV201+CN201+CW201, 0.1)*$I$9+CW201/MAX(CV201+CN201+CW201, 0.1)*$J$9))/($B$11+$C$11+$F$11)</f>
        <v>0</v>
      </c>
      <c r="BA201">
        <f>($B$11*$K$9+$C$11*$K$9+$F$11*((CV201+CN201)/MAX(CV201+CN201+CW201, 0.1)*$P$9+CW201/MAX(CV201+CN201+CW201, 0.1)*$Q$9))/($B$11+$C$11+$F$11)</f>
        <v>0</v>
      </c>
      <c r="BB201">
        <v>2.44</v>
      </c>
      <c r="BC201">
        <v>0.5</v>
      </c>
      <c r="BD201" t="s">
        <v>355</v>
      </c>
      <c r="BE201">
        <v>2</v>
      </c>
      <c r="BF201" t="b">
        <v>1</v>
      </c>
      <c r="BG201">
        <v>1680460610.35</v>
      </c>
      <c r="BH201">
        <v>1405.02821428571</v>
      </c>
      <c r="BI201">
        <v>1446.535</v>
      </c>
      <c r="BJ201">
        <v>24.3380964285714</v>
      </c>
      <c r="BK201">
        <v>22.7808</v>
      </c>
      <c r="BL201">
        <v>1402.93357142857</v>
      </c>
      <c r="BM201">
        <v>23.9217107142857</v>
      </c>
      <c r="BN201">
        <v>500.222892857143</v>
      </c>
      <c r="BO201">
        <v>89.4521535714286</v>
      </c>
      <c r="BP201">
        <v>0.0999707428571429</v>
      </c>
      <c r="BQ201">
        <v>27.2380107142857</v>
      </c>
      <c r="BR201">
        <v>27.5508392857143</v>
      </c>
      <c r="BS201">
        <v>999.9</v>
      </c>
      <c r="BT201">
        <v>0</v>
      </c>
      <c r="BU201">
        <v>0</v>
      </c>
      <c r="BV201">
        <v>10017.8578571429</v>
      </c>
      <c r="BW201">
        <v>0</v>
      </c>
      <c r="BX201">
        <v>10.2381</v>
      </c>
      <c r="BY201">
        <v>-41.5082928571429</v>
      </c>
      <c r="BZ201">
        <v>1440.07428571429</v>
      </c>
      <c r="CA201">
        <v>1480.25714285714</v>
      </c>
      <c r="CB201">
        <v>1.55730392857143</v>
      </c>
      <c r="CC201">
        <v>1446.535</v>
      </c>
      <c r="CD201">
        <v>22.7808</v>
      </c>
      <c r="CE201">
        <v>2.17709678571429</v>
      </c>
      <c r="CF201">
        <v>2.0377925</v>
      </c>
      <c r="CG201">
        <v>18.7947678571429</v>
      </c>
      <c r="CH201">
        <v>17.7410678571429</v>
      </c>
      <c r="CI201">
        <v>1999.99107142857</v>
      </c>
      <c r="CJ201">
        <v>0.979999821428571</v>
      </c>
      <c r="CK201">
        <v>0.0200003571428571</v>
      </c>
      <c r="CL201">
        <v>0</v>
      </c>
      <c r="CM201">
        <v>2.55292857142857</v>
      </c>
      <c r="CN201">
        <v>0</v>
      </c>
      <c r="CO201">
        <v>4440.24107142857</v>
      </c>
      <c r="CP201">
        <v>16705.3178571429</v>
      </c>
      <c r="CQ201">
        <v>43.5</v>
      </c>
      <c r="CR201">
        <v>45.2920714285714</v>
      </c>
      <c r="CS201">
        <v>44.5287857142857</v>
      </c>
      <c r="CT201">
        <v>43.5</v>
      </c>
      <c r="CU201">
        <v>43.062</v>
      </c>
      <c r="CV201">
        <v>1959.99107142857</v>
      </c>
      <c r="CW201">
        <v>40</v>
      </c>
      <c r="CX201">
        <v>0</v>
      </c>
      <c r="CY201">
        <v>1680460648.2</v>
      </c>
      <c r="CZ201">
        <v>0</v>
      </c>
      <c r="DA201">
        <v>0</v>
      </c>
      <c r="DB201" t="s">
        <v>356</v>
      </c>
      <c r="DC201">
        <v>1680383055.5</v>
      </c>
      <c r="DD201">
        <v>1680383051.5</v>
      </c>
      <c r="DE201">
        <v>0</v>
      </c>
      <c r="DF201">
        <v>-0.261</v>
      </c>
      <c r="DG201">
        <v>-0.006</v>
      </c>
      <c r="DH201">
        <v>1.377</v>
      </c>
      <c r="DI201">
        <v>0.403</v>
      </c>
      <c r="DJ201">
        <v>420</v>
      </c>
      <c r="DK201">
        <v>24</v>
      </c>
      <c r="DL201">
        <v>0.61</v>
      </c>
      <c r="DM201">
        <v>0.33</v>
      </c>
      <c r="DN201">
        <v>-41.7359756097561</v>
      </c>
      <c r="DO201">
        <v>3.89111916376302</v>
      </c>
      <c r="DP201">
        <v>0.638796087079853</v>
      </c>
      <c r="DQ201">
        <v>0</v>
      </c>
      <c r="DR201">
        <v>1.56612609756098</v>
      </c>
      <c r="DS201">
        <v>-0.225680487804877</v>
      </c>
      <c r="DT201">
        <v>0.023095020039494</v>
      </c>
      <c r="DU201">
        <v>0</v>
      </c>
      <c r="DV201">
        <v>0</v>
      </c>
      <c r="DW201">
        <v>2</v>
      </c>
      <c r="DX201" t="s">
        <v>383</v>
      </c>
      <c r="DY201">
        <v>2.87059</v>
      </c>
      <c r="DZ201">
        <v>2.71029</v>
      </c>
      <c r="EA201">
        <v>0.206087</v>
      </c>
      <c r="EB201">
        <v>0.209352</v>
      </c>
      <c r="EC201">
        <v>0.102333</v>
      </c>
      <c r="ED201">
        <v>0.0981061</v>
      </c>
      <c r="EE201">
        <v>22258.7</v>
      </c>
      <c r="EF201">
        <v>19425.1</v>
      </c>
      <c r="EG201">
        <v>25081.2</v>
      </c>
      <c r="EH201">
        <v>23919.6</v>
      </c>
      <c r="EI201">
        <v>38401.2</v>
      </c>
      <c r="EJ201">
        <v>35684.7</v>
      </c>
      <c r="EK201">
        <v>45315</v>
      </c>
      <c r="EL201">
        <v>42637.1</v>
      </c>
      <c r="EM201">
        <v>1.78223</v>
      </c>
      <c r="EN201">
        <v>1.88317</v>
      </c>
      <c r="EO201">
        <v>0.112418</v>
      </c>
      <c r="EP201">
        <v>0</v>
      </c>
      <c r="EQ201">
        <v>25.7227</v>
      </c>
      <c r="ER201">
        <v>999.9</v>
      </c>
      <c r="ES201">
        <v>59.547</v>
      </c>
      <c r="ET201">
        <v>28.691</v>
      </c>
      <c r="EU201">
        <v>26.2961</v>
      </c>
      <c r="EV201">
        <v>54.2206</v>
      </c>
      <c r="EW201">
        <v>44.5232</v>
      </c>
      <c r="EX201">
        <v>1</v>
      </c>
      <c r="EY201">
        <v>-0.0925864</v>
      </c>
      <c r="EZ201">
        <v>0.555566</v>
      </c>
      <c r="FA201">
        <v>20.2281</v>
      </c>
      <c r="FB201">
        <v>5.23346</v>
      </c>
      <c r="FC201">
        <v>11.986</v>
      </c>
      <c r="FD201">
        <v>4.95735</v>
      </c>
      <c r="FE201">
        <v>3.30395</v>
      </c>
      <c r="FF201">
        <v>9999</v>
      </c>
      <c r="FG201">
        <v>9999</v>
      </c>
      <c r="FH201">
        <v>999.9</v>
      </c>
      <c r="FI201">
        <v>9999</v>
      </c>
      <c r="FJ201">
        <v>1.86844</v>
      </c>
      <c r="FK201">
        <v>1.86409</v>
      </c>
      <c r="FL201">
        <v>1.87179</v>
      </c>
      <c r="FM201">
        <v>1.86249</v>
      </c>
      <c r="FN201">
        <v>1.86198</v>
      </c>
      <c r="FO201">
        <v>1.86843</v>
      </c>
      <c r="FP201">
        <v>1.85852</v>
      </c>
      <c r="FQ201">
        <v>1.86497</v>
      </c>
      <c r="FR201">
        <v>5</v>
      </c>
      <c r="FS201">
        <v>0</v>
      </c>
      <c r="FT201">
        <v>0</v>
      </c>
      <c r="FU201">
        <v>0</v>
      </c>
      <c r="FV201" t="s">
        <v>358</v>
      </c>
      <c r="FW201" t="s">
        <v>359</v>
      </c>
      <c r="FX201" t="s">
        <v>360</v>
      </c>
      <c r="FY201" t="s">
        <v>360</v>
      </c>
      <c r="FZ201" t="s">
        <v>360</v>
      </c>
      <c r="GA201" t="s">
        <v>360</v>
      </c>
      <c r="GB201">
        <v>0</v>
      </c>
      <c r="GC201">
        <v>100</v>
      </c>
      <c r="GD201">
        <v>100</v>
      </c>
      <c r="GE201">
        <v>2.13</v>
      </c>
      <c r="GF201">
        <v>0.4156</v>
      </c>
      <c r="GG201">
        <v>0.710533810232173</v>
      </c>
      <c r="GH201">
        <v>0.00197157181927259</v>
      </c>
      <c r="GI201">
        <v>-1.54613444728524e-06</v>
      </c>
      <c r="GJ201">
        <v>6.01190112903267e-10</v>
      </c>
      <c r="GK201">
        <v>-0.100309745534137</v>
      </c>
      <c r="GL201">
        <v>-0.0164619765348121</v>
      </c>
      <c r="GM201">
        <v>0.00184798508784774</v>
      </c>
      <c r="GN201">
        <v>-1.07393615702454e-05</v>
      </c>
      <c r="GO201">
        <v>1</v>
      </c>
      <c r="GP201">
        <v>1970</v>
      </c>
      <c r="GQ201">
        <v>2</v>
      </c>
      <c r="GR201">
        <v>24</v>
      </c>
      <c r="GS201">
        <v>1292.7</v>
      </c>
      <c r="GT201">
        <v>1292.8</v>
      </c>
      <c r="GU201">
        <v>2.86499</v>
      </c>
      <c r="GV201">
        <v>2.33643</v>
      </c>
      <c r="GW201">
        <v>1.44775</v>
      </c>
      <c r="GX201">
        <v>2.31201</v>
      </c>
      <c r="GY201">
        <v>1.44409</v>
      </c>
      <c r="GZ201">
        <v>2.36084</v>
      </c>
      <c r="HA201">
        <v>34.1678</v>
      </c>
      <c r="HB201">
        <v>24.3327</v>
      </c>
      <c r="HC201">
        <v>18</v>
      </c>
      <c r="HD201">
        <v>417.587</v>
      </c>
      <c r="HE201">
        <v>463.875</v>
      </c>
      <c r="HF201">
        <v>24.9211</v>
      </c>
      <c r="HG201">
        <v>26.2686</v>
      </c>
      <c r="HH201">
        <v>30</v>
      </c>
      <c r="HI201">
        <v>26.1643</v>
      </c>
      <c r="HJ201">
        <v>26.1433</v>
      </c>
      <c r="HK201">
        <v>57.3563</v>
      </c>
      <c r="HL201">
        <v>27.8411</v>
      </c>
      <c r="HM201">
        <v>100</v>
      </c>
      <c r="HN201">
        <v>24.8474</v>
      </c>
      <c r="HO201">
        <v>1489.58</v>
      </c>
      <c r="HP201">
        <v>22.9013</v>
      </c>
      <c r="HQ201">
        <v>95.9278</v>
      </c>
      <c r="HR201">
        <v>100.269</v>
      </c>
    </row>
    <row r="202" spans="1:226">
      <c r="A202">
        <v>186</v>
      </c>
      <c r="B202">
        <v>1680460623.1</v>
      </c>
      <c r="C202">
        <v>2598.09999990463</v>
      </c>
      <c r="D202" t="s">
        <v>731</v>
      </c>
      <c r="E202" t="s">
        <v>732</v>
      </c>
      <c r="F202">
        <v>5</v>
      </c>
      <c r="G202" t="s">
        <v>353</v>
      </c>
      <c r="H202" t="s">
        <v>354</v>
      </c>
      <c r="I202">
        <v>1680460615.61852</v>
      </c>
      <c r="J202">
        <f>(K202)/1000</f>
        <v>0</v>
      </c>
      <c r="K202">
        <f>IF(BF202, AN202, AH202)</f>
        <v>0</v>
      </c>
      <c r="L202">
        <f>IF(BF202, AI202, AG202)</f>
        <v>0</v>
      </c>
      <c r="M202">
        <f>BH202 - IF(AU202&gt;1, L202*BB202*100.0/(AW202*BV202), 0)</f>
        <v>0</v>
      </c>
      <c r="N202">
        <f>((T202-J202/2)*M202-L202)/(T202+J202/2)</f>
        <v>0</v>
      </c>
      <c r="O202">
        <f>N202*(BO202+BP202)/1000.0</f>
        <v>0</v>
      </c>
      <c r="P202">
        <f>(BH202 - IF(AU202&gt;1, L202*BB202*100.0/(AW202*BV202), 0))*(BO202+BP202)/1000.0</f>
        <v>0</v>
      </c>
      <c r="Q202">
        <f>2.0/((1/S202-1/R202)+SIGN(S202)*SQRT((1/S202-1/R202)*(1/S202-1/R202) + 4*BC202/((BC202+1)*(BC202+1))*(2*1/S202*1/R202-1/R202*1/R202)))</f>
        <v>0</v>
      </c>
      <c r="R202">
        <f>IF(LEFT(BD202,1)&lt;&gt;"0",IF(LEFT(BD202,1)="1",3.0,BE202),$D$5+$E$5*(BV202*BO202/($K$5*1000))+$F$5*(BV202*BO202/($K$5*1000))*MAX(MIN(BB202,$J$5),$I$5)*MAX(MIN(BB202,$J$5),$I$5)+$G$5*MAX(MIN(BB202,$J$5),$I$5)*(BV202*BO202/($K$5*1000))+$H$5*(BV202*BO202/($K$5*1000))*(BV202*BO202/($K$5*1000)))</f>
        <v>0</v>
      </c>
      <c r="S202">
        <f>J202*(1000-(1000*0.61365*exp(17.502*W202/(240.97+W202))/(BO202+BP202)+BJ202)/2)/(1000*0.61365*exp(17.502*W202/(240.97+W202))/(BO202+BP202)-BJ202)</f>
        <v>0</v>
      </c>
      <c r="T202">
        <f>1/((BC202+1)/(Q202/1.6)+1/(R202/1.37)) + BC202/((BC202+1)/(Q202/1.6) + BC202/(R202/1.37))</f>
        <v>0</v>
      </c>
      <c r="U202">
        <f>(AX202*BA202)</f>
        <v>0</v>
      </c>
      <c r="V202">
        <f>(BQ202+(U202+2*0.95*5.67E-8*(((BQ202+$B$7)+273)^4-(BQ202+273)^4)-44100*J202)/(1.84*29.3*R202+8*0.95*5.67E-8*(BQ202+273)^3))</f>
        <v>0</v>
      </c>
      <c r="W202">
        <f>($C$7*BR202+$D$7*BS202+$E$7*V202)</f>
        <v>0</v>
      </c>
      <c r="X202">
        <f>0.61365*exp(17.502*W202/(240.97+W202))</f>
        <v>0</v>
      </c>
      <c r="Y202">
        <f>(Z202/AA202*100)</f>
        <v>0</v>
      </c>
      <c r="Z202">
        <f>BJ202*(BO202+BP202)/1000</f>
        <v>0</v>
      </c>
      <c r="AA202">
        <f>0.61365*exp(17.502*BQ202/(240.97+BQ202))</f>
        <v>0</v>
      </c>
      <c r="AB202">
        <f>(X202-BJ202*(BO202+BP202)/1000)</f>
        <v>0</v>
      </c>
      <c r="AC202">
        <f>(-J202*44100)</f>
        <v>0</v>
      </c>
      <c r="AD202">
        <f>2*29.3*R202*0.92*(BQ202-W202)</f>
        <v>0</v>
      </c>
      <c r="AE202">
        <f>2*0.95*5.67E-8*(((BQ202+$B$7)+273)^4-(W202+273)^4)</f>
        <v>0</v>
      </c>
      <c r="AF202">
        <f>U202+AE202+AC202+AD202</f>
        <v>0</v>
      </c>
      <c r="AG202">
        <f>BN202*AU202*(BI202-BH202*(1000-AU202*BK202)/(1000-AU202*BJ202))/(100*BB202)</f>
        <v>0</v>
      </c>
      <c r="AH202">
        <f>1000*BN202*AU202*(BJ202-BK202)/(100*BB202*(1000-AU202*BJ202))</f>
        <v>0</v>
      </c>
      <c r="AI202">
        <f>(AJ202 - AK202 - BO202*1E3/(8.314*(BQ202+273.15)) * AM202/BN202 * AL202) * BN202/(100*BB202) * (1000 - BK202)/1000</f>
        <v>0</v>
      </c>
      <c r="AJ202">
        <v>1512.96008694426</v>
      </c>
      <c r="AK202">
        <v>1481.60987878788</v>
      </c>
      <c r="AL202">
        <v>3.37773961645454</v>
      </c>
      <c r="AM202">
        <v>67.1760314987301</v>
      </c>
      <c r="AN202">
        <f>(AP202 - AO202 + BO202*1E3/(8.314*(BQ202+273.15)) * AR202/BN202 * AQ202) * BN202/(100*BB202) * 1000/(1000 - AP202)</f>
        <v>0</v>
      </c>
      <c r="AO202">
        <v>22.831157653569</v>
      </c>
      <c r="AP202">
        <v>24.3208121212121</v>
      </c>
      <c r="AQ202">
        <v>-3.07586025145409e-05</v>
      </c>
      <c r="AR202">
        <v>128.514826234173</v>
      </c>
      <c r="AS202">
        <v>11</v>
      </c>
      <c r="AT202">
        <v>2</v>
      </c>
      <c r="AU202">
        <f>IF(AS202*$H$13&gt;=AW202,1.0,(AW202/(AW202-AS202*$H$13)))</f>
        <v>0</v>
      </c>
      <c r="AV202">
        <f>(AU202-1)*100</f>
        <v>0</v>
      </c>
      <c r="AW202">
        <f>MAX(0,($B$13+$C$13*BV202)/(1+$D$13*BV202)*BO202/(BQ202+273)*$E$13)</f>
        <v>0</v>
      </c>
      <c r="AX202">
        <f>$B$11*BW202+$C$11*BX202+$F$11*CI202*(1-CL202)</f>
        <v>0</v>
      </c>
      <c r="AY202">
        <f>AX202*AZ202</f>
        <v>0</v>
      </c>
      <c r="AZ202">
        <f>($B$11*$D$9+$C$11*$D$9+$F$11*((CV202+CN202)/MAX(CV202+CN202+CW202, 0.1)*$I$9+CW202/MAX(CV202+CN202+CW202, 0.1)*$J$9))/($B$11+$C$11+$F$11)</f>
        <v>0</v>
      </c>
      <c r="BA202">
        <f>($B$11*$K$9+$C$11*$K$9+$F$11*((CV202+CN202)/MAX(CV202+CN202+CW202, 0.1)*$P$9+CW202/MAX(CV202+CN202+CW202, 0.1)*$Q$9))/($B$11+$C$11+$F$11)</f>
        <v>0</v>
      </c>
      <c r="BB202">
        <v>2.44</v>
      </c>
      <c r="BC202">
        <v>0.5</v>
      </c>
      <c r="BD202" t="s">
        <v>355</v>
      </c>
      <c r="BE202">
        <v>2</v>
      </c>
      <c r="BF202" t="b">
        <v>1</v>
      </c>
      <c r="BG202">
        <v>1680460615.61852</v>
      </c>
      <c r="BH202">
        <v>1422.60666666667</v>
      </c>
      <c r="BI202">
        <v>1464.11</v>
      </c>
      <c r="BJ202">
        <v>24.3277814814815</v>
      </c>
      <c r="BK202">
        <v>22.7962592592593</v>
      </c>
      <c r="BL202">
        <v>1420.49185185185</v>
      </c>
      <c r="BM202">
        <v>23.9119148148148</v>
      </c>
      <c r="BN202">
        <v>500.234074074074</v>
      </c>
      <c r="BO202">
        <v>89.4513777777778</v>
      </c>
      <c r="BP202">
        <v>0.100039118518519</v>
      </c>
      <c r="BQ202">
        <v>27.2351222222222</v>
      </c>
      <c r="BR202">
        <v>27.5580481481481</v>
      </c>
      <c r="BS202">
        <v>999.9</v>
      </c>
      <c r="BT202">
        <v>0</v>
      </c>
      <c r="BU202">
        <v>0</v>
      </c>
      <c r="BV202">
        <v>10011.4507407407</v>
      </c>
      <c r="BW202">
        <v>0</v>
      </c>
      <c r="BX202">
        <v>10.2381</v>
      </c>
      <c r="BY202">
        <v>-41.5043444444444</v>
      </c>
      <c r="BZ202">
        <v>1458.07740740741</v>
      </c>
      <c r="CA202">
        <v>1498.26592592593</v>
      </c>
      <c r="CB202">
        <v>1.53151814814815</v>
      </c>
      <c r="CC202">
        <v>1464.11</v>
      </c>
      <c r="CD202">
        <v>22.7962592592593</v>
      </c>
      <c r="CE202">
        <v>2.17615481481481</v>
      </c>
      <c r="CF202">
        <v>2.03915777777778</v>
      </c>
      <c r="CG202">
        <v>18.787837037037</v>
      </c>
      <c r="CH202">
        <v>17.7517</v>
      </c>
      <c r="CI202">
        <v>1999.99185185185</v>
      </c>
      <c r="CJ202">
        <v>0.979999333333333</v>
      </c>
      <c r="CK202">
        <v>0.0200008777777778</v>
      </c>
      <c r="CL202">
        <v>0</v>
      </c>
      <c r="CM202">
        <v>2.58748518518518</v>
      </c>
      <c r="CN202">
        <v>0</v>
      </c>
      <c r="CO202">
        <v>4439.49407407407</v>
      </c>
      <c r="CP202">
        <v>16705.3222222222</v>
      </c>
      <c r="CQ202">
        <v>43.5</v>
      </c>
      <c r="CR202">
        <v>45.3051111111111</v>
      </c>
      <c r="CS202">
        <v>44.5321481481481</v>
      </c>
      <c r="CT202">
        <v>43.5</v>
      </c>
      <c r="CU202">
        <v>43.062</v>
      </c>
      <c r="CV202">
        <v>1959.99037037037</v>
      </c>
      <c r="CW202">
        <v>40.0014814814815</v>
      </c>
      <c r="CX202">
        <v>0</v>
      </c>
      <c r="CY202">
        <v>1680460653</v>
      </c>
      <c r="CZ202">
        <v>0</v>
      </c>
      <c r="DA202">
        <v>0</v>
      </c>
      <c r="DB202" t="s">
        <v>356</v>
      </c>
      <c r="DC202">
        <v>1680383055.5</v>
      </c>
      <c r="DD202">
        <v>1680383051.5</v>
      </c>
      <c r="DE202">
        <v>0</v>
      </c>
      <c r="DF202">
        <v>-0.261</v>
      </c>
      <c r="DG202">
        <v>-0.006</v>
      </c>
      <c r="DH202">
        <v>1.377</v>
      </c>
      <c r="DI202">
        <v>0.403</v>
      </c>
      <c r="DJ202">
        <v>420</v>
      </c>
      <c r="DK202">
        <v>24</v>
      </c>
      <c r="DL202">
        <v>0.61</v>
      </c>
      <c r="DM202">
        <v>0.33</v>
      </c>
      <c r="DN202">
        <v>-41.5175268292683</v>
      </c>
      <c r="DO202">
        <v>1.12786202090586</v>
      </c>
      <c r="DP202">
        <v>0.506327068701351</v>
      </c>
      <c r="DQ202">
        <v>0</v>
      </c>
      <c r="DR202">
        <v>1.54556731707317</v>
      </c>
      <c r="DS202">
        <v>-0.299117770034842</v>
      </c>
      <c r="DT202">
        <v>0.0301468250987332</v>
      </c>
      <c r="DU202">
        <v>0</v>
      </c>
      <c r="DV202">
        <v>0</v>
      </c>
      <c r="DW202">
        <v>2</v>
      </c>
      <c r="DX202" t="s">
        <v>383</v>
      </c>
      <c r="DY202">
        <v>2.87033</v>
      </c>
      <c r="DZ202">
        <v>2.71017</v>
      </c>
      <c r="EA202">
        <v>0.207509</v>
      </c>
      <c r="EB202">
        <v>0.210715</v>
      </c>
      <c r="EC202">
        <v>0.102333</v>
      </c>
      <c r="ED202">
        <v>0.0982568</v>
      </c>
      <c r="EE202">
        <v>22218.9</v>
      </c>
      <c r="EF202">
        <v>19391.3</v>
      </c>
      <c r="EG202">
        <v>25081.2</v>
      </c>
      <c r="EH202">
        <v>23919.2</v>
      </c>
      <c r="EI202">
        <v>38401.1</v>
      </c>
      <c r="EJ202">
        <v>35678.4</v>
      </c>
      <c r="EK202">
        <v>45314.9</v>
      </c>
      <c r="EL202">
        <v>42636.6</v>
      </c>
      <c r="EM202">
        <v>1.78198</v>
      </c>
      <c r="EN202">
        <v>1.88347</v>
      </c>
      <c r="EO202">
        <v>0.112109</v>
      </c>
      <c r="EP202">
        <v>0</v>
      </c>
      <c r="EQ202">
        <v>25.7206</v>
      </c>
      <c r="ER202">
        <v>999.9</v>
      </c>
      <c r="ES202">
        <v>59.547</v>
      </c>
      <c r="ET202">
        <v>28.671</v>
      </c>
      <c r="EU202">
        <v>26.268</v>
      </c>
      <c r="EV202">
        <v>53.6306</v>
      </c>
      <c r="EW202">
        <v>44.4431</v>
      </c>
      <c r="EX202">
        <v>1</v>
      </c>
      <c r="EY202">
        <v>-0.0923501</v>
      </c>
      <c r="EZ202">
        <v>0.656721</v>
      </c>
      <c r="FA202">
        <v>20.2275</v>
      </c>
      <c r="FB202">
        <v>5.23286</v>
      </c>
      <c r="FC202">
        <v>11.9861</v>
      </c>
      <c r="FD202">
        <v>4.95695</v>
      </c>
      <c r="FE202">
        <v>3.30395</v>
      </c>
      <c r="FF202">
        <v>9999</v>
      </c>
      <c r="FG202">
        <v>9999</v>
      </c>
      <c r="FH202">
        <v>999.9</v>
      </c>
      <c r="FI202">
        <v>9999</v>
      </c>
      <c r="FJ202">
        <v>1.86844</v>
      </c>
      <c r="FK202">
        <v>1.86411</v>
      </c>
      <c r="FL202">
        <v>1.87178</v>
      </c>
      <c r="FM202">
        <v>1.86249</v>
      </c>
      <c r="FN202">
        <v>1.86197</v>
      </c>
      <c r="FO202">
        <v>1.86843</v>
      </c>
      <c r="FP202">
        <v>1.85852</v>
      </c>
      <c r="FQ202">
        <v>1.86498</v>
      </c>
      <c r="FR202">
        <v>5</v>
      </c>
      <c r="FS202">
        <v>0</v>
      </c>
      <c r="FT202">
        <v>0</v>
      </c>
      <c r="FU202">
        <v>0</v>
      </c>
      <c r="FV202" t="s">
        <v>358</v>
      </c>
      <c r="FW202" t="s">
        <v>359</v>
      </c>
      <c r="FX202" t="s">
        <v>360</v>
      </c>
      <c r="FY202" t="s">
        <v>360</v>
      </c>
      <c r="FZ202" t="s">
        <v>360</v>
      </c>
      <c r="GA202" t="s">
        <v>360</v>
      </c>
      <c r="GB202">
        <v>0</v>
      </c>
      <c r="GC202">
        <v>100</v>
      </c>
      <c r="GD202">
        <v>100</v>
      </c>
      <c r="GE202">
        <v>2.15</v>
      </c>
      <c r="GF202">
        <v>0.4155</v>
      </c>
      <c r="GG202">
        <v>0.710533810232173</v>
      </c>
      <c r="GH202">
        <v>0.00197157181927259</v>
      </c>
      <c r="GI202">
        <v>-1.54613444728524e-06</v>
      </c>
      <c r="GJ202">
        <v>6.01190112903267e-10</v>
      </c>
      <c r="GK202">
        <v>-0.100309745534137</v>
      </c>
      <c r="GL202">
        <v>-0.0164619765348121</v>
      </c>
      <c r="GM202">
        <v>0.00184798508784774</v>
      </c>
      <c r="GN202">
        <v>-1.07393615702454e-05</v>
      </c>
      <c r="GO202">
        <v>1</v>
      </c>
      <c r="GP202">
        <v>1970</v>
      </c>
      <c r="GQ202">
        <v>2</v>
      </c>
      <c r="GR202">
        <v>24</v>
      </c>
      <c r="GS202">
        <v>1292.8</v>
      </c>
      <c r="GT202">
        <v>1292.9</v>
      </c>
      <c r="GU202">
        <v>2.88818</v>
      </c>
      <c r="GV202">
        <v>2.34009</v>
      </c>
      <c r="GW202">
        <v>1.44775</v>
      </c>
      <c r="GX202">
        <v>2.31201</v>
      </c>
      <c r="GY202">
        <v>1.44409</v>
      </c>
      <c r="GZ202">
        <v>2.26807</v>
      </c>
      <c r="HA202">
        <v>34.1678</v>
      </c>
      <c r="HB202">
        <v>24.3239</v>
      </c>
      <c r="HC202">
        <v>18</v>
      </c>
      <c r="HD202">
        <v>417.464</v>
      </c>
      <c r="HE202">
        <v>464.063</v>
      </c>
      <c r="HF202">
        <v>24.8583</v>
      </c>
      <c r="HG202">
        <v>26.2686</v>
      </c>
      <c r="HH202">
        <v>30.0003</v>
      </c>
      <c r="HI202">
        <v>26.1664</v>
      </c>
      <c r="HJ202">
        <v>26.1433</v>
      </c>
      <c r="HK202">
        <v>57.8918</v>
      </c>
      <c r="HL202">
        <v>27.8411</v>
      </c>
      <c r="HM202">
        <v>100</v>
      </c>
      <c r="HN202">
        <v>24.7906</v>
      </c>
      <c r="HO202">
        <v>1509.66</v>
      </c>
      <c r="HP202">
        <v>22.9159</v>
      </c>
      <c r="HQ202">
        <v>95.9276</v>
      </c>
      <c r="HR202">
        <v>100.268</v>
      </c>
    </row>
    <row r="203" spans="1:226">
      <c r="A203">
        <v>187</v>
      </c>
      <c r="B203">
        <v>1680460628.1</v>
      </c>
      <c r="C203">
        <v>2603.09999990463</v>
      </c>
      <c r="D203" t="s">
        <v>733</v>
      </c>
      <c r="E203" t="s">
        <v>734</v>
      </c>
      <c r="F203">
        <v>5</v>
      </c>
      <c r="G203" t="s">
        <v>353</v>
      </c>
      <c r="H203" t="s">
        <v>354</v>
      </c>
      <c r="I203">
        <v>1680460620.33214</v>
      </c>
      <c r="J203">
        <f>(K203)/1000</f>
        <v>0</v>
      </c>
      <c r="K203">
        <f>IF(BF203, AN203, AH203)</f>
        <v>0</v>
      </c>
      <c r="L203">
        <f>IF(BF203, AI203, AG203)</f>
        <v>0</v>
      </c>
      <c r="M203">
        <f>BH203 - IF(AU203&gt;1, L203*BB203*100.0/(AW203*BV203), 0)</f>
        <v>0</v>
      </c>
      <c r="N203">
        <f>((T203-J203/2)*M203-L203)/(T203+J203/2)</f>
        <v>0</v>
      </c>
      <c r="O203">
        <f>N203*(BO203+BP203)/1000.0</f>
        <v>0</v>
      </c>
      <c r="P203">
        <f>(BH203 - IF(AU203&gt;1, L203*BB203*100.0/(AW203*BV203), 0))*(BO203+BP203)/1000.0</f>
        <v>0</v>
      </c>
      <c r="Q203">
        <f>2.0/((1/S203-1/R203)+SIGN(S203)*SQRT((1/S203-1/R203)*(1/S203-1/R203) + 4*BC203/((BC203+1)*(BC203+1))*(2*1/S203*1/R203-1/R203*1/R203)))</f>
        <v>0</v>
      </c>
      <c r="R203">
        <f>IF(LEFT(BD203,1)&lt;&gt;"0",IF(LEFT(BD203,1)="1",3.0,BE203),$D$5+$E$5*(BV203*BO203/($K$5*1000))+$F$5*(BV203*BO203/($K$5*1000))*MAX(MIN(BB203,$J$5),$I$5)*MAX(MIN(BB203,$J$5),$I$5)+$G$5*MAX(MIN(BB203,$J$5),$I$5)*(BV203*BO203/($K$5*1000))+$H$5*(BV203*BO203/($K$5*1000))*(BV203*BO203/($K$5*1000)))</f>
        <v>0</v>
      </c>
      <c r="S203">
        <f>J203*(1000-(1000*0.61365*exp(17.502*W203/(240.97+W203))/(BO203+BP203)+BJ203)/2)/(1000*0.61365*exp(17.502*W203/(240.97+W203))/(BO203+BP203)-BJ203)</f>
        <v>0</v>
      </c>
      <c r="T203">
        <f>1/((BC203+1)/(Q203/1.6)+1/(R203/1.37)) + BC203/((BC203+1)/(Q203/1.6) + BC203/(R203/1.37))</f>
        <v>0</v>
      </c>
      <c r="U203">
        <f>(AX203*BA203)</f>
        <v>0</v>
      </c>
      <c r="V203">
        <f>(BQ203+(U203+2*0.95*5.67E-8*(((BQ203+$B$7)+273)^4-(BQ203+273)^4)-44100*J203)/(1.84*29.3*R203+8*0.95*5.67E-8*(BQ203+273)^3))</f>
        <v>0</v>
      </c>
      <c r="W203">
        <f>($C$7*BR203+$D$7*BS203+$E$7*V203)</f>
        <v>0</v>
      </c>
      <c r="X203">
        <f>0.61365*exp(17.502*W203/(240.97+W203))</f>
        <v>0</v>
      </c>
      <c r="Y203">
        <f>(Z203/AA203*100)</f>
        <v>0</v>
      </c>
      <c r="Z203">
        <f>BJ203*(BO203+BP203)/1000</f>
        <v>0</v>
      </c>
      <c r="AA203">
        <f>0.61365*exp(17.502*BQ203/(240.97+BQ203))</f>
        <v>0</v>
      </c>
      <c r="AB203">
        <f>(X203-BJ203*(BO203+BP203)/1000)</f>
        <v>0</v>
      </c>
      <c r="AC203">
        <f>(-J203*44100)</f>
        <v>0</v>
      </c>
      <c r="AD203">
        <f>2*29.3*R203*0.92*(BQ203-W203)</f>
        <v>0</v>
      </c>
      <c r="AE203">
        <f>2*0.95*5.67E-8*(((BQ203+$B$7)+273)^4-(W203+273)^4)</f>
        <v>0</v>
      </c>
      <c r="AF203">
        <f>U203+AE203+AC203+AD203</f>
        <v>0</v>
      </c>
      <c r="AG203">
        <f>BN203*AU203*(BI203-BH203*(1000-AU203*BK203)/(1000-AU203*BJ203))/(100*BB203)</f>
        <v>0</v>
      </c>
      <c r="AH203">
        <f>1000*BN203*AU203*(BJ203-BK203)/(100*BB203*(1000-AU203*BJ203))</f>
        <v>0</v>
      </c>
      <c r="AI203">
        <f>(AJ203 - AK203 - BO203*1E3/(8.314*(BQ203+273.15)) * AM203/BN203 * AL203) * BN203/(100*BB203) * (1000 - BK203)/1000</f>
        <v>0</v>
      </c>
      <c r="AJ203">
        <v>1529.54173195141</v>
      </c>
      <c r="AK203">
        <v>1498.27927272727</v>
      </c>
      <c r="AL203">
        <v>3.32941172713515</v>
      </c>
      <c r="AM203">
        <v>67.1760314987301</v>
      </c>
      <c r="AN203">
        <f>(AP203 - AO203 + BO203*1E3/(8.314*(BQ203+273.15)) * AR203/BN203 * AQ203) * BN203/(100*BB203) * 1000/(1000 - AP203)</f>
        <v>0</v>
      </c>
      <c r="AO203">
        <v>22.8614983462909</v>
      </c>
      <c r="AP203">
        <v>24.3302684848485</v>
      </c>
      <c r="AQ203">
        <v>6.88108775315445e-05</v>
      </c>
      <c r="AR203">
        <v>128.514826234173</v>
      </c>
      <c r="AS203">
        <v>11</v>
      </c>
      <c r="AT203">
        <v>2</v>
      </c>
      <c r="AU203">
        <f>IF(AS203*$H$13&gt;=AW203,1.0,(AW203/(AW203-AS203*$H$13)))</f>
        <v>0</v>
      </c>
      <c r="AV203">
        <f>(AU203-1)*100</f>
        <v>0</v>
      </c>
      <c r="AW203">
        <f>MAX(0,($B$13+$C$13*BV203)/(1+$D$13*BV203)*BO203/(BQ203+273)*$E$13)</f>
        <v>0</v>
      </c>
      <c r="AX203">
        <f>$B$11*BW203+$C$11*BX203+$F$11*CI203*(1-CL203)</f>
        <v>0</v>
      </c>
      <c r="AY203">
        <f>AX203*AZ203</f>
        <v>0</v>
      </c>
      <c r="AZ203">
        <f>($B$11*$D$9+$C$11*$D$9+$F$11*((CV203+CN203)/MAX(CV203+CN203+CW203, 0.1)*$I$9+CW203/MAX(CV203+CN203+CW203, 0.1)*$J$9))/($B$11+$C$11+$F$11)</f>
        <v>0</v>
      </c>
      <c r="BA203">
        <f>($B$11*$K$9+$C$11*$K$9+$F$11*((CV203+CN203)/MAX(CV203+CN203+CW203, 0.1)*$P$9+CW203/MAX(CV203+CN203+CW203, 0.1)*$Q$9))/($B$11+$C$11+$F$11)</f>
        <v>0</v>
      </c>
      <c r="BB203">
        <v>2.44</v>
      </c>
      <c r="BC203">
        <v>0.5</v>
      </c>
      <c r="BD203" t="s">
        <v>355</v>
      </c>
      <c r="BE203">
        <v>2</v>
      </c>
      <c r="BF203" t="b">
        <v>1</v>
      </c>
      <c r="BG203">
        <v>1680460620.33214</v>
      </c>
      <c r="BH203">
        <v>1438.11357142857</v>
      </c>
      <c r="BI203">
        <v>1479.435</v>
      </c>
      <c r="BJ203">
        <v>24.324725</v>
      </c>
      <c r="BK203">
        <v>22.8229857142857</v>
      </c>
      <c r="BL203">
        <v>1435.98107142857</v>
      </c>
      <c r="BM203">
        <v>23.9090142857143</v>
      </c>
      <c r="BN203">
        <v>500.234642857143</v>
      </c>
      <c r="BO203">
        <v>89.4511</v>
      </c>
      <c r="BP203">
        <v>0.100006896428571</v>
      </c>
      <c r="BQ203">
        <v>27.2274392857143</v>
      </c>
      <c r="BR203">
        <v>27.558075</v>
      </c>
      <c r="BS203">
        <v>999.9</v>
      </c>
      <c r="BT203">
        <v>0</v>
      </c>
      <c r="BU203">
        <v>0</v>
      </c>
      <c r="BV203">
        <v>10003.6132142857</v>
      </c>
      <c r="BW203">
        <v>0</v>
      </c>
      <c r="BX203">
        <v>10.2381</v>
      </c>
      <c r="BY203">
        <v>-41.3215785714286</v>
      </c>
      <c r="BZ203">
        <v>1473.96678571429</v>
      </c>
      <c r="CA203">
        <v>1513.98928571429</v>
      </c>
      <c r="CB203">
        <v>1.50173964285714</v>
      </c>
      <c r="CC203">
        <v>1479.435</v>
      </c>
      <c r="CD203">
        <v>22.8229857142857</v>
      </c>
      <c r="CE203">
        <v>2.17587392857143</v>
      </c>
      <c r="CF203">
        <v>2.04154142857143</v>
      </c>
      <c r="CG203">
        <v>18.785775</v>
      </c>
      <c r="CH203">
        <v>17.7702392857143</v>
      </c>
      <c r="CI203">
        <v>2000.0125</v>
      </c>
      <c r="CJ203">
        <v>0.9799995</v>
      </c>
      <c r="CK203">
        <v>0.0200007</v>
      </c>
      <c r="CL203">
        <v>0</v>
      </c>
      <c r="CM203">
        <v>2.56823928571429</v>
      </c>
      <c r="CN203">
        <v>0</v>
      </c>
      <c r="CO203">
        <v>4438.93071428571</v>
      </c>
      <c r="CP203">
        <v>16705.5035714286</v>
      </c>
      <c r="CQ203">
        <v>43.5</v>
      </c>
      <c r="CR203">
        <v>45.3097857142857</v>
      </c>
      <c r="CS203">
        <v>44.5199285714286</v>
      </c>
      <c r="CT203">
        <v>43.5</v>
      </c>
      <c r="CU203">
        <v>43.062</v>
      </c>
      <c r="CV203">
        <v>1960.01107142857</v>
      </c>
      <c r="CW203">
        <v>40.0014285714286</v>
      </c>
      <c r="CX203">
        <v>0</v>
      </c>
      <c r="CY203">
        <v>1680460657.8</v>
      </c>
      <c r="CZ203">
        <v>0</v>
      </c>
      <c r="DA203">
        <v>0</v>
      </c>
      <c r="DB203" t="s">
        <v>356</v>
      </c>
      <c r="DC203">
        <v>1680383055.5</v>
      </c>
      <c r="DD203">
        <v>1680383051.5</v>
      </c>
      <c r="DE203">
        <v>0</v>
      </c>
      <c r="DF203">
        <v>-0.261</v>
      </c>
      <c r="DG203">
        <v>-0.006</v>
      </c>
      <c r="DH203">
        <v>1.377</v>
      </c>
      <c r="DI203">
        <v>0.403</v>
      </c>
      <c r="DJ203">
        <v>420</v>
      </c>
      <c r="DK203">
        <v>24</v>
      </c>
      <c r="DL203">
        <v>0.61</v>
      </c>
      <c r="DM203">
        <v>0.33</v>
      </c>
      <c r="DN203">
        <v>-41.5337975609756</v>
      </c>
      <c r="DO203">
        <v>2.36224599303127</v>
      </c>
      <c r="DP203">
        <v>0.50273795457441</v>
      </c>
      <c r="DQ203">
        <v>0</v>
      </c>
      <c r="DR203">
        <v>1.5233387804878</v>
      </c>
      <c r="DS203">
        <v>-0.366059372822298</v>
      </c>
      <c r="DT203">
        <v>0.0366803167922007</v>
      </c>
      <c r="DU203">
        <v>0</v>
      </c>
      <c r="DV203">
        <v>0</v>
      </c>
      <c r="DW203">
        <v>2</v>
      </c>
      <c r="DX203" t="s">
        <v>383</v>
      </c>
      <c r="DY203">
        <v>2.87029</v>
      </c>
      <c r="DZ203">
        <v>2.71023</v>
      </c>
      <c r="EA203">
        <v>0.208903</v>
      </c>
      <c r="EB203">
        <v>0.21215</v>
      </c>
      <c r="EC203">
        <v>0.102363</v>
      </c>
      <c r="ED203">
        <v>0.0982942</v>
      </c>
      <c r="EE203">
        <v>22179.3</v>
      </c>
      <c r="EF203">
        <v>19355.9</v>
      </c>
      <c r="EG203">
        <v>25080.6</v>
      </c>
      <c r="EH203">
        <v>23919</v>
      </c>
      <c r="EI203">
        <v>38399.7</v>
      </c>
      <c r="EJ203">
        <v>35676.6</v>
      </c>
      <c r="EK203">
        <v>45314.7</v>
      </c>
      <c r="EL203">
        <v>42636.2</v>
      </c>
      <c r="EM203">
        <v>1.78188</v>
      </c>
      <c r="EN203">
        <v>1.88335</v>
      </c>
      <c r="EO203">
        <v>0.111774</v>
      </c>
      <c r="EP203">
        <v>0</v>
      </c>
      <c r="EQ203">
        <v>25.7227</v>
      </c>
      <c r="ER203">
        <v>999.9</v>
      </c>
      <c r="ES203">
        <v>59.547</v>
      </c>
      <c r="ET203">
        <v>28.671</v>
      </c>
      <c r="EU203">
        <v>26.2681</v>
      </c>
      <c r="EV203">
        <v>54.5406</v>
      </c>
      <c r="EW203">
        <v>45.3205</v>
      </c>
      <c r="EX203">
        <v>1</v>
      </c>
      <c r="EY203">
        <v>-0.092185</v>
      </c>
      <c r="EZ203">
        <v>0.684619</v>
      </c>
      <c r="FA203">
        <v>20.2276</v>
      </c>
      <c r="FB203">
        <v>5.23212</v>
      </c>
      <c r="FC203">
        <v>11.986</v>
      </c>
      <c r="FD203">
        <v>4.9572</v>
      </c>
      <c r="FE203">
        <v>3.30395</v>
      </c>
      <c r="FF203">
        <v>9999</v>
      </c>
      <c r="FG203">
        <v>9999</v>
      </c>
      <c r="FH203">
        <v>999.9</v>
      </c>
      <c r="FI203">
        <v>9999</v>
      </c>
      <c r="FJ203">
        <v>1.86844</v>
      </c>
      <c r="FK203">
        <v>1.86413</v>
      </c>
      <c r="FL203">
        <v>1.87178</v>
      </c>
      <c r="FM203">
        <v>1.86249</v>
      </c>
      <c r="FN203">
        <v>1.86196</v>
      </c>
      <c r="FO203">
        <v>1.86843</v>
      </c>
      <c r="FP203">
        <v>1.85852</v>
      </c>
      <c r="FQ203">
        <v>1.86499</v>
      </c>
      <c r="FR203">
        <v>5</v>
      </c>
      <c r="FS203">
        <v>0</v>
      </c>
      <c r="FT203">
        <v>0</v>
      </c>
      <c r="FU203">
        <v>0</v>
      </c>
      <c r="FV203" t="s">
        <v>358</v>
      </c>
      <c r="FW203" t="s">
        <v>359</v>
      </c>
      <c r="FX203" t="s">
        <v>360</v>
      </c>
      <c r="FY203" t="s">
        <v>360</v>
      </c>
      <c r="FZ203" t="s">
        <v>360</v>
      </c>
      <c r="GA203" t="s">
        <v>360</v>
      </c>
      <c r="GB203">
        <v>0</v>
      </c>
      <c r="GC203">
        <v>100</v>
      </c>
      <c r="GD203">
        <v>100</v>
      </c>
      <c r="GE203">
        <v>2.17</v>
      </c>
      <c r="GF203">
        <v>0.416</v>
      </c>
      <c r="GG203">
        <v>0.710533810232173</v>
      </c>
      <c r="GH203">
        <v>0.00197157181927259</v>
      </c>
      <c r="GI203">
        <v>-1.54613444728524e-06</v>
      </c>
      <c r="GJ203">
        <v>6.01190112903267e-10</v>
      </c>
      <c r="GK203">
        <v>-0.100309745534137</v>
      </c>
      <c r="GL203">
        <v>-0.0164619765348121</v>
      </c>
      <c r="GM203">
        <v>0.00184798508784774</v>
      </c>
      <c r="GN203">
        <v>-1.07393615702454e-05</v>
      </c>
      <c r="GO203">
        <v>1</v>
      </c>
      <c r="GP203">
        <v>1970</v>
      </c>
      <c r="GQ203">
        <v>2</v>
      </c>
      <c r="GR203">
        <v>24</v>
      </c>
      <c r="GS203">
        <v>1292.9</v>
      </c>
      <c r="GT203">
        <v>1292.9</v>
      </c>
      <c r="GU203">
        <v>2.91504</v>
      </c>
      <c r="GV203">
        <v>2.30957</v>
      </c>
      <c r="GW203">
        <v>1.44775</v>
      </c>
      <c r="GX203">
        <v>2.31201</v>
      </c>
      <c r="GY203">
        <v>1.44409</v>
      </c>
      <c r="GZ203">
        <v>2.49023</v>
      </c>
      <c r="HA203">
        <v>34.1452</v>
      </c>
      <c r="HB203">
        <v>24.3327</v>
      </c>
      <c r="HC203">
        <v>18</v>
      </c>
      <c r="HD203">
        <v>417.409</v>
      </c>
      <c r="HE203">
        <v>463.985</v>
      </c>
      <c r="HF203">
        <v>24.794</v>
      </c>
      <c r="HG203">
        <v>26.2686</v>
      </c>
      <c r="HH203">
        <v>30.0004</v>
      </c>
      <c r="HI203">
        <v>26.1664</v>
      </c>
      <c r="HJ203">
        <v>26.1433</v>
      </c>
      <c r="HK203">
        <v>58.3803</v>
      </c>
      <c r="HL203">
        <v>27.8411</v>
      </c>
      <c r="HM203">
        <v>100</v>
      </c>
      <c r="HN203">
        <v>24.7386</v>
      </c>
      <c r="HO203">
        <v>1523.24</v>
      </c>
      <c r="HP203">
        <v>22.9256</v>
      </c>
      <c r="HQ203">
        <v>95.9265</v>
      </c>
      <c r="HR203">
        <v>100.267</v>
      </c>
    </row>
    <row r="204" spans="1:226">
      <c r="A204">
        <v>188</v>
      </c>
      <c r="B204">
        <v>1680460633.1</v>
      </c>
      <c r="C204">
        <v>2608.09999990463</v>
      </c>
      <c r="D204" t="s">
        <v>735</v>
      </c>
      <c r="E204" t="s">
        <v>736</v>
      </c>
      <c r="F204">
        <v>5</v>
      </c>
      <c r="G204" t="s">
        <v>353</v>
      </c>
      <c r="H204" t="s">
        <v>354</v>
      </c>
      <c r="I204">
        <v>1680460625.6</v>
      </c>
      <c r="J204">
        <f>(K204)/1000</f>
        <v>0</v>
      </c>
      <c r="K204">
        <f>IF(BF204, AN204, AH204)</f>
        <v>0</v>
      </c>
      <c r="L204">
        <f>IF(BF204, AI204, AG204)</f>
        <v>0</v>
      </c>
      <c r="M204">
        <f>BH204 - IF(AU204&gt;1, L204*BB204*100.0/(AW204*BV204), 0)</f>
        <v>0</v>
      </c>
      <c r="N204">
        <f>((T204-J204/2)*M204-L204)/(T204+J204/2)</f>
        <v>0</v>
      </c>
      <c r="O204">
        <f>N204*(BO204+BP204)/1000.0</f>
        <v>0</v>
      </c>
      <c r="P204">
        <f>(BH204 - IF(AU204&gt;1, L204*BB204*100.0/(AW204*BV204), 0))*(BO204+BP204)/1000.0</f>
        <v>0</v>
      </c>
      <c r="Q204">
        <f>2.0/((1/S204-1/R204)+SIGN(S204)*SQRT((1/S204-1/R204)*(1/S204-1/R204) + 4*BC204/((BC204+1)*(BC204+1))*(2*1/S204*1/R204-1/R204*1/R204)))</f>
        <v>0</v>
      </c>
      <c r="R204">
        <f>IF(LEFT(BD204,1)&lt;&gt;"0",IF(LEFT(BD204,1)="1",3.0,BE204),$D$5+$E$5*(BV204*BO204/($K$5*1000))+$F$5*(BV204*BO204/($K$5*1000))*MAX(MIN(BB204,$J$5),$I$5)*MAX(MIN(BB204,$J$5),$I$5)+$G$5*MAX(MIN(BB204,$J$5),$I$5)*(BV204*BO204/($K$5*1000))+$H$5*(BV204*BO204/($K$5*1000))*(BV204*BO204/($K$5*1000)))</f>
        <v>0</v>
      </c>
      <c r="S204">
        <f>J204*(1000-(1000*0.61365*exp(17.502*W204/(240.97+W204))/(BO204+BP204)+BJ204)/2)/(1000*0.61365*exp(17.502*W204/(240.97+W204))/(BO204+BP204)-BJ204)</f>
        <v>0</v>
      </c>
      <c r="T204">
        <f>1/((BC204+1)/(Q204/1.6)+1/(R204/1.37)) + BC204/((BC204+1)/(Q204/1.6) + BC204/(R204/1.37))</f>
        <v>0</v>
      </c>
      <c r="U204">
        <f>(AX204*BA204)</f>
        <v>0</v>
      </c>
      <c r="V204">
        <f>(BQ204+(U204+2*0.95*5.67E-8*(((BQ204+$B$7)+273)^4-(BQ204+273)^4)-44100*J204)/(1.84*29.3*R204+8*0.95*5.67E-8*(BQ204+273)^3))</f>
        <v>0</v>
      </c>
      <c r="W204">
        <f>($C$7*BR204+$D$7*BS204+$E$7*V204)</f>
        <v>0</v>
      </c>
      <c r="X204">
        <f>0.61365*exp(17.502*W204/(240.97+W204))</f>
        <v>0</v>
      </c>
      <c r="Y204">
        <f>(Z204/AA204*100)</f>
        <v>0</v>
      </c>
      <c r="Z204">
        <f>BJ204*(BO204+BP204)/1000</f>
        <v>0</v>
      </c>
      <c r="AA204">
        <f>0.61365*exp(17.502*BQ204/(240.97+BQ204))</f>
        <v>0</v>
      </c>
      <c r="AB204">
        <f>(X204-BJ204*(BO204+BP204)/1000)</f>
        <v>0</v>
      </c>
      <c r="AC204">
        <f>(-J204*44100)</f>
        <v>0</v>
      </c>
      <c r="AD204">
        <f>2*29.3*R204*0.92*(BQ204-W204)</f>
        <v>0</v>
      </c>
      <c r="AE204">
        <f>2*0.95*5.67E-8*(((BQ204+$B$7)+273)^4-(W204+273)^4)</f>
        <v>0</v>
      </c>
      <c r="AF204">
        <f>U204+AE204+AC204+AD204</f>
        <v>0</v>
      </c>
      <c r="AG204">
        <f>BN204*AU204*(BI204-BH204*(1000-AU204*BK204)/(1000-AU204*BJ204))/(100*BB204)</f>
        <v>0</v>
      </c>
      <c r="AH204">
        <f>1000*BN204*AU204*(BJ204-BK204)/(100*BB204*(1000-AU204*BJ204))</f>
        <v>0</v>
      </c>
      <c r="AI204">
        <f>(AJ204 - AK204 - BO204*1E3/(8.314*(BQ204+273.15)) * AM204/BN204 * AL204) * BN204/(100*BB204) * (1000 - BK204)/1000</f>
        <v>0</v>
      </c>
      <c r="AJ204">
        <v>1547.15735316978</v>
      </c>
      <c r="AK204">
        <v>1515.41133333333</v>
      </c>
      <c r="AL204">
        <v>3.40596608743769</v>
      </c>
      <c r="AM204">
        <v>67.1760314987301</v>
      </c>
      <c r="AN204">
        <f>(AP204 - AO204 + BO204*1E3/(8.314*(BQ204+273.15)) * AR204/BN204 * AQ204) * BN204/(100*BB204) * 1000/(1000 - AP204)</f>
        <v>0</v>
      </c>
      <c r="AO204">
        <v>22.8603066396152</v>
      </c>
      <c r="AP204">
        <v>24.3343248484849</v>
      </c>
      <c r="AQ204">
        <v>1.12377003342228e-05</v>
      </c>
      <c r="AR204">
        <v>128.514826234173</v>
      </c>
      <c r="AS204">
        <v>11</v>
      </c>
      <c r="AT204">
        <v>2</v>
      </c>
      <c r="AU204">
        <f>IF(AS204*$H$13&gt;=AW204,1.0,(AW204/(AW204-AS204*$H$13)))</f>
        <v>0</v>
      </c>
      <c r="AV204">
        <f>(AU204-1)*100</f>
        <v>0</v>
      </c>
      <c r="AW204">
        <f>MAX(0,($B$13+$C$13*BV204)/(1+$D$13*BV204)*BO204/(BQ204+273)*$E$13)</f>
        <v>0</v>
      </c>
      <c r="AX204">
        <f>$B$11*BW204+$C$11*BX204+$F$11*CI204*(1-CL204)</f>
        <v>0</v>
      </c>
      <c r="AY204">
        <f>AX204*AZ204</f>
        <v>0</v>
      </c>
      <c r="AZ204">
        <f>($B$11*$D$9+$C$11*$D$9+$F$11*((CV204+CN204)/MAX(CV204+CN204+CW204, 0.1)*$I$9+CW204/MAX(CV204+CN204+CW204, 0.1)*$J$9))/($B$11+$C$11+$F$11)</f>
        <v>0</v>
      </c>
      <c r="BA204">
        <f>($B$11*$K$9+$C$11*$K$9+$F$11*((CV204+CN204)/MAX(CV204+CN204+CW204, 0.1)*$P$9+CW204/MAX(CV204+CN204+CW204, 0.1)*$Q$9))/($B$11+$C$11+$F$11)</f>
        <v>0</v>
      </c>
      <c r="BB204">
        <v>2.44</v>
      </c>
      <c r="BC204">
        <v>0.5</v>
      </c>
      <c r="BD204" t="s">
        <v>355</v>
      </c>
      <c r="BE204">
        <v>2</v>
      </c>
      <c r="BF204" t="b">
        <v>1</v>
      </c>
      <c r="BG204">
        <v>1680460625.6</v>
      </c>
      <c r="BH204">
        <v>1455.38925925926</v>
      </c>
      <c r="BI204">
        <v>1497.06666666667</v>
      </c>
      <c r="BJ204">
        <v>24.3272407407407</v>
      </c>
      <c r="BK204">
        <v>22.8458333333333</v>
      </c>
      <c r="BL204">
        <v>1453.23481481481</v>
      </c>
      <c r="BM204">
        <v>23.9114037037037</v>
      </c>
      <c r="BN204">
        <v>500.235555555555</v>
      </c>
      <c r="BO204">
        <v>89.4505703703703</v>
      </c>
      <c r="BP204">
        <v>0.0999130296296296</v>
      </c>
      <c r="BQ204">
        <v>27.2194814814815</v>
      </c>
      <c r="BR204">
        <v>27.5538222222222</v>
      </c>
      <c r="BS204">
        <v>999.9</v>
      </c>
      <c r="BT204">
        <v>0</v>
      </c>
      <c r="BU204">
        <v>0</v>
      </c>
      <c r="BV204">
        <v>10009.3940740741</v>
      </c>
      <c r="BW204">
        <v>0</v>
      </c>
      <c r="BX204">
        <v>10.2381</v>
      </c>
      <c r="BY204">
        <v>-41.6772037037037</v>
      </c>
      <c r="BZ204">
        <v>1491.67777777778</v>
      </c>
      <c r="CA204">
        <v>1532.06888888889</v>
      </c>
      <c r="CB204">
        <v>1.48140444444444</v>
      </c>
      <c r="CC204">
        <v>1497.06666666667</v>
      </c>
      <c r="CD204">
        <v>22.8458333333333</v>
      </c>
      <c r="CE204">
        <v>2.17608592592593</v>
      </c>
      <c r="CF204">
        <v>2.04357259259259</v>
      </c>
      <c r="CG204">
        <v>18.7873222222222</v>
      </c>
      <c r="CH204">
        <v>17.7860296296296</v>
      </c>
      <c r="CI204">
        <v>2000.02481481481</v>
      </c>
      <c r="CJ204">
        <v>0.979999444444444</v>
      </c>
      <c r="CK204">
        <v>0.0200007592592593</v>
      </c>
      <c r="CL204">
        <v>0</v>
      </c>
      <c r="CM204">
        <v>2.53742592592593</v>
      </c>
      <c r="CN204">
        <v>0</v>
      </c>
      <c r="CO204">
        <v>4438.30481481482</v>
      </c>
      <c r="CP204">
        <v>16705.6074074074</v>
      </c>
      <c r="CQ204">
        <v>43.5045925925926</v>
      </c>
      <c r="CR204">
        <v>45.312</v>
      </c>
      <c r="CS204">
        <v>44.5160740740741</v>
      </c>
      <c r="CT204">
        <v>43.5</v>
      </c>
      <c r="CU204">
        <v>43.062</v>
      </c>
      <c r="CV204">
        <v>1960.02296296296</v>
      </c>
      <c r="CW204">
        <v>40.0018518518519</v>
      </c>
      <c r="CX204">
        <v>0</v>
      </c>
      <c r="CY204">
        <v>1680460663.2</v>
      </c>
      <c r="CZ204">
        <v>0</v>
      </c>
      <c r="DA204">
        <v>0</v>
      </c>
      <c r="DB204" t="s">
        <v>356</v>
      </c>
      <c r="DC204">
        <v>1680383055.5</v>
      </c>
      <c r="DD204">
        <v>1680383051.5</v>
      </c>
      <c r="DE204">
        <v>0</v>
      </c>
      <c r="DF204">
        <v>-0.261</v>
      </c>
      <c r="DG204">
        <v>-0.006</v>
      </c>
      <c r="DH204">
        <v>1.377</v>
      </c>
      <c r="DI204">
        <v>0.403</v>
      </c>
      <c r="DJ204">
        <v>420</v>
      </c>
      <c r="DK204">
        <v>24</v>
      </c>
      <c r="DL204">
        <v>0.61</v>
      </c>
      <c r="DM204">
        <v>0.33</v>
      </c>
      <c r="DN204">
        <v>-41.4740756097561</v>
      </c>
      <c r="DO204">
        <v>-3.03262578397219</v>
      </c>
      <c r="DP204">
        <v>0.413212673512632</v>
      </c>
      <c r="DQ204">
        <v>0</v>
      </c>
      <c r="DR204">
        <v>1.49949243902439</v>
      </c>
      <c r="DS204">
        <v>-0.28694362369338</v>
      </c>
      <c r="DT204">
        <v>0.0303652143551079</v>
      </c>
      <c r="DU204">
        <v>0</v>
      </c>
      <c r="DV204">
        <v>0</v>
      </c>
      <c r="DW204">
        <v>2</v>
      </c>
      <c r="DX204" t="s">
        <v>383</v>
      </c>
      <c r="DY204">
        <v>2.87024</v>
      </c>
      <c r="DZ204">
        <v>2.7103</v>
      </c>
      <c r="EA204">
        <v>0.21032</v>
      </c>
      <c r="EB204">
        <v>0.213524</v>
      </c>
      <c r="EC204">
        <v>0.102367</v>
      </c>
      <c r="ED204">
        <v>0.0982895</v>
      </c>
      <c r="EE204">
        <v>22139.9</v>
      </c>
      <c r="EF204">
        <v>19321.9</v>
      </c>
      <c r="EG204">
        <v>25080.9</v>
      </c>
      <c r="EH204">
        <v>23918.7</v>
      </c>
      <c r="EI204">
        <v>38399.8</v>
      </c>
      <c r="EJ204">
        <v>35676.4</v>
      </c>
      <c r="EK204">
        <v>45315</v>
      </c>
      <c r="EL204">
        <v>42635.7</v>
      </c>
      <c r="EM204">
        <v>1.78185</v>
      </c>
      <c r="EN204">
        <v>1.88367</v>
      </c>
      <c r="EO204">
        <v>0.111416</v>
      </c>
      <c r="EP204">
        <v>0</v>
      </c>
      <c r="EQ204">
        <v>25.7227</v>
      </c>
      <c r="ER204">
        <v>999.9</v>
      </c>
      <c r="ES204">
        <v>59.547</v>
      </c>
      <c r="ET204">
        <v>28.671</v>
      </c>
      <c r="EU204">
        <v>26.2676</v>
      </c>
      <c r="EV204">
        <v>55.0606</v>
      </c>
      <c r="EW204">
        <v>44.7877</v>
      </c>
      <c r="EX204">
        <v>1</v>
      </c>
      <c r="EY204">
        <v>-0.092157</v>
      </c>
      <c r="EZ204">
        <v>0.703739</v>
      </c>
      <c r="FA204">
        <v>20.2275</v>
      </c>
      <c r="FB204">
        <v>5.23107</v>
      </c>
      <c r="FC204">
        <v>11.986</v>
      </c>
      <c r="FD204">
        <v>4.9572</v>
      </c>
      <c r="FE204">
        <v>3.30395</v>
      </c>
      <c r="FF204">
        <v>9999</v>
      </c>
      <c r="FG204">
        <v>9999</v>
      </c>
      <c r="FH204">
        <v>999.9</v>
      </c>
      <c r="FI204">
        <v>9999</v>
      </c>
      <c r="FJ204">
        <v>1.86844</v>
      </c>
      <c r="FK204">
        <v>1.86409</v>
      </c>
      <c r="FL204">
        <v>1.87179</v>
      </c>
      <c r="FM204">
        <v>1.86249</v>
      </c>
      <c r="FN204">
        <v>1.86196</v>
      </c>
      <c r="FO204">
        <v>1.86844</v>
      </c>
      <c r="FP204">
        <v>1.85852</v>
      </c>
      <c r="FQ204">
        <v>1.86496</v>
      </c>
      <c r="FR204">
        <v>5</v>
      </c>
      <c r="FS204">
        <v>0</v>
      </c>
      <c r="FT204">
        <v>0</v>
      </c>
      <c r="FU204">
        <v>0</v>
      </c>
      <c r="FV204" t="s">
        <v>358</v>
      </c>
      <c r="FW204" t="s">
        <v>359</v>
      </c>
      <c r="FX204" t="s">
        <v>360</v>
      </c>
      <c r="FY204" t="s">
        <v>360</v>
      </c>
      <c r="FZ204" t="s">
        <v>360</v>
      </c>
      <c r="GA204" t="s">
        <v>360</v>
      </c>
      <c r="GB204">
        <v>0</v>
      </c>
      <c r="GC204">
        <v>100</v>
      </c>
      <c r="GD204">
        <v>100</v>
      </c>
      <c r="GE204">
        <v>2.19</v>
      </c>
      <c r="GF204">
        <v>0.4162</v>
      </c>
      <c r="GG204">
        <v>0.710533810232173</v>
      </c>
      <c r="GH204">
        <v>0.00197157181927259</v>
      </c>
      <c r="GI204">
        <v>-1.54613444728524e-06</v>
      </c>
      <c r="GJ204">
        <v>6.01190112903267e-10</v>
      </c>
      <c r="GK204">
        <v>-0.100309745534137</v>
      </c>
      <c r="GL204">
        <v>-0.0164619765348121</v>
      </c>
      <c r="GM204">
        <v>0.00184798508784774</v>
      </c>
      <c r="GN204">
        <v>-1.07393615702454e-05</v>
      </c>
      <c r="GO204">
        <v>1</v>
      </c>
      <c r="GP204">
        <v>1970</v>
      </c>
      <c r="GQ204">
        <v>2</v>
      </c>
      <c r="GR204">
        <v>24</v>
      </c>
      <c r="GS204">
        <v>1293</v>
      </c>
      <c r="GT204">
        <v>1293</v>
      </c>
      <c r="GU204">
        <v>2.93945</v>
      </c>
      <c r="GV204">
        <v>2.31323</v>
      </c>
      <c r="GW204">
        <v>1.44775</v>
      </c>
      <c r="GX204">
        <v>2.31201</v>
      </c>
      <c r="GY204">
        <v>1.44409</v>
      </c>
      <c r="GZ204">
        <v>2.45117</v>
      </c>
      <c r="HA204">
        <v>34.1678</v>
      </c>
      <c r="HB204">
        <v>24.3327</v>
      </c>
      <c r="HC204">
        <v>18</v>
      </c>
      <c r="HD204">
        <v>417.395</v>
      </c>
      <c r="HE204">
        <v>464.188</v>
      </c>
      <c r="HF204">
        <v>24.7387</v>
      </c>
      <c r="HG204">
        <v>26.2686</v>
      </c>
      <c r="HH204">
        <v>30.0003</v>
      </c>
      <c r="HI204">
        <v>26.1664</v>
      </c>
      <c r="HJ204">
        <v>26.1433</v>
      </c>
      <c r="HK204">
        <v>58.9191</v>
      </c>
      <c r="HL204">
        <v>27.8411</v>
      </c>
      <c r="HM204">
        <v>100</v>
      </c>
      <c r="HN204">
        <v>24.6868</v>
      </c>
      <c r="HO204">
        <v>1543.45</v>
      </c>
      <c r="HP204">
        <v>22.9344</v>
      </c>
      <c r="HQ204">
        <v>95.9273</v>
      </c>
      <c r="HR204">
        <v>100.266</v>
      </c>
    </row>
    <row r="205" spans="1:226">
      <c r="A205">
        <v>189</v>
      </c>
      <c r="B205">
        <v>1680460638.1</v>
      </c>
      <c r="C205">
        <v>2613.09999990463</v>
      </c>
      <c r="D205" t="s">
        <v>737</v>
      </c>
      <c r="E205" t="s">
        <v>738</v>
      </c>
      <c r="F205">
        <v>5</v>
      </c>
      <c r="G205" t="s">
        <v>353</v>
      </c>
      <c r="H205" t="s">
        <v>354</v>
      </c>
      <c r="I205">
        <v>1680460630.31429</v>
      </c>
      <c r="J205">
        <f>(K205)/1000</f>
        <v>0</v>
      </c>
      <c r="K205">
        <f>IF(BF205, AN205, AH205)</f>
        <v>0</v>
      </c>
      <c r="L205">
        <f>IF(BF205, AI205, AG205)</f>
        <v>0</v>
      </c>
      <c r="M205">
        <f>BH205 - IF(AU205&gt;1, L205*BB205*100.0/(AW205*BV205), 0)</f>
        <v>0</v>
      </c>
      <c r="N205">
        <f>((T205-J205/2)*M205-L205)/(T205+J205/2)</f>
        <v>0</v>
      </c>
      <c r="O205">
        <f>N205*(BO205+BP205)/1000.0</f>
        <v>0</v>
      </c>
      <c r="P205">
        <f>(BH205 - IF(AU205&gt;1, L205*BB205*100.0/(AW205*BV205), 0))*(BO205+BP205)/1000.0</f>
        <v>0</v>
      </c>
      <c r="Q205">
        <f>2.0/((1/S205-1/R205)+SIGN(S205)*SQRT((1/S205-1/R205)*(1/S205-1/R205) + 4*BC205/((BC205+1)*(BC205+1))*(2*1/S205*1/R205-1/R205*1/R205)))</f>
        <v>0</v>
      </c>
      <c r="R205">
        <f>IF(LEFT(BD205,1)&lt;&gt;"0",IF(LEFT(BD205,1)="1",3.0,BE205),$D$5+$E$5*(BV205*BO205/($K$5*1000))+$F$5*(BV205*BO205/($K$5*1000))*MAX(MIN(BB205,$J$5),$I$5)*MAX(MIN(BB205,$J$5),$I$5)+$G$5*MAX(MIN(BB205,$J$5),$I$5)*(BV205*BO205/($K$5*1000))+$H$5*(BV205*BO205/($K$5*1000))*(BV205*BO205/($K$5*1000)))</f>
        <v>0</v>
      </c>
      <c r="S205">
        <f>J205*(1000-(1000*0.61365*exp(17.502*W205/(240.97+W205))/(BO205+BP205)+BJ205)/2)/(1000*0.61365*exp(17.502*W205/(240.97+W205))/(BO205+BP205)-BJ205)</f>
        <v>0</v>
      </c>
      <c r="T205">
        <f>1/((BC205+1)/(Q205/1.6)+1/(R205/1.37)) + BC205/((BC205+1)/(Q205/1.6) + BC205/(R205/1.37))</f>
        <v>0</v>
      </c>
      <c r="U205">
        <f>(AX205*BA205)</f>
        <v>0</v>
      </c>
      <c r="V205">
        <f>(BQ205+(U205+2*0.95*5.67E-8*(((BQ205+$B$7)+273)^4-(BQ205+273)^4)-44100*J205)/(1.84*29.3*R205+8*0.95*5.67E-8*(BQ205+273)^3))</f>
        <v>0</v>
      </c>
      <c r="W205">
        <f>($C$7*BR205+$D$7*BS205+$E$7*V205)</f>
        <v>0</v>
      </c>
      <c r="X205">
        <f>0.61365*exp(17.502*W205/(240.97+W205))</f>
        <v>0</v>
      </c>
      <c r="Y205">
        <f>(Z205/AA205*100)</f>
        <v>0</v>
      </c>
      <c r="Z205">
        <f>BJ205*(BO205+BP205)/1000</f>
        <v>0</v>
      </c>
      <c r="AA205">
        <f>0.61365*exp(17.502*BQ205/(240.97+BQ205))</f>
        <v>0</v>
      </c>
      <c r="AB205">
        <f>(X205-BJ205*(BO205+BP205)/1000)</f>
        <v>0</v>
      </c>
      <c r="AC205">
        <f>(-J205*44100)</f>
        <v>0</v>
      </c>
      <c r="AD205">
        <f>2*29.3*R205*0.92*(BQ205-W205)</f>
        <v>0</v>
      </c>
      <c r="AE205">
        <f>2*0.95*5.67E-8*(((BQ205+$B$7)+273)^4-(W205+273)^4)</f>
        <v>0</v>
      </c>
      <c r="AF205">
        <f>U205+AE205+AC205+AD205</f>
        <v>0</v>
      </c>
      <c r="AG205">
        <f>BN205*AU205*(BI205-BH205*(1000-AU205*BK205)/(1000-AU205*BJ205))/(100*BB205)</f>
        <v>0</v>
      </c>
      <c r="AH205">
        <f>1000*BN205*AU205*(BJ205-BK205)/(100*BB205*(1000-AU205*BJ205))</f>
        <v>0</v>
      </c>
      <c r="AI205">
        <f>(AJ205 - AK205 - BO205*1E3/(8.314*(BQ205+273.15)) * AM205/BN205 * AL205) * BN205/(100*BB205) * (1000 - BK205)/1000</f>
        <v>0</v>
      </c>
      <c r="AJ205">
        <v>1564.00387993437</v>
      </c>
      <c r="AK205">
        <v>1532.62521212121</v>
      </c>
      <c r="AL205">
        <v>3.43361984814632</v>
      </c>
      <c r="AM205">
        <v>67.1760314987301</v>
      </c>
      <c r="AN205">
        <f>(AP205 - AO205 + BO205*1E3/(8.314*(BQ205+273.15)) * AR205/BN205 * AQ205) * BN205/(100*BB205) * 1000/(1000 - AP205)</f>
        <v>0</v>
      </c>
      <c r="AO205">
        <v>22.8584990914532</v>
      </c>
      <c r="AP205">
        <v>24.3278006060606</v>
      </c>
      <c r="AQ205">
        <v>-4.05465994909669e-05</v>
      </c>
      <c r="AR205">
        <v>128.514826234173</v>
      </c>
      <c r="AS205">
        <v>11</v>
      </c>
      <c r="AT205">
        <v>2</v>
      </c>
      <c r="AU205">
        <f>IF(AS205*$H$13&gt;=AW205,1.0,(AW205/(AW205-AS205*$H$13)))</f>
        <v>0</v>
      </c>
      <c r="AV205">
        <f>(AU205-1)*100</f>
        <v>0</v>
      </c>
      <c r="AW205">
        <f>MAX(0,($B$13+$C$13*BV205)/(1+$D$13*BV205)*BO205/(BQ205+273)*$E$13)</f>
        <v>0</v>
      </c>
      <c r="AX205">
        <f>$B$11*BW205+$C$11*BX205+$F$11*CI205*(1-CL205)</f>
        <v>0</v>
      </c>
      <c r="AY205">
        <f>AX205*AZ205</f>
        <v>0</v>
      </c>
      <c r="AZ205">
        <f>($B$11*$D$9+$C$11*$D$9+$F$11*((CV205+CN205)/MAX(CV205+CN205+CW205, 0.1)*$I$9+CW205/MAX(CV205+CN205+CW205, 0.1)*$J$9))/($B$11+$C$11+$F$11)</f>
        <v>0</v>
      </c>
      <c r="BA205">
        <f>($B$11*$K$9+$C$11*$K$9+$F$11*((CV205+CN205)/MAX(CV205+CN205+CW205, 0.1)*$P$9+CW205/MAX(CV205+CN205+CW205, 0.1)*$Q$9))/($B$11+$C$11+$F$11)</f>
        <v>0</v>
      </c>
      <c r="BB205">
        <v>2.44</v>
      </c>
      <c r="BC205">
        <v>0.5</v>
      </c>
      <c r="BD205" t="s">
        <v>355</v>
      </c>
      <c r="BE205">
        <v>2</v>
      </c>
      <c r="BF205" t="b">
        <v>1</v>
      </c>
      <c r="BG205">
        <v>1680460630.31429</v>
      </c>
      <c r="BH205">
        <v>1471.00285714286</v>
      </c>
      <c r="BI205">
        <v>1512.80357142857</v>
      </c>
      <c r="BJ205">
        <v>24.3297821428571</v>
      </c>
      <c r="BK205">
        <v>22.8590142857143</v>
      </c>
      <c r="BL205">
        <v>1468.82857142857</v>
      </c>
      <c r="BM205">
        <v>23.9138214285714</v>
      </c>
      <c r="BN205">
        <v>500.244642857143</v>
      </c>
      <c r="BO205">
        <v>89.44965</v>
      </c>
      <c r="BP205">
        <v>0.0999539</v>
      </c>
      <c r="BQ205">
        <v>27.2113214285714</v>
      </c>
      <c r="BR205">
        <v>27.5493142857143</v>
      </c>
      <c r="BS205">
        <v>999.9</v>
      </c>
      <c r="BT205">
        <v>0</v>
      </c>
      <c r="BU205">
        <v>0</v>
      </c>
      <c r="BV205">
        <v>10008.2157142857</v>
      </c>
      <c r="BW205">
        <v>0</v>
      </c>
      <c r="BX205">
        <v>10.2381</v>
      </c>
      <c r="BY205">
        <v>-41.8006821428571</v>
      </c>
      <c r="BZ205">
        <v>1507.68392857143</v>
      </c>
      <c r="CA205">
        <v>1548.195</v>
      </c>
      <c r="CB205">
        <v>1.47076857142857</v>
      </c>
      <c r="CC205">
        <v>1512.80357142857</v>
      </c>
      <c r="CD205">
        <v>22.8590142857143</v>
      </c>
      <c r="CE205">
        <v>2.17629035714286</v>
      </c>
      <c r="CF205">
        <v>2.04473</v>
      </c>
      <c r="CG205">
        <v>18.7888321428571</v>
      </c>
      <c r="CH205">
        <v>17.795025</v>
      </c>
      <c r="CI205">
        <v>2000.00642857143</v>
      </c>
      <c r="CJ205">
        <v>0.979999607142857</v>
      </c>
      <c r="CK205">
        <v>0.0200005857142857</v>
      </c>
      <c r="CL205">
        <v>0</v>
      </c>
      <c r="CM205">
        <v>2.50516428571429</v>
      </c>
      <c r="CN205">
        <v>0</v>
      </c>
      <c r="CO205">
        <v>4437.7625</v>
      </c>
      <c r="CP205">
        <v>16705.4642857143</v>
      </c>
      <c r="CQ205">
        <v>43.5044285714286</v>
      </c>
      <c r="CR205">
        <v>45.312</v>
      </c>
      <c r="CS205">
        <v>44.5132857142857</v>
      </c>
      <c r="CT205">
        <v>43.5</v>
      </c>
      <c r="CU205">
        <v>43.062</v>
      </c>
      <c r="CV205">
        <v>1960.00571428571</v>
      </c>
      <c r="CW205">
        <v>40.0007142857143</v>
      </c>
      <c r="CX205">
        <v>0</v>
      </c>
      <c r="CY205">
        <v>1680460668</v>
      </c>
      <c r="CZ205">
        <v>0</v>
      </c>
      <c r="DA205">
        <v>0</v>
      </c>
      <c r="DB205" t="s">
        <v>356</v>
      </c>
      <c r="DC205">
        <v>1680383055.5</v>
      </c>
      <c r="DD205">
        <v>1680383051.5</v>
      </c>
      <c r="DE205">
        <v>0</v>
      </c>
      <c r="DF205">
        <v>-0.261</v>
      </c>
      <c r="DG205">
        <v>-0.006</v>
      </c>
      <c r="DH205">
        <v>1.377</v>
      </c>
      <c r="DI205">
        <v>0.403</v>
      </c>
      <c r="DJ205">
        <v>420</v>
      </c>
      <c r="DK205">
        <v>24</v>
      </c>
      <c r="DL205">
        <v>0.61</v>
      </c>
      <c r="DM205">
        <v>0.33</v>
      </c>
      <c r="DN205">
        <v>-41.6744609756098</v>
      </c>
      <c r="DO205">
        <v>-2.07102439024408</v>
      </c>
      <c r="DP205">
        <v>0.301127705571014</v>
      </c>
      <c r="DQ205">
        <v>0</v>
      </c>
      <c r="DR205">
        <v>1.48324219512195</v>
      </c>
      <c r="DS205">
        <v>-0.156057282229962</v>
      </c>
      <c r="DT205">
        <v>0.0204824808558609</v>
      </c>
      <c r="DU205">
        <v>0</v>
      </c>
      <c r="DV205">
        <v>0</v>
      </c>
      <c r="DW205">
        <v>2</v>
      </c>
      <c r="DX205" t="s">
        <v>383</v>
      </c>
      <c r="DY205">
        <v>2.87027</v>
      </c>
      <c r="DZ205">
        <v>2.71045</v>
      </c>
      <c r="EA205">
        <v>0.211732</v>
      </c>
      <c r="EB205">
        <v>0.214955</v>
      </c>
      <c r="EC205">
        <v>0.102345</v>
      </c>
      <c r="ED205">
        <v>0.0982892</v>
      </c>
      <c r="EE205">
        <v>22100.1</v>
      </c>
      <c r="EF205">
        <v>19287.2</v>
      </c>
      <c r="EG205">
        <v>25080.7</v>
      </c>
      <c r="EH205">
        <v>23919.2</v>
      </c>
      <c r="EI205">
        <v>38400.6</v>
      </c>
      <c r="EJ205">
        <v>35676.7</v>
      </c>
      <c r="EK205">
        <v>45314.7</v>
      </c>
      <c r="EL205">
        <v>42636.1</v>
      </c>
      <c r="EM205">
        <v>1.7818</v>
      </c>
      <c r="EN205">
        <v>1.88372</v>
      </c>
      <c r="EO205">
        <v>0.111032</v>
      </c>
      <c r="EP205">
        <v>0</v>
      </c>
      <c r="EQ205">
        <v>25.7227</v>
      </c>
      <c r="ER205">
        <v>999.9</v>
      </c>
      <c r="ES205">
        <v>59.547</v>
      </c>
      <c r="ET205">
        <v>28.671</v>
      </c>
      <c r="EU205">
        <v>26.2682</v>
      </c>
      <c r="EV205">
        <v>53.9306</v>
      </c>
      <c r="EW205">
        <v>44.347</v>
      </c>
      <c r="EX205">
        <v>1</v>
      </c>
      <c r="EY205">
        <v>-0.0917962</v>
      </c>
      <c r="EZ205">
        <v>0.728445</v>
      </c>
      <c r="FA205">
        <v>20.2274</v>
      </c>
      <c r="FB205">
        <v>5.23182</v>
      </c>
      <c r="FC205">
        <v>11.986</v>
      </c>
      <c r="FD205">
        <v>4.9572</v>
      </c>
      <c r="FE205">
        <v>3.30395</v>
      </c>
      <c r="FF205">
        <v>9999</v>
      </c>
      <c r="FG205">
        <v>9999</v>
      </c>
      <c r="FH205">
        <v>999.9</v>
      </c>
      <c r="FI205">
        <v>9999</v>
      </c>
      <c r="FJ205">
        <v>1.86844</v>
      </c>
      <c r="FK205">
        <v>1.86407</v>
      </c>
      <c r="FL205">
        <v>1.87176</v>
      </c>
      <c r="FM205">
        <v>1.86249</v>
      </c>
      <c r="FN205">
        <v>1.86194</v>
      </c>
      <c r="FO205">
        <v>1.86844</v>
      </c>
      <c r="FP205">
        <v>1.85852</v>
      </c>
      <c r="FQ205">
        <v>1.86498</v>
      </c>
      <c r="FR205">
        <v>5</v>
      </c>
      <c r="FS205">
        <v>0</v>
      </c>
      <c r="FT205">
        <v>0</v>
      </c>
      <c r="FU205">
        <v>0</v>
      </c>
      <c r="FV205" t="s">
        <v>358</v>
      </c>
      <c r="FW205" t="s">
        <v>359</v>
      </c>
      <c r="FX205" t="s">
        <v>360</v>
      </c>
      <c r="FY205" t="s">
        <v>360</v>
      </c>
      <c r="FZ205" t="s">
        <v>360</v>
      </c>
      <c r="GA205" t="s">
        <v>360</v>
      </c>
      <c r="GB205">
        <v>0</v>
      </c>
      <c r="GC205">
        <v>100</v>
      </c>
      <c r="GD205">
        <v>100</v>
      </c>
      <c r="GE205">
        <v>2.21</v>
      </c>
      <c r="GF205">
        <v>0.4159</v>
      </c>
      <c r="GG205">
        <v>0.710533810232173</v>
      </c>
      <c r="GH205">
        <v>0.00197157181927259</v>
      </c>
      <c r="GI205">
        <v>-1.54613444728524e-06</v>
      </c>
      <c r="GJ205">
        <v>6.01190112903267e-10</v>
      </c>
      <c r="GK205">
        <v>-0.100309745534137</v>
      </c>
      <c r="GL205">
        <v>-0.0164619765348121</v>
      </c>
      <c r="GM205">
        <v>0.00184798508784774</v>
      </c>
      <c r="GN205">
        <v>-1.07393615702454e-05</v>
      </c>
      <c r="GO205">
        <v>1</v>
      </c>
      <c r="GP205">
        <v>1970</v>
      </c>
      <c r="GQ205">
        <v>2</v>
      </c>
      <c r="GR205">
        <v>24</v>
      </c>
      <c r="GS205">
        <v>1293</v>
      </c>
      <c r="GT205">
        <v>1293.1</v>
      </c>
      <c r="GU205">
        <v>2.96753</v>
      </c>
      <c r="GV205">
        <v>2.33521</v>
      </c>
      <c r="GW205">
        <v>1.44775</v>
      </c>
      <c r="GX205">
        <v>2.31201</v>
      </c>
      <c r="GY205">
        <v>1.44409</v>
      </c>
      <c r="GZ205">
        <v>2.31079</v>
      </c>
      <c r="HA205">
        <v>34.1678</v>
      </c>
      <c r="HB205">
        <v>24.3327</v>
      </c>
      <c r="HC205">
        <v>18</v>
      </c>
      <c r="HD205">
        <v>417.368</v>
      </c>
      <c r="HE205">
        <v>464.219</v>
      </c>
      <c r="HF205">
        <v>24.6862</v>
      </c>
      <c r="HG205">
        <v>26.2686</v>
      </c>
      <c r="HH205">
        <v>30.0004</v>
      </c>
      <c r="HI205">
        <v>26.1664</v>
      </c>
      <c r="HJ205">
        <v>26.1433</v>
      </c>
      <c r="HK205">
        <v>59.3975</v>
      </c>
      <c r="HL205">
        <v>27.542</v>
      </c>
      <c r="HM205">
        <v>100</v>
      </c>
      <c r="HN205">
        <v>24.6443</v>
      </c>
      <c r="HO205">
        <v>1556.95</v>
      </c>
      <c r="HP205">
        <v>22.9557</v>
      </c>
      <c r="HQ205">
        <v>95.9268</v>
      </c>
      <c r="HR205">
        <v>100.267</v>
      </c>
    </row>
    <row r="206" spans="1:226">
      <c r="A206">
        <v>190</v>
      </c>
      <c r="B206">
        <v>1680460643.1</v>
      </c>
      <c r="C206">
        <v>2618.09999990463</v>
      </c>
      <c r="D206" t="s">
        <v>739</v>
      </c>
      <c r="E206" t="s">
        <v>740</v>
      </c>
      <c r="F206">
        <v>5</v>
      </c>
      <c r="G206" t="s">
        <v>353</v>
      </c>
      <c r="H206" t="s">
        <v>354</v>
      </c>
      <c r="I206">
        <v>1680460635.6</v>
      </c>
      <c r="J206">
        <f>(K206)/1000</f>
        <v>0</v>
      </c>
      <c r="K206">
        <f>IF(BF206, AN206, AH206)</f>
        <v>0</v>
      </c>
      <c r="L206">
        <f>IF(BF206, AI206, AG206)</f>
        <v>0</v>
      </c>
      <c r="M206">
        <f>BH206 - IF(AU206&gt;1, L206*BB206*100.0/(AW206*BV206), 0)</f>
        <v>0</v>
      </c>
      <c r="N206">
        <f>((T206-J206/2)*M206-L206)/(T206+J206/2)</f>
        <v>0</v>
      </c>
      <c r="O206">
        <f>N206*(BO206+BP206)/1000.0</f>
        <v>0</v>
      </c>
      <c r="P206">
        <f>(BH206 - IF(AU206&gt;1, L206*BB206*100.0/(AW206*BV206), 0))*(BO206+BP206)/1000.0</f>
        <v>0</v>
      </c>
      <c r="Q206">
        <f>2.0/((1/S206-1/R206)+SIGN(S206)*SQRT((1/S206-1/R206)*(1/S206-1/R206) + 4*BC206/((BC206+1)*(BC206+1))*(2*1/S206*1/R206-1/R206*1/R206)))</f>
        <v>0</v>
      </c>
      <c r="R206">
        <f>IF(LEFT(BD206,1)&lt;&gt;"0",IF(LEFT(BD206,1)="1",3.0,BE206),$D$5+$E$5*(BV206*BO206/($K$5*1000))+$F$5*(BV206*BO206/($K$5*1000))*MAX(MIN(BB206,$J$5),$I$5)*MAX(MIN(BB206,$J$5),$I$5)+$G$5*MAX(MIN(BB206,$J$5),$I$5)*(BV206*BO206/($K$5*1000))+$H$5*(BV206*BO206/($K$5*1000))*(BV206*BO206/($K$5*1000)))</f>
        <v>0</v>
      </c>
      <c r="S206">
        <f>J206*(1000-(1000*0.61365*exp(17.502*W206/(240.97+W206))/(BO206+BP206)+BJ206)/2)/(1000*0.61365*exp(17.502*W206/(240.97+W206))/(BO206+BP206)-BJ206)</f>
        <v>0</v>
      </c>
      <c r="T206">
        <f>1/((BC206+1)/(Q206/1.6)+1/(R206/1.37)) + BC206/((BC206+1)/(Q206/1.6) + BC206/(R206/1.37))</f>
        <v>0</v>
      </c>
      <c r="U206">
        <f>(AX206*BA206)</f>
        <v>0</v>
      </c>
      <c r="V206">
        <f>(BQ206+(U206+2*0.95*5.67E-8*(((BQ206+$B$7)+273)^4-(BQ206+273)^4)-44100*J206)/(1.84*29.3*R206+8*0.95*5.67E-8*(BQ206+273)^3))</f>
        <v>0</v>
      </c>
      <c r="W206">
        <f>($C$7*BR206+$D$7*BS206+$E$7*V206)</f>
        <v>0</v>
      </c>
      <c r="X206">
        <f>0.61365*exp(17.502*W206/(240.97+W206))</f>
        <v>0</v>
      </c>
      <c r="Y206">
        <f>(Z206/AA206*100)</f>
        <v>0</v>
      </c>
      <c r="Z206">
        <f>BJ206*(BO206+BP206)/1000</f>
        <v>0</v>
      </c>
      <c r="AA206">
        <f>0.61365*exp(17.502*BQ206/(240.97+BQ206))</f>
        <v>0</v>
      </c>
      <c r="AB206">
        <f>(X206-BJ206*(BO206+BP206)/1000)</f>
        <v>0</v>
      </c>
      <c r="AC206">
        <f>(-J206*44100)</f>
        <v>0</v>
      </c>
      <c r="AD206">
        <f>2*29.3*R206*0.92*(BQ206-W206)</f>
        <v>0</v>
      </c>
      <c r="AE206">
        <f>2*0.95*5.67E-8*(((BQ206+$B$7)+273)^4-(W206+273)^4)</f>
        <v>0</v>
      </c>
      <c r="AF206">
        <f>U206+AE206+AC206+AD206</f>
        <v>0</v>
      </c>
      <c r="AG206">
        <f>BN206*AU206*(BI206-BH206*(1000-AU206*BK206)/(1000-AU206*BJ206))/(100*BB206)</f>
        <v>0</v>
      </c>
      <c r="AH206">
        <f>1000*BN206*AU206*(BJ206-BK206)/(100*BB206*(1000-AU206*BJ206))</f>
        <v>0</v>
      </c>
      <c r="AI206">
        <f>(AJ206 - AK206 - BO206*1E3/(8.314*(BQ206+273.15)) * AM206/BN206 * AL206) * BN206/(100*BB206) * (1000 - BK206)/1000</f>
        <v>0</v>
      </c>
      <c r="AJ206">
        <v>1581.93233619692</v>
      </c>
      <c r="AK206">
        <v>1549.77490909091</v>
      </c>
      <c r="AL206">
        <v>3.41868844272273</v>
      </c>
      <c r="AM206">
        <v>67.1760314987301</v>
      </c>
      <c r="AN206">
        <f>(AP206 - AO206 + BO206*1E3/(8.314*(BQ206+273.15)) * AR206/BN206 * AQ206) * BN206/(100*BB206) * 1000/(1000 - AP206)</f>
        <v>0</v>
      </c>
      <c r="AO206">
        <v>22.8838994402765</v>
      </c>
      <c r="AP206">
        <v>24.324976969697</v>
      </c>
      <c r="AQ206">
        <v>-8.64615876372578e-06</v>
      </c>
      <c r="AR206">
        <v>128.514826234173</v>
      </c>
      <c r="AS206">
        <v>11</v>
      </c>
      <c r="AT206">
        <v>2</v>
      </c>
      <c r="AU206">
        <f>IF(AS206*$H$13&gt;=AW206,1.0,(AW206/(AW206-AS206*$H$13)))</f>
        <v>0</v>
      </c>
      <c r="AV206">
        <f>(AU206-1)*100</f>
        <v>0</v>
      </c>
      <c r="AW206">
        <f>MAX(0,($B$13+$C$13*BV206)/(1+$D$13*BV206)*BO206/(BQ206+273)*$E$13)</f>
        <v>0</v>
      </c>
      <c r="AX206">
        <f>$B$11*BW206+$C$11*BX206+$F$11*CI206*(1-CL206)</f>
        <v>0</v>
      </c>
      <c r="AY206">
        <f>AX206*AZ206</f>
        <v>0</v>
      </c>
      <c r="AZ206">
        <f>($B$11*$D$9+$C$11*$D$9+$F$11*((CV206+CN206)/MAX(CV206+CN206+CW206, 0.1)*$I$9+CW206/MAX(CV206+CN206+CW206, 0.1)*$J$9))/($B$11+$C$11+$F$11)</f>
        <v>0</v>
      </c>
      <c r="BA206">
        <f>($B$11*$K$9+$C$11*$K$9+$F$11*((CV206+CN206)/MAX(CV206+CN206+CW206, 0.1)*$P$9+CW206/MAX(CV206+CN206+CW206, 0.1)*$Q$9))/($B$11+$C$11+$F$11)</f>
        <v>0</v>
      </c>
      <c r="BB206">
        <v>2.44</v>
      </c>
      <c r="BC206">
        <v>0.5</v>
      </c>
      <c r="BD206" t="s">
        <v>355</v>
      </c>
      <c r="BE206">
        <v>2</v>
      </c>
      <c r="BF206" t="b">
        <v>1</v>
      </c>
      <c r="BG206">
        <v>1680460635.6</v>
      </c>
      <c r="BH206">
        <v>1488.63555555556</v>
      </c>
      <c r="BI206">
        <v>1530.75111111111</v>
      </c>
      <c r="BJ206">
        <v>24.3300037037037</v>
      </c>
      <c r="BK206">
        <v>22.8658148148148</v>
      </c>
      <c r="BL206">
        <v>1486.43592592593</v>
      </c>
      <c r="BM206">
        <v>23.9140259259259</v>
      </c>
      <c r="BN206">
        <v>500.242703703704</v>
      </c>
      <c r="BO206">
        <v>89.4480259259259</v>
      </c>
      <c r="BP206">
        <v>0.0999872481481481</v>
      </c>
      <c r="BQ206">
        <v>27.2008407407407</v>
      </c>
      <c r="BR206">
        <v>27.5463518518518</v>
      </c>
      <c r="BS206">
        <v>999.9</v>
      </c>
      <c r="BT206">
        <v>0</v>
      </c>
      <c r="BU206">
        <v>0</v>
      </c>
      <c r="BV206">
        <v>10011.0840740741</v>
      </c>
      <c r="BW206">
        <v>0</v>
      </c>
      <c r="BX206">
        <v>10.2381</v>
      </c>
      <c r="BY206">
        <v>-42.1160851851852</v>
      </c>
      <c r="BZ206">
        <v>1525.75666666667</v>
      </c>
      <c r="CA206">
        <v>1566.57296296296</v>
      </c>
      <c r="CB206">
        <v>1.4641837037037</v>
      </c>
      <c r="CC206">
        <v>1530.75111111111</v>
      </c>
      <c r="CD206">
        <v>22.8658148148148</v>
      </c>
      <c r="CE206">
        <v>2.17627</v>
      </c>
      <c r="CF206">
        <v>2.04530148148148</v>
      </c>
      <c r="CG206">
        <v>18.7886888888889</v>
      </c>
      <c r="CH206">
        <v>17.799462962963</v>
      </c>
      <c r="CI206">
        <v>2000.00296296296</v>
      </c>
      <c r="CJ206">
        <v>0.979999444444444</v>
      </c>
      <c r="CK206">
        <v>0.0200007592592593</v>
      </c>
      <c r="CL206">
        <v>0</v>
      </c>
      <c r="CM206">
        <v>2.49761481481482</v>
      </c>
      <c r="CN206">
        <v>0</v>
      </c>
      <c r="CO206">
        <v>4437.28888888889</v>
      </c>
      <c r="CP206">
        <v>16705.4296296296</v>
      </c>
      <c r="CQ206">
        <v>43.5045925925926</v>
      </c>
      <c r="CR206">
        <v>45.312</v>
      </c>
      <c r="CS206">
        <v>44.5160740740741</v>
      </c>
      <c r="CT206">
        <v>43.5</v>
      </c>
      <c r="CU206">
        <v>43.062</v>
      </c>
      <c r="CV206">
        <v>1960.00185185185</v>
      </c>
      <c r="CW206">
        <v>40.0011111111111</v>
      </c>
      <c r="CX206">
        <v>0</v>
      </c>
      <c r="CY206">
        <v>1680460672.8</v>
      </c>
      <c r="CZ206">
        <v>0</v>
      </c>
      <c r="DA206">
        <v>0</v>
      </c>
      <c r="DB206" t="s">
        <v>356</v>
      </c>
      <c r="DC206">
        <v>1680383055.5</v>
      </c>
      <c r="DD206">
        <v>1680383051.5</v>
      </c>
      <c r="DE206">
        <v>0</v>
      </c>
      <c r="DF206">
        <v>-0.261</v>
      </c>
      <c r="DG206">
        <v>-0.006</v>
      </c>
      <c r="DH206">
        <v>1.377</v>
      </c>
      <c r="DI206">
        <v>0.403</v>
      </c>
      <c r="DJ206">
        <v>420</v>
      </c>
      <c r="DK206">
        <v>24</v>
      </c>
      <c r="DL206">
        <v>0.61</v>
      </c>
      <c r="DM206">
        <v>0.33</v>
      </c>
      <c r="DN206">
        <v>-41.8922804878049</v>
      </c>
      <c r="DO206">
        <v>-3.56619721254371</v>
      </c>
      <c r="DP206">
        <v>0.40681059607966</v>
      </c>
      <c r="DQ206">
        <v>0</v>
      </c>
      <c r="DR206">
        <v>1.46817829268293</v>
      </c>
      <c r="DS206">
        <v>-0.062834634146341</v>
      </c>
      <c r="DT206">
        <v>0.00967137513929992</v>
      </c>
      <c r="DU206">
        <v>1</v>
      </c>
      <c r="DV206">
        <v>1</v>
      </c>
      <c r="DW206">
        <v>2</v>
      </c>
      <c r="DX206" t="s">
        <v>357</v>
      </c>
      <c r="DY206">
        <v>2.87046</v>
      </c>
      <c r="DZ206">
        <v>2.71024</v>
      </c>
      <c r="EA206">
        <v>0.213139</v>
      </c>
      <c r="EB206">
        <v>0.216316</v>
      </c>
      <c r="EC206">
        <v>0.10234</v>
      </c>
      <c r="ED206">
        <v>0.0983633</v>
      </c>
      <c r="EE206">
        <v>22060.6</v>
      </c>
      <c r="EF206">
        <v>19253.8</v>
      </c>
      <c r="EG206">
        <v>25080.6</v>
      </c>
      <c r="EH206">
        <v>23919.1</v>
      </c>
      <c r="EI206">
        <v>38400.4</v>
      </c>
      <c r="EJ206">
        <v>35674.1</v>
      </c>
      <c r="EK206">
        <v>45314.2</v>
      </c>
      <c r="EL206">
        <v>42636.4</v>
      </c>
      <c r="EM206">
        <v>1.78175</v>
      </c>
      <c r="EN206">
        <v>1.88367</v>
      </c>
      <c r="EO206">
        <v>0.111192</v>
      </c>
      <c r="EP206">
        <v>0</v>
      </c>
      <c r="EQ206">
        <v>25.7208</v>
      </c>
      <c r="ER206">
        <v>999.9</v>
      </c>
      <c r="ES206">
        <v>59.547</v>
      </c>
      <c r="ET206">
        <v>28.671</v>
      </c>
      <c r="EU206">
        <v>26.271</v>
      </c>
      <c r="EV206">
        <v>54.3606</v>
      </c>
      <c r="EW206">
        <v>45.3846</v>
      </c>
      <c r="EX206">
        <v>1</v>
      </c>
      <c r="EY206">
        <v>-0.091969</v>
      </c>
      <c r="EZ206">
        <v>0.731969</v>
      </c>
      <c r="FA206">
        <v>20.2273</v>
      </c>
      <c r="FB206">
        <v>5.23301</v>
      </c>
      <c r="FC206">
        <v>11.9861</v>
      </c>
      <c r="FD206">
        <v>4.95715</v>
      </c>
      <c r="FE206">
        <v>3.304</v>
      </c>
      <c r="FF206">
        <v>9999</v>
      </c>
      <c r="FG206">
        <v>9999</v>
      </c>
      <c r="FH206">
        <v>999.9</v>
      </c>
      <c r="FI206">
        <v>9999</v>
      </c>
      <c r="FJ206">
        <v>1.86844</v>
      </c>
      <c r="FK206">
        <v>1.86407</v>
      </c>
      <c r="FL206">
        <v>1.87176</v>
      </c>
      <c r="FM206">
        <v>1.86249</v>
      </c>
      <c r="FN206">
        <v>1.86194</v>
      </c>
      <c r="FO206">
        <v>1.86844</v>
      </c>
      <c r="FP206">
        <v>1.85852</v>
      </c>
      <c r="FQ206">
        <v>1.86496</v>
      </c>
      <c r="FR206">
        <v>5</v>
      </c>
      <c r="FS206">
        <v>0</v>
      </c>
      <c r="FT206">
        <v>0</v>
      </c>
      <c r="FU206">
        <v>0</v>
      </c>
      <c r="FV206" t="s">
        <v>358</v>
      </c>
      <c r="FW206" t="s">
        <v>359</v>
      </c>
      <c r="FX206" t="s">
        <v>360</v>
      </c>
      <c r="FY206" t="s">
        <v>360</v>
      </c>
      <c r="FZ206" t="s">
        <v>360</v>
      </c>
      <c r="GA206" t="s">
        <v>360</v>
      </c>
      <c r="GB206">
        <v>0</v>
      </c>
      <c r="GC206">
        <v>100</v>
      </c>
      <c r="GD206">
        <v>100</v>
      </c>
      <c r="GE206">
        <v>2.23</v>
      </c>
      <c r="GF206">
        <v>0.4157</v>
      </c>
      <c r="GG206">
        <v>0.710533810232173</v>
      </c>
      <c r="GH206">
        <v>0.00197157181927259</v>
      </c>
      <c r="GI206">
        <v>-1.54613444728524e-06</v>
      </c>
      <c r="GJ206">
        <v>6.01190112903267e-10</v>
      </c>
      <c r="GK206">
        <v>-0.100309745534137</v>
      </c>
      <c r="GL206">
        <v>-0.0164619765348121</v>
      </c>
      <c r="GM206">
        <v>0.00184798508784774</v>
      </c>
      <c r="GN206">
        <v>-1.07393615702454e-05</v>
      </c>
      <c r="GO206">
        <v>1</v>
      </c>
      <c r="GP206">
        <v>1970</v>
      </c>
      <c r="GQ206">
        <v>2</v>
      </c>
      <c r="GR206">
        <v>24</v>
      </c>
      <c r="GS206">
        <v>1293.1</v>
      </c>
      <c r="GT206">
        <v>1293.2</v>
      </c>
      <c r="GU206">
        <v>2.9895</v>
      </c>
      <c r="GV206">
        <v>2.33521</v>
      </c>
      <c r="GW206">
        <v>1.44775</v>
      </c>
      <c r="GX206">
        <v>2.31201</v>
      </c>
      <c r="GY206">
        <v>1.44409</v>
      </c>
      <c r="GZ206">
        <v>2.28882</v>
      </c>
      <c r="HA206">
        <v>34.1452</v>
      </c>
      <c r="HB206">
        <v>24.3327</v>
      </c>
      <c r="HC206">
        <v>18</v>
      </c>
      <c r="HD206">
        <v>417.34</v>
      </c>
      <c r="HE206">
        <v>464.188</v>
      </c>
      <c r="HF206">
        <v>24.6423</v>
      </c>
      <c r="HG206">
        <v>26.2686</v>
      </c>
      <c r="HH206">
        <v>30</v>
      </c>
      <c r="HI206">
        <v>26.1664</v>
      </c>
      <c r="HJ206">
        <v>26.1433</v>
      </c>
      <c r="HK206">
        <v>59.9246</v>
      </c>
      <c r="HL206">
        <v>27.542</v>
      </c>
      <c r="HM206">
        <v>100</v>
      </c>
      <c r="HN206">
        <v>24.6009</v>
      </c>
      <c r="HO206">
        <v>1577.03</v>
      </c>
      <c r="HP206">
        <v>22.9725</v>
      </c>
      <c r="HQ206">
        <v>95.9257</v>
      </c>
      <c r="HR206">
        <v>100.268</v>
      </c>
    </row>
    <row r="207" spans="1:226">
      <c r="A207">
        <v>191</v>
      </c>
      <c r="B207">
        <v>1680460648.1</v>
      </c>
      <c r="C207">
        <v>2623.09999990463</v>
      </c>
      <c r="D207" t="s">
        <v>741</v>
      </c>
      <c r="E207" t="s">
        <v>742</v>
      </c>
      <c r="F207">
        <v>5</v>
      </c>
      <c r="G207" t="s">
        <v>353</v>
      </c>
      <c r="H207" t="s">
        <v>354</v>
      </c>
      <c r="I207">
        <v>1680460640.31429</v>
      </c>
      <c r="J207">
        <f>(K207)/1000</f>
        <v>0</v>
      </c>
      <c r="K207">
        <f>IF(BF207, AN207, AH207)</f>
        <v>0</v>
      </c>
      <c r="L207">
        <f>IF(BF207, AI207, AG207)</f>
        <v>0</v>
      </c>
      <c r="M207">
        <f>BH207 - IF(AU207&gt;1, L207*BB207*100.0/(AW207*BV207), 0)</f>
        <v>0</v>
      </c>
      <c r="N207">
        <f>((T207-J207/2)*M207-L207)/(T207+J207/2)</f>
        <v>0</v>
      </c>
      <c r="O207">
        <f>N207*(BO207+BP207)/1000.0</f>
        <v>0</v>
      </c>
      <c r="P207">
        <f>(BH207 - IF(AU207&gt;1, L207*BB207*100.0/(AW207*BV207), 0))*(BO207+BP207)/1000.0</f>
        <v>0</v>
      </c>
      <c r="Q207">
        <f>2.0/((1/S207-1/R207)+SIGN(S207)*SQRT((1/S207-1/R207)*(1/S207-1/R207) + 4*BC207/((BC207+1)*(BC207+1))*(2*1/S207*1/R207-1/R207*1/R207)))</f>
        <v>0</v>
      </c>
      <c r="R207">
        <f>IF(LEFT(BD207,1)&lt;&gt;"0",IF(LEFT(BD207,1)="1",3.0,BE207),$D$5+$E$5*(BV207*BO207/($K$5*1000))+$F$5*(BV207*BO207/($K$5*1000))*MAX(MIN(BB207,$J$5),$I$5)*MAX(MIN(BB207,$J$5),$I$5)+$G$5*MAX(MIN(BB207,$J$5),$I$5)*(BV207*BO207/($K$5*1000))+$H$5*(BV207*BO207/($K$5*1000))*(BV207*BO207/($K$5*1000)))</f>
        <v>0</v>
      </c>
      <c r="S207">
        <f>J207*(1000-(1000*0.61365*exp(17.502*W207/(240.97+W207))/(BO207+BP207)+BJ207)/2)/(1000*0.61365*exp(17.502*W207/(240.97+W207))/(BO207+BP207)-BJ207)</f>
        <v>0</v>
      </c>
      <c r="T207">
        <f>1/((BC207+1)/(Q207/1.6)+1/(R207/1.37)) + BC207/((BC207+1)/(Q207/1.6) + BC207/(R207/1.37))</f>
        <v>0</v>
      </c>
      <c r="U207">
        <f>(AX207*BA207)</f>
        <v>0</v>
      </c>
      <c r="V207">
        <f>(BQ207+(U207+2*0.95*5.67E-8*(((BQ207+$B$7)+273)^4-(BQ207+273)^4)-44100*J207)/(1.84*29.3*R207+8*0.95*5.67E-8*(BQ207+273)^3))</f>
        <v>0</v>
      </c>
      <c r="W207">
        <f>($C$7*BR207+$D$7*BS207+$E$7*V207)</f>
        <v>0</v>
      </c>
      <c r="X207">
        <f>0.61365*exp(17.502*W207/(240.97+W207))</f>
        <v>0</v>
      </c>
      <c r="Y207">
        <f>(Z207/AA207*100)</f>
        <v>0</v>
      </c>
      <c r="Z207">
        <f>BJ207*(BO207+BP207)/1000</f>
        <v>0</v>
      </c>
      <c r="AA207">
        <f>0.61365*exp(17.502*BQ207/(240.97+BQ207))</f>
        <v>0</v>
      </c>
      <c r="AB207">
        <f>(X207-BJ207*(BO207+BP207)/1000)</f>
        <v>0</v>
      </c>
      <c r="AC207">
        <f>(-J207*44100)</f>
        <v>0</v>
      </c>
      <c r="AD207">
        <f>2*29.3*R207*0.92*(BQ207-W207)</f>
        <v>0</v>
      </c>
      <c r="AE207">
        <f>2*0.95*5.67E-8*(((BQ207+$B$7)+273)^4-(W207+273)^4)</f>
        <v>0</v>
      </c>
      <c r="AF207">
        <f>U207+AE207+AC207+AD207</f>
        <v>0</v>
      </c>
      <c r="AG207">
        <f>BN207*AU207*(BI207-BH207*(1000-AU207*BK207)/(1000-AU207*BJ207))/(100*BB207)</f>
        <v>0</v>
      </c>
      <c r="AH207">
        <f>1000*BN207*AU207*(BJ207-BK207)/(100*BB207*(1000-AU207*BJ207))</f>
        <v>0</v>
      </c>
      <c r="AI207">
        <f>(AJ207 - AK207 - BO207*1E3/(8.314*(BQ207+273.15)) * AM207/BN207 * AL207) * BN207/(100*BB207) * (1000 - BK207)/1000</f>
        <v>0</v>
      </c>
      <c r="AJ207">
        <v>1598.6630195041</v>
      </c>
      <c r="AK207">
        <v>1566.99060606061</v>
      </c>
      <c r="AL207">
        <v>3.43482688035403</v>
      </c>
      <c r="AM207">
        <v>67.1760314987301</v>
      </c>
      <c r="AN207">
        <f>(AP207 - AO207 + BO207*1E3/(8.314*(BQ207+273.15)) * AR207/BN207 * AQ207) * BN207/(100*BB207) * 1000/(1000 - AP207)</f>
        <v>0</v>
      </c>
      <c r="AO207">
        <v>22.8890232971104</v>
      </c>
      <c r="AP207">
        <v>24.3279109090909</v>
      </c>
      <c r="AQ207">
        <v>-1.34856893283722e-05</v>
      </c>
      <c r="AR207">
        <v>128.514826234173</v>
      </c>
      <c r="AS207">
        <v>11</v>
      </c>
      <c r="AT207">
        <v>2</v>
      </c>
      <c r="AU207">
        <f>IF(AS207*$H$13&gt;=AW207,1.0,(AW207/(AW207-AS207*$H$13)))</f>
        <v>0</v>
      </c>
      <c r="AV207">
        <f>(AU207-1)*100</f>
        <v>0</v>
      </c>
      <c r="AW207">
        <f>MAX(0,($B$13+$C$13*BV207)/(1+$D$13*BV207)*BO207/(BQ207+273)*$E$13)</f>
        <v>0</v>
      </c>
      <c r="AX207">
        <f>$B$11*BW207+$C$11*BX207+$F$11*CI207*(1-CL207)</f>
        <v>0</v>
      </c>
      <c r="AY207">
        <f>AX207*AZ207</f>
        <v>0</v>
      </c>
      <c r="AZ207">
        <f>($B$11*$D$9+$C$11*$D$9+$F$11*((CV207+CN207)/MAX(CV207+CN207+CW207, 0.1)*$I$9+CW207/MAX(CV207+CN207+CW207, 0.1)*$J$9))/($B$11+$C$11+$F$11)</f>
        <v>0</v>
      </c>
      <c r="BA207">
        <f>($B$11*$K$9+$C$11*$K$9+$F$11*((CV207+CN207)/MAX(CV207+CN207+CW207, 0.1)*$P$9+CW207/MAX(CV207+CN207+CW207, 0.1)*$Q$9))/($B$11+$C$11+$F$11)</f>
        <v>0</v>
      </c>
      <c r="BB207">
        <v>2.44</v>
      </c>
      <c r="BC207">
        <v>0.5</v>
      </c>
      <c r="BD207" t="s">
        <v>355</v>
      </c>
      <c r="BE207">
        <v>2</v>
      </c>
      <c r="BF207" t="b">
        <v>1</v>
      </c>
      <c r="BG207">
        <v>1680460640.31429</v>
      </c>
      <c r="BH207">
        <v>1504.44714285714</v>
      </c>
      <c r="BI207">
        <v>1546.59464285714</v>
      </c>
      <c r="BJ207">
        <v>24.3284607142857</v>
      </c>
      <c r="BK207">
        <v>22.8744821428571</v>
      </c>
      <c r="BL207">
        <v>1502.22642857143</v>
      </c>
      <c r="BM207">
        <v>23.9125571428571</v>
      </c>
      <c r="BN207">
        <v>500.24225</v>
      </c>
      <c r="BO207">
        <v>89.4469285714286</v>
      </c>
      <c r="BP207">
        <v>0.100008864285714</v>
      </c>
      <c r="BQ207">
        <v>27.1956535714286</v>
      </c>
      <c r="BR207">
        <v>27.5415928571429</v>
      </c>
      <c r="BS207">
        <v>999.9</v>
      </c>
      <c r="BT207">
        <v>0</v>
      </c>
      <c r="BU207">
        <v>0</v>
      </c>
      <c r="BV207">
        <v>10004.6825</v>
      </c>
      <c r="BW207">
        <v>0</v>
      </c>
      <c r="BX207">
        <v>10.2381</v>
      </c>
      <c r="BY207">
        <v>-42.1464964285714</v>
      </c>
      <c r="BZ207">
        <v>1541.96107142857</v>
      </c>
      <c r="CA207">
        <v>1582.79964285714</v>
      </c>
      <c r="CB207">
        <v>1.45397285714286</v>
      </c>
      <c r="CC207">
        <v>1546.59464285714</v>
      </c>
      <c r="CD207">
        <v>22.8744821428571</v>
      </c>
      <c r="CE207">
        <v>2.17610464285714</v>
      </c>
      <c r="CF207">
        <v>2.04605214285714</v>
      </c>
      <c r="CG207">
        <v>18.7874785714286</v>
      </c>
      <c r="CH207">
        <v>17.8052857142857</v>
      </c>
      <c r="CI207">
        <v>1999.96964285714</v>
      </c>
      <c r="CJ207">
        <v>0.979999285714286</v>
      </c>
      <c r="CK207">
        <v>0.0200009285714286</v>
      </c>
      <c r="CL207">
        <v>0</v>
      </c>
      <c r="CM207">
        <v>2.49620714285714</v>
      </c>
      <c r="CN207">
        <v>0</v>
      </c>
      <c r="CO207">
        <v>4436.90678571429</v>
      </c>
      <c r="CP207">
        <v>16705.15</v>
      </c>
      <c r="CQ207">
        <v>43.5</v>
      </c>
      <c r="CR207">
        <v>45.312</v>
      </c>
      <c r="CS207">
        <v>44.5221428571429</v>
      </c>
      <c r="CT207">
        <v>43.5</v>
      </c>
      <c r="CU207">
        <v>43.062</v>
      </c>
      <c r="CV207">
        <v>1959.96892857143</v>
      </c>
      <c r="CW207">
        <v>40.0007142857143</v>
      </c>
      <c r="CX207">
        <v>0</v>
      </c>
      <c r="CY207">
        <v>1680460678.2</v>
      </c>
      <c r="CZ207">
        <v>0</v>
      </c>
      <c r="DA207">
        <v>0</v>
      </c>
      <c r="DB207" t="s">
        <v>356</v>
      </c>
      <c r="DC207">
        <v>1680383055.5</v>
      </c>
      <c r="DD207">
        <v>1680383051.5</v>
      </c>
      <c r="DE207">
        <v>0</v>
      </c>
      <c r="DF207">
        <v>-0.261</v>
      </c>
      <c r="DG207">
        <v>-0.006</v>
      </c>
      <c r="DH207">
        <v>1.377</v>
      </c>
      <c r="DI207">
        <v>0.403</v>
      </c>
      <c r="DJ207">
        <v>420</v>
      </c>
      <c r="DK207">
        <v>24</v>
      </c>
      <c r="DL207">
        <v>0.61</v>
      </c>
      <c r="DM207">
        <v>0.33</v>
      </c>
      <c r="DN207">
        <v>-42.0921951219512</v>
      </c>
      <c r="DO207">
        <v>-1.17868641114981</v>
      </c>
      <c r="DP207">
        <v>0.233875516139196</v>
      </c>
      <c r="DQ207">
        <v>0</v>
      </c>
      <c r="DR207">
        <v>1.46011317073171</v>
      </c>
      <c r="DS207">
        <v>-0.1243218815331</v>
      </c>
      <c r="DT207">
        <v>0.014107128009562</v>
      </c>
      <c r="DU207">
        <v>0</v>
      </c>
      <c r="DV207">
        <v>0</v>
      </c>
      <c r="DW207">
        <v>2</v>
      </c>
      <c r="DX207" t="s">
        <v>383</v>
      </c>
      <c r="DY207">
        <v>2.87038</v>
      </c>
      <c r="DZ207">
        <v>2.71001</v>
      </c>
      <c r="EA207">
        <v>0.214539</v>
      </c>
      <c r="EB207">
        <v>0.217702</v>
      </c>
      <c r="EC207">
        <v>0.102351</v>
      </c>
      <c r="ED207">
        <v>0.0983828</v>
      </c>
      <c r="EE207">
        <v>22021.2</v>
      </c>
      <c r="EF207">
        <v>19219.8</v>
      </c>
      <c r="EG207">
        <v>25080.4</v>
      </c>
      <c r="EH207">
        <v>23919.2</v>
      </c>
      <c r="EI207">
        <v>38399.9</v>
      </c>
      <c r="EJ207">
        <v>35673.7</v>
      </c>
      <c r="EK207">
        <v>45314.1</v>
      </c>
      <c r="EL207">
        <v>42636.8</v>
      </c>
      <c r="EM207">
        <v>1.7817</v>
      </c>
      <c r="EN207">
        <v>1.8838</v>
      </c>
      <c r="EO207">
        <v>0.11066</v>
      </c>
      <c r="EP207">
        <v>0</v>
      </c>
      <c r="EQ207">
        <v>25.7206</v>
      </c>
      <c r="ER207">
        <v>999.9</v>
      </c>
      <c r="ES207">
        <v>59.547</v>
      </c>
      <c r="ET207">
        <v>28.661</v>
      </c>
      <c r="EU207">
        <v>26.2551</v>
      </c>
      <c r="EV207">
        <v>54.8806</v>
      </c>
      <c r="EW207">
        <v>45.3405</v>
      </c>
      <c r="EX207">
        <v>1</v>
      </c>
      <c r="EY207">
        <v>-0.0919411</v>
      </c>
      <c r="EZ207">
        <v>0.738758</v>
      </c>
      <c r="FA207">
        <v>20.2272</v>
      </c>
      <c r="FB207">
        <v>5.23271</v>
      </c>
      <c r="FC207">
        <v>11.986</v>
      </c>
      <c r="FD207">
        <v>4.957</v>
      </c>
      <c r="FE207">
        <v>3.30398</v>
      </c>
      <c r="FF207">
        <v>9999</v>
      </c>
      <c r="FG207">
        <v>9999</v>
      </c>
      <c r="FH207">
        <v>999.9</v>
      </c>
      <c r="FI207">
        <v>9999</v>
      </c>
      <c r="FJ207">
        <v>1.86844</v>
      </c>
      <c r="FK207">
        <v>1.86411</v>
      </c>
      <c r="FL207">
        <v>1.87178</v>
      </c>
      <c r="FM207">
        <v>1.86248</v>
      </c>
      <c r="FN207">
        <v>1.86201</v>
      </c>
      <c r="FO207">
        <v>1.86843</v>
      </c>
      <c r="FP207">
        <v>1.85852</v>
      </c>
      <c r="FQ207">
        <v>1.86497</v>
      </c>
      <c r="FR207">
        <v>5</v>
      </c>
      <c r="FS207">
        <v>0</v>
      </c>
      <c r="FT207">
        <v>0</v>
      </c>
      <c r="FU207">
        <v>0</v>
      </c>
      <c r="FV207" t="s">
        <v>358</v>
      </c>
      <c r="FW207" t="s">
        <v>359</v>
      </c>
      <c r="FX207" t="s">
        <v>360</v>
      </c>
      <c r="FY207" t="s">
        <v>360</v>
      </c>
      <c r="FZ207" t="s">
        <v>360</v>
      </c>
      <c r="GA207" t="s">
        <v>360</v>
      </c>
      <c r="GB207">
        <v>0</v>
      </c>
      <c r="GC207">
        <v>100</v>
      </c>
      <c r="GD207">
        <v>100</v>
      </c>
      <c r="GE207">
        <v>2.25</v>
      </c>
      <c r="GF207">
        <v>0.4159</v>
      </c>
      <c r="GG207">
        <v>0.710533810232173</v>
      </c>
      <c r="GH207">
        <v>0.00197157181927259</v>
      </c>
      <c r="GI207">
        <v>-1.54613444728524e-06</v>
      </c>
      <c r="GJ207">
        <v>6.01190112903267e-10</v>
      </c>
      <c r="GK207">
        <v>-0.100309745534137</v>
      </c>
      <c r="GL207">
        <v>-0.0164619765348121</v>
      </c>
      <c r="GM207">
        <v>0.00184798508784774</v>
      </c>
      <c r="GN207">
        <v>-1.07393615702454e-05</v>
      </c>
      <c r="GO207">
        <v>1</v>
      </c>
      <c r="GP207">
        <v>1970</v>
      </c>
      <c r="GQ207">
        <v>2</v>
      </c>
      <c r="GR207">
        <v>24</v>
      </c>
      <c r="GS207">
        <v>1293.2</v>
      </c>
      <c r="GT207">
        <v>1293.3</v>
      </c>
      <c r="GU207">
        <v>3.01758</v>
      </c>
      <c r="GV207">
        <v>2.30225</v>
      </c>
      <c r="GW207">
        <v>1.44775</v>
      </c>
      <c r="GX207">
        <v>2.31323</v>
      </c>
      <c r="GY207">
        <v>1.44409</v>
      </c>
      <c r="GZ207">
        <v>2.46216</v>
      </c>
      <c r="HA207">
        <v>34.1678</v>
      </c>
      <c r="HB207">
        <v>24.3327</v>
      </c>
      <c r="HC207">
        <v>18</v>
      </c>
      <c r="HD207">
        <v>417.312</v>
      </c>
      <c r="HE207">
        <v>464.266</v>
      </c>
      <c r="HF207">
        <v>24.5989</v>
      </c>
      <c r="HG207">
        <v>26.2686</v>
      </c>
      <c r="HH207">
        <v>30.0001</v>
      </c>
      <c r="HI207">
        <v>26.1664</v>
      </c>
      <c r="HJ207">
        <v>26.1433</v>
      </c>
      <c r="HK207">
        <v>60.4119</v>
      </c>
      <c r="HL207">
        <v>27.2707</v>
      </c>
      <c r="HM207">
        <v>100</v>
      </c>
      <c r="HN207">
        <v>24.564</v>
      </c>
      <c r="HO207">
        <v>1590.54</v>
      </c>
      <c r="HP207">
        <v>22.9817</v>
      </c>
      <c r="HQ207">
        <v>95.9254</v>
      </c>
      <c r="HR207">
        <v>100.269</v>
      </c>
    </row>
    <row r="208" spans="1:226">
      <c r="A208">
        <v>192</v>
      </c>
      <c r="B208">
        <v>1680460653.1</v>
      </c>
      <c r="C208">
        <v>2628.09999990463</v>
      </c>
      <c r="D208" t="s">
        <v>743</v>
      </c>
      <c r="E208" t="s">
        <v>744</v>
      </c>
      <c r="F208">
        <v>5</v>
      </c>
      <c r="G208" t="s">
        <v>353</v>
      </c>
      <c r="H208" t="s">
        <v>354</v>
      </c>
      <c r="I208">
        <v>1680460645.6</v>
      </c>
      <c r="J208">
        <f>(K208)/1000</f>
        <v>0</v>
      </c>
      <c r="K208">
        <f>IF(BF208, AN208, AH208)</f>
        <v>0</v>
      </c>
      <c r="L208">
        <f>IF(BF208, AI208, AG208)</f>
        <v>0</v>
      </c>
      <c r="M208">
        <f>BH208 - IF(AU208&gt;1, L208*BB208*100.0/(AW208*BV208), 0)</f>
        <v>0</v>
      </c>
      <c r="N208">
        <f>((T208-J208/2)*M208-L208)/(T208+J208/2)</f>
        <v>0</v>
      </c>
      <c r="O208">
        <f>N208*(BO208+BP208)/1000.0</f>
        <v>0</v>
      </c>
      <c r="P208">
        <f>(BH208 - IF(AU208&gt;1, L208*BB208*100.0/(AW208*BV208), 0))*(BO208+BP208)/1000.0</f>
        <v>0</v>
      </c>
      <c r="Q208">
        <f>2.0/((1/S208-1/R208)+SIGN(S208)*SQRT((1/S208-1/R208)*(1/S208-1/R208) + 4*BC208/((BC208+1)*(BC208+1))*(2*1/S208*1/R208-1/R208*1/R208)))</f>
        <v>0</v>
      </c>
      <c r="R208">
        <f>IF(LEFT(BD208,1)&lt;&gt;"0",IF(LEFT(BD208,1)="1",3.0,BE208),$D$5+$E$5*(BV208*BO208/($K$5*1000))+$F$5*(BV208*BO208/($K$5*1000))*MAX(MIN(BB208,$J$5),$I$5)*MAX(MIN(BB208,$J$5),$I$5)+$G$5*MAX(MIN(BB208,$J$5),$I$5)*(BV208*BO208/($K$5*1000))+$H$5*(BV208*BO208/($K$5*1000))*(BV208*BO208/($K$5*1000)))</f>
        <v>0</v>
      </c>
      <c r="S208">
        <f>J208*(1000-(1000*0.61365*exp(17.502*W208/(240.97+W208))/(BO208+BP208)+BJ208)/2)/(1000*0.61365*exp(17.502*W208/(240.97+W208))/(BO208+BP208)-BJ208)</f>
        <v>0</v>
      </c>
      <c r="T208">
        <f>1/((BC208+1)/(Q208/1.6)+1/(R208/1.37)) + BC208/((BC208+1)/(Q208/1.6) + BC208/(R208/1.37))</f>
        <v>0</v>
      </c>
      <c r="U208">
        <f>(AX208*BA208)</f>
        <v>0</v>
      </c>
      <c r="V208">
        <f>(BQ208+(U208+2*0.95*5.67E-8*(((BQ208+$B$7)+273)^4-(BQ208+273)^4)-44100*J208)/(1.84*29.3*R208+8*0.95*5.67E-8*(BQ208+273)^3))</f>
        <v>0</v>
      </c>
      <c r="W208">
        <f>($C$7*BR208+$D$7*BS208+$E$7*V208)</f>
        <v>0</v>
      </c>
      <c r="X208">
        <f>0.61365*exp(17.502*W208/(240.97+W208))</f>
        <v>0</v>
      </c>
      <c r="Y208">
        <f>(Z208/AA208*100)</f>
        <v>0</v>
      </c>
      <c r="Z208">
        <f>BJ208*(BO208+BP208)/1000</f>
        <v>0</v>
      </c>
      <c r="AA208">
        <f>0.61365*exp(17.502*BQ208/(240.97+BQ208))</f>
        <v>0</v>
      </c>
      <c r="AB208">
        <f>(X208-BJ208*(BO208+BP208)/1000)</f>
        <v>0</v>
      </c>
      <c r="AC208">
        <f>(-J208*44100)</f>
        <v>0</v>
      </c>
      <c r="AD208">
        <f>2*29.3*R208*0.92*(BQ208-W208)</f>
        <v>0</v>
      </c>
      <c r="AE208">
        <f>2*0.95*5.67E-8*(((BQ208+$B$7)+273)^4-(W208+273)^4)</f>
        <v>0</v>
      </c>
      <c r="AF208">
        <f>U208+AE208+AC208+AD208</f>
        <v>0</v>
      </c>
      <c r="AG208">
        <f>BN208*AU208*(BI208-BH208*(1000-AU208*BK208)/(1000-AU208*BJ208))/(100*BB208)</f>
        <v>0</v>
      </c>
      <c r="AH208">
        <f>1000*BN208*AU208*(BJ208-BK208)/(100*BB208*(1000-AU208*BJ208))</f>
        <v>0</v>
      </c>
      <c r="AI208">
        <f>(AJ208 - AK208 - BO208*1E3/(8.314*(BQ208+273.15)) * AM208/BN208 * AL208) * BN208/(100*BB208) * (1000 - BK208)/1000</f>
        <v>0</v>
      </c>
      <c r="AJ208">
        <v>1616.47104069406</v>
      </c>
      <c r="AK208">
        <v>1584.41975757576</v>
      </c>
      <c r="AL208">
        <v>3.50377663574981</v>
      </c>
      <c r="AM208">
        <v>67.1760314987301</v>
      </c>
      <c r="AN208">
        <f>(AP208 - AO208 + BO208*1E3/(8.314*(BQ208+273.15)) * AR208/BN208 * AQ208) * BN208/(100*BB208) * 1000/(1000 - AP208)</f>
        <v>0</v>
      </c>
      <c r="AO208">
        <v>22.9403792297827</v>
      </c>
      <c r="AP208">
        <v>24.3313957575758</v>
      </c>
      <c r="AQ208">
        <v>5.28681523731916e-05</v>
      </c>
      <c r="AR208">
        <v>128.514826234173</v>
      </c>
      <c r="AS208">
        <v>11</v>
      </c>
      <c r="AT208">
        <v>2</v>
      </c>
      <c r="AU208">
        <f>IF(AS208*$H$13&gt;=AW208,1.0,(AW208/(AW208-AS208*$H$13)))</f>
        <v>0</v>
      </c>
      <c r="AV208">
        <f>(AU208-1)*100</f>
        <v>0</v>
      </c>
      <c r="AW208">
        <f>MAX(0,($B$13+$C$13*BV208)/(1+$D$13*BV208)*BO208/(BQ208+273)*$E$13)</f>
        <v>0</v>
      </c>
      <c r="AX208">
        <f>$B$11*BW208+$C$11*BX208+$F$11*CI208*(1-CL208)</f>
        <v>0</v>
      </c>
      <c r="AY208">
        <f>AX208*AZ208</f>
        <v>0</v>
      </c>
      <c r="AZ208">
        <f>($B$11*$D$9+$C$11*$D$9+$F$11*((CV208+CN208)/MAX(CV208+CN208+CW208, 0.1)*$I$9+CW208/MAX(CV208+CN208+CW208, 0.1)*$J$9))/($B$11+$C$11+$F$11)</f>
        <v>0</v>
      </c>
      <c r="BA208">
        <f>($B$11*$K$9+$C$11*$K$9+$F$11*((CV208+CN208)/MAX(CV208+CN208+CW208, 0.1)*$P$9+CW208/MAX(CV208+CN208+CW208, 0.1)*$Q$9))/($B$11+$C$11+$F$11)</f>
        <v>0</v>
      </c>
      <c r="BB208">
        <v>2.44</v>
      </c>
      <c r="BC208">
        <v>0.5</v>
      </c>
      <c r="BD208" t="s">
        <v>355</v>
      </c>
      <c r="BE208">
        <v>2</v>
      </c>
      <c r="BF208" t="b">
        <v>1</v>
      </c>
      <c r="BG208">
        <v>1680460645.6</v>
      </c>
      <c r="BH208">
        <v>1522.20333333333</v>
      </c>
      <c r="BI208">
        <v>1564.56222222222</v>
      </c>
      <c r="BJ208">
        <v>24.3273851851852</v>
      </c>
      <c r="BK208">
        <v>22.8966777777778</v>
      </c>
      <c r="BL208">
        <v>1519.95703703704</v>
      </c>
      <c r="BM208">
        <v>23.911537037037</v>
      </c>
      <c r="BN208">
        <v>500.235111111111</v>
      </c>
      <c r="BO208">
        <v>89.4470703703704</v>
      </c>
      <c r="BP208">
        <v>0.0999709074074074</v>
      </c>
      <c r="BQ208">
        <v>27.1861407407407</v>
      </c>
      <c r="BR208">
        <v>27.5378407407407</v>
      </c>
      <c r="BS208">
        <v>999.9</v>
      </c>
      <c r="BT208">
        <v>0</v>
      </c>
      <c r="BU208">
        <v>0</v>
      </c>
      <c r="BV208">
        <v>9996.89962962963</v>
      </c>
      <c r="BW208">
        <v>0</v>
      </c>
      <c r="BX208">
        <v>10.2381</v>
      </c>
      <c r="BY208">
        <v>-42.358137037037</v>
      </c>
      <c r="BZ208">
        <v>1560.15814814815</v>
      </c>
      <c r="CA208">
        <v>1601.22407407407</v>
      </c>
      <c r="CB208">
        <v>1.43069259259259</v>
      </c>
      <c r="CC208">
        <v>1564.56222222222</v>
      </c>
      <c r="CD208">
        <v>22.8966777777778</v>
      </c>
      <c r="CE208">
        <v>2.17601148148148</v>
      </c>
      <c r="CF208">
        <v>2.04804111111111</v>
      </c>
      <c r="CG208">
        <v>18.7868</v>
      </c>
      <c r="CH208">
        <v>17.8207111111111</v>
      </c>
      <c r="CI208">
        <v>1999.99259259259</v>
      </c>
      <c r="CJ208">
        <v>0.979999555555556</v>
      </c>
      <c r="CK208">
        <v>0.0200006407407407</v>
      </c>
      <c r="CL208">
        <v>0</v>
      </c>
      <c r="CM208">
        <v>2.50128888888889</v>
      </c>
      <c r="CN208">
        <v>0</v>
      </c>
      <c r="CO208">
        <v>4436.64703703704</v>
      </c>
      <c r="CP208">
        <v>16705.337037037</v>
      </c>
      <c r="CQ208">
        <v>43.5</v>
      </c>
      <c r="CR208">
        <v>45.3028148148148</v>
      </c>
      <c r="CS208">
        <v>44.5367407407407</v>
      </c>
      <c r="CT208">
        <v>43.5</v>
      </c>
      <c r="CU208">
        <v>43.062</v>
      </c>
      <c r="CV208">
        <v>1959.99185185185</v>
      </c>
      <c r="CW208">
        <v>40.0007407407407</v>
      </c>
      <c r="CX208">
        <v>0</v>
      </c>
      <c r="CY208">
        <v>1680460683</v>
      </c>
      <c r="CZ208">
        <v>0</v>
      </c>
      <c r="DA208">
        <v>0</v>
      </c>
      <c r="DB208" t="s">
        <v>356</v>
      </c>
      <c r="DC208">
        <v>1680383055.5</v>
      </c>
      <c r="DD208">
        <v>1680383051.5</v>
      </c>
      <c r="DE208">
        <v>0</v>
      </c>
      <c r="DF208">
        <v>-0.261</v>
      </c>
      <c r="DG208">
        <v>-0.006</v>
      </c>
      <c r="DH208">
        <v>1.377</v>
      </c>
      <c r="DI208">
        <v>0.403</v>
      </c>
      <c r="DJ208">
        <v>420</v>
      </c>
      <c r="DK208">
        <v>24</v>
      </c>
      <c r="DL208">
        <v>0.61</v>
      </c>
      <c r="DM208">
        <v>0.33</v>
      </c>
      <c r="DN208">
        <v>-42.2339926829268</v>
      </c>
      <c r="DO208">
        <v>-1.90369337979094</v>
      </c>
      <c r="DP208">
        <v>0.278028638102259</v>
      </c>
      <c r="DQ208">
        <v>0</v>
      </c>
      <c r="DR208">
        <v>1.44290975609756</v>
      </c>
      <c r="DS208">
        <v>-0.243337630662022</v>
      </c>
      <c r="DT208">
        <v>0.0255098714023592</v>
      </c>
      <c r="DU208">
        <v>0</v>
      </c>
      <c r="DV208">
        <v>0</v>
      </c>
      <c r="DW208">
        <v>2</v>
      </c>
      <c r="DX208" t="s">
        <v>383</v>
      </c>
      <c r="DY208">
        <v>2.87034</v>
      </c>
      <c r="DZ208">
        <v>2.71044</v>
      </c>
      <c r="EA208">
        <v>0.215955</v>
      </c>
      <c r="EB208">
        <v>0.219074</v>
      </c>
      <c r="EC208">
        <v>0.102364</v>
      </c>
      <c r="ED208">
        <v>0.098557</v>
      </c>
      <c r="EE208">
        <v>21981.4</v>
      </c>
      <c r="EF208">
        <v>19186.4</v>
      </c>
      <c r="EG208">
        <v>25080.3</v>
      </c>
      <c r="EH208">
        <v>23919.5</v>
      </c>
      <c r="EI208">
        <v>38399.3</v>
      </c>
      <c r="EJ208">
        <v>35667</v>
      </c>
      <c r="EK208">
        <v>45314</v>
      </c>
      <c r="EL208">
        <v>42637</v>
      </c>
      <c r="EM208">
        <v>1.7818</v>
      </c>
      <c r="EN208">
        <v>1.88365</v>
      </c>
      <c r="EO208">
        <v>0.110898</v>
      </c>
      <c r="EP208">
        <v>0</v>
      </c>
      <c r="EQ208">
        <v>25.7206</v>
      </c>
      <c r="ER208">
        <v>999.9</v>
      </c>
      <c r="ES208">
        <v>59.547</v>
      </c>
      <c r="ET208">
        <v>28.671</v>
      </c>
      <c r="EU208">
        <v>26.268</v>
      </c>
      <c r="EV208">
        <v>54.3506</v>
      </c>
      <c r="EW208">
        <v>44.6875</v>
      </c>
      <c r="EX208">
        <v>1</v>
      </c>
      <c r="EY208">
        <v>-0.0918852</v>
      </c>
      <c r="EZ208">
        <v>0.749395</v>
      </c>
      <c r="FA208">
        <v>20.2271</v>
      </c>
      <c r="FB208">
        <v>5.23331</v>
      </c>
      <c r="FC208">
        <v>11.986</v>
      </c>
      <c r="FD208">
        <v>4.95685</v>
      </c>
      <c r="FE208">
        <v>3.30393</v>
      </c>
      <c r="FF208">
        <v>9999</v>
      </c>
      <c r="FG208">
        <v>9999</v>
      </c>
      <c r="FH208">
        <v>999.9</v>
      </c>
      <c r="FI208">
        <v>9999</v>
      </c>
      <c r="FJ208">
        <v>1.86844</v>
      </c>
      <c r="FK208">
        <v>1.8641</v>
      </c>
      <c r="FL208">
        <v>1.87178</v>
      </c>
      <c r="FM208">
        <v>1.86249</v>
      </c>
      <c r="FN208">
        <v>1.86194</v>
      </c>
      <c r="FO208">
        <v>1.86844</v>
      </c>
      <c r="FP208">
        <v>1.85852</v>
      </c>
      <c r="FQ208">
        <v>1.86499</v>
      </c>
      <c r="FR208">
        <v>5</v>
      </c>
      <c r="FS208">
        <v>0</v>
      </c>
      <c r="FT208">
        <v>0</v>
      </c>
      <c r="FU208">
        <v>0</v>
      </c>
      <c r="FV208" t="s">
        <v>358</v>
      </c>
      <c r="FW208" t="s">
        <v>359</v>
      </c>
      <c r="FX208" t="s">
        <v>360</v>
      </c>
      <c r="FY208" t="s">
        <v>360</v>
      </c>
      <c r="FZ208" t="s">
        <v>360</v>
      </c>
      <c r="GA208" t="s">
        <v>360</v>
      </c>
      <c r="GB208">
        <v>0</v>
      </c>
      <c r="GC208">
        <v>100</v>
      </c>
      <c r="GD208">
        <v>100</v>
      </c>
      <c r="GE208">
        <v>2.28</v>
      </c>
      <c r="GF208">
        <v>0.4161</v>
      </c>
      <c r="GG208">
        <v>0.710533810232173</v>
      </c>
      <c r="GH208">
        <v>0.00197157181927259</v>
      </c>
      <c r="GI208">
        <v>-1.54613444728524e-06</v>
      </c>
      <c r="GJ208">
        <v>6.01190112903267e-10</v>
      </c>
      <c r="GK208">
        <v>-0.100309745534137</v>
      </c>
      <c r="GL208">
        <v>-0.0164619765348121</v>
      </c>
      <c r="GM208">
        <v>0.00184798508784774</v>
      </c>
      <c r="GN208">
        <v>-1.07393615702454e-05</v>
      </c>
      <c r="GO208">
        <v>1</v>
      </c>
      <c r="GP208">
        <v>1970</v>
      </c>
      <c r="GQ208">
        <v>2</v>
      </c>
      <c r="GR208">
        <v>24</v>
      </c>
      <c r="GS208">
        <v>1293.3</v>
      </c>
      <c r="GT208">
        <v>1293.4</v>
      </c>
      <c r="GU208">
        <v>3.03955</v>
      </c>
      <c r="GV208">
        <v>2.32544</v>
      </c>
      <c r="GW208">
        <v>1.44775</v>
      </c>
      <c r="GX208">
        <v>2.31201</v>
      </c>
      <c r="GY208">
        <v>1.44409</v>
      </c>
      <c r="GZ208">
        <v>2.37671</v>
      </c>
      <c r="HA208">
        <v>34.1678</v>
      </c>
      <c r="HB208">
        <v>24.3327</v>
      </c>
      <c r="HC208">
        <v>18</v>
      </c>
      <c r="HD208">
        <v>417.368</v>
      </c>
      <c r="HE208">
        <v>464.18</v>
      </c>
      <c r="HF208">
        <v>24.5624</v>
      </c>
      <c r="HG208">
        <v>26.2686</v>
      </c>
      <c r="HH208">
        <v>30.0001</v>
      </c>
      <c r="HI208">
        <v>26.1664</v>
      </c>
      <c r="HJ208">
        <v>26.1442</v>
      </c>
      <c r="HK208">
        <v>60.931</v>
      </c>
      <c r="HL208">
        <v>27.2707</v>
      </c>
      <c r="HM208">
        <v>100</v>
      </c>
      <c r="HN208">
        <v>24.5315</v>
      </c>
      <c r="HO208">
        <v>1610.64</v>
      </c>
      <c r="HP208">
        <v>22.9949</v>
      </c>
      <c r="HQ208">
        <v>95.9252</v>
      </c>
      <c r="HR208">
        <v>100.269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6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11</v>
      </c>
    </row>
    <row r="16" spans="1: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2023-03-30T13:39:47Z</dcterms:created>
  <dcterms:modified xsi:type="dcterms:W3CDTF">2023-03-30T13:39:47Z</dcterms:modified>
</cp:coreProperties>
</file>