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<sst xmlns="http://schemas.openxmlformats.org/spreadsheetml/2006/main" count="5433" uniqueCount="796">
  <si>
    <t>File opened</t>
  </si>
  <si>
    <t>2023-03-24 10:28:07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</si>
  <si>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</si>
  <si>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</si>
  <si>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</si>
  <si>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</si>
  <si>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</si>
  <si>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</si>
  <si>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</si>
  <si>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</si>
  <si>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</si>
  <si>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</si>
  <si>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</si>
  <si>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{"h2obspan2b": "0.0685491", "chamberpressurezero": "2.60544", "ssa_ref": "44196.8", "co2bspanconc1": "992.9", "h2obzero": "1.10795", "h2obspanconc1": "12.34", "co2bspan1": "0.991094", "h2obspan2": "0", "h2oaspan2a": "0.0681178", "co2aspanconc1": "992.9", "co2aspanconc2": "0", "co2bspan2a": "0.175667", "co2bspan2b": "0.174103", "co2bspanconc2": "0", "co2aspan2": "0", "h2oaspanconc2": "0", "co2aspan2b": "0.174099", "h2oaspan2": "0", "oxygen": "21", "flowbzero": "0.29", "tazero": "0.0691242", "co2aspan1": "0.990681", "h2obspan1": "0.999892", "co2aspan2a": "0.175737", "flowazero": "0.303", "h2oaspan1": "1.00735", "flowmeterzero": "0.985443", "ssb_ref": "48766.6", "co2azero": "0.902659", "h2obspan2a": "0.0685566", "co2bzero": "0.903539", "co2bspan2": "0", "h2oazero": "1.09901", "h2oaspan2b": "0.0686183", "tbzero": "0.170916", "h2obspanconc2": "0", "h2oaspanconc1": "12.34"}</t>
  </si>
  <si>
    <t>CO2 rangematch</t>
  </si>
  <si>
    <t>Thu Mar 23 10:43</t>
  </si>
  <si>
    <t>H2O rangematch</t>
  </si>
  <si>
    <t>Thu Mar 23 10:49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</si>
  <si>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</si>
  <si>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</si>
  <si>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</si>
  <si>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</si>
  <si>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</si>
  <si>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</si>
  <si>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</si>
  <si>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</si>
  <si>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</si>
  <si>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10:28:07</t>
  </si>
  <si>
    <t>Stability Definition:	ΔH2O (Meas2): Std&lt;0.1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</si>
  <si>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</si>
  <si>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</si>
  <si>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</si>
  <si>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</si>
  <si>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</si>
  <si>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</si>
  <si>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</si>
  <si>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</si>
  <si>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</si>
  <si>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</si>
  <si>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</si>
  <si>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</si>
  <si>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</si>
  <si>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</si>
  <si>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</si>
  <si>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</si>
  <si>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</si>
  <si>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</si>
  <si>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</si>
  <si>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</si>
  <si>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</si>
  <si>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</si>
  <si>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</si>
  <si>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</si>
  <si>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</si>
  <si>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</si>
  <si>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</si>
  <si>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</si>
  <si>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</si>
  <si>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</si>
  <si>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</si>
  <si>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</si>
  <si>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</si>
  <si>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</si>
  <si>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</si>
  <si>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</si>
  <si>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</si>
  <si>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</si>
  <si>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</si>
  <si>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</si>
  <si>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</si>
  <si>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</si>
  <si>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</si>
  <si>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</si>
  <si>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</si>
  <si>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</si>
  <si>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</si>
  <si>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</si>
  <si>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</si>
  <si>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</si>
  <si>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</si>
  <si>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1.81208 82.4327 377.593 629.124 874.366 1064.96 1237.45 1407.7</t>
  </si>
  <si>
    <t>Fs_true</t>
  </si>
  <si>
    <t>0.517371 106.436 401.716 606.539 801.055 1002.22 1201 1401.9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</si>
  <si>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</si>
  <si>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</si>
  <si>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</si>
  <si>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</si>
  <si>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</si>
  <si>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</si>
  <si>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</si>
  <si>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</si>
  <si>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</si>
  <si>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</si>
  <si>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</si>
  <si>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</si>
  <si>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</si>
  <si>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</si>
  <si>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</si>
  <si>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</si>
  <si>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</si>
  <si>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</si>
  <si>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</si>
  <si>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</si>
  <si>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</si>
  <si>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</si>
  <si>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</si>
  <si>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</si>
  <si>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</si>
  <si>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</si>
  <si>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</si>
  <si>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</si>
  <si>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</si>
  <si>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</si>
  <si>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</si>
  <si>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</si>
  <si>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</si>
  <si>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</si>
  <si>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</si>
  <si>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</si>
  <si>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</si>
  <si>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</si>
  <si>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</si>
  <si>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</si>
  <si>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</si>
  <si>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</si>
  <si>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</si>
  <si>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</si>
  <si>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</si>
  <si>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</si>
  <si>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</si>
  <si>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</si>
  <si>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</si>
  <si>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</si>
  <si>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</si>
  <si>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</si>
  <si>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</si>
  <si>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</si>
  <si>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</si>
  <si>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</si>
  <si>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</si>
  <si>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</si>
  <si>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</si>
  <si>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</si>
  <si>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</si>
  <si>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</si>
  <si>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</si>
  <si>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</si>
  <si>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</si>
  <si>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</si>
  <si>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</si>
  <si>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</si>
  <si>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</si>
  <si>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</si>
  <si>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</si>
  <si>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</si>
  <si>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</si>
  <si>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</si>
  <si>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</si>
  <si>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</si>
  <si>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</si>
  <si>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</si>
  <si>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</si>
  <si>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</si>
  <si>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</si>
  <si>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</si>
  <si>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</si>
  <si>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</si>
  <si>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</si>
  <si>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</si>
  <si>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</si>
  <si>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</si>
  <si>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</si>
  <si>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</si>
  <si>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</si>
  <si>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</si>
  <si>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</si>
  <si>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</si>
  <si>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</si>
  <si>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</si>
  <si>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</si>
  <si>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</si>
  <si>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</si>
  <si>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</si>
  <si>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</si>
  <si>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</si>
  <si>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</si>
  <si>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</si>
  <si>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</si>
  <si>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</si>
  <si>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</si>
  <si>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</si>
  <si>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</si>
  <si>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</si>
  <si>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</si>
  <si>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</si>
  <si>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</si>
  <si>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</si>
  <si>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</si>
  <si>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</si>
  <si>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</si>
  <si>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</si>
  <si>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</si>
  <si>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</si>
  <si>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</si>
  <si>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</si>
  <si>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</si>
  <si>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</si>
  <si>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</si>
  <si>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</si>
  <si>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</si>
  <si>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</si>
  <si>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</si>
  <si>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</si>
  <si>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</si>
  <si>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</si>
  <si>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</si>
  <si>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</si>
  <si>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</si>
  <si>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</si>
  <si>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</si>
  <si>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</si>
  <si>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</si>
  <si>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</si>
  <si>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</si>
  <si>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</si>
  <si>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</si>
  <si>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</si>
  <si>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</si>
  <si>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</si>
  <si>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</si>
  <si>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</si>
  <si>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</si>
  <si>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</si>
  <si>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</si>
  <si>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</si>
  <si>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</si>
  <si>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</si>
  <si>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</si>
  <si>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</si>
  <si>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</si>
  <si>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</si>
  <si>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</si>
  <si>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</si>
  <si>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</si>
  <si>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</si>
  <si>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</si>
  <si>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</si>
  <si>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</si>
  <si>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</si>
  <si>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</si>
  <si>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</si>
  <si>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</si>
  <si>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</si>
  <si>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</si>
  <si>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</si>
  <si>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</si>
  <si>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</si>
  <si>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</si>
  <si>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</si>
  <si>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</si>
  <si>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</si>
  <si>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</si>
  <si>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</si>
  <si>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</si>
  <si>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</si>
  <si>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</si>
  <si>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</si>
  <si>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</si>
  <si>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</si>
  <si>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</si>
  <si>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</si>
  <si>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</si>
  <si>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</si>
  <si>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</si>
  <si>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</si>
  <si>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</si>
  <si>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</si>
  <si>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</si>
  <si>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</si>
  <si>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</si>
  <si>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</si>
  <si>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</si>
  <si>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</si>
  <si>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</si>
  <si>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</si>
  <si>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</si>
  <si>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</si>
  <si>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</si>
  <si>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</si>
  <si>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</si>
  <si>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</si>
  <si>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</si>
  <si>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</si>
  <si>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</si>
  <si>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</si>
  <si>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</si>
  <si>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</si>
  <si>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</si>
  <si>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</si>
  <si>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</si>
  <si>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</si>
  <si>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</si>
  <si>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</si>
  <si>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</si>
  <si>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</si>
  <si>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</si>
  <si>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</si>
  <si>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</si>
  <si>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</si>
  <si>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</si>
  <si>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AccH2O_hum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</si>
  <si>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</si>
  <si>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</si>
  <si>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</si>
  <si>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</si>
  <si>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</si>
  <si>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</si>
  <si>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</si>
  <si>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</si>
  <si>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</si>
  <si>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</si>
  <si>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</si>
  <si>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</si>
  <si>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</si>
  <si>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</si>
  <si>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</si>
  <si>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</si>
  <si>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</si>
  <si>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</si>
  <si>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</si>
  <si>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</si>
  <si>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</si>
  <si>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</si>
  <si>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</si>
  <si>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</si>
  <si>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</si>
  <si>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</si>
  <si>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</si>
  <si>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</si>
  <si>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</si>
  <si>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</si>
  <si>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</si>
  <si>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</si>
  <si>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</si>
  <si>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</si>
  <si>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</si>
  <si>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</si>
  <si>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</si>
  <si>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</si>
  <si>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</si>
  <si>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</si>
  <si>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</si>
  <si>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</si>
  <si>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</si>
  <si>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</si>
  <si>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</si>
  <si>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</si>
  <si>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</si>
  <si>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</si>
  <si>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</si>
  <si>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</si>
  <si>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</si>
  <si>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</si>
  <si>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</si>
  <si>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</si>
  <si>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</si>
  <si>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</si>
  <si>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</si>
  <si>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</si>
  <si>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</si>
  <si>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</si>
  <si>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</si>
  <si>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</si>
  <si>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</si>
  <si>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</si>
  <si>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</si>
  <si>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</si>
  <si>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</si>
  <si>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</si>
  <si>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</si>
  <si>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</si>
  <si>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</si>
  <si>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</si>
  <si>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</si>
  <si>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</si>
  <si>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</si>
  <si>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</si>
  <si>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</si>
  <si>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</si>
  <si>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</si>
  <si>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</si>
  <si>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</si>
  <si>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</si>
  <si>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</si>
  <si>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</si>
  <si>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</si>
  <si>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</si>
  <si>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mmol mol⁻¹ min⁻¹</t>
  </si>
  <si>
    <t>V</t>
  </si>
  <si>
    <t>mV</t>
  </si>
  <si>
    <t>hrs</t>
  </si>
  <si>
    <t>mg</t>
  </si>
  <si>
    <t>min</t>
  </si>
  <si>
    <t>20171115 17:24:11</t>
  </si>
  <si>
    <t>17:24:11</t>
  </si>
  <si>
    <t>ely_can1_t1_ch2</t>
  </si>
  <si>
    <t>ozzie</t>
  </si>
  <si>
    <t>-</t>
  </si>
  <si>
    <t>0: Broadleaf</t>
  </si>
  <si>
    <t>--:--:--</t>
  </si>
  <si>
    <t>1/1</t>
  </si>
  <si>
    <t>11111111</t>
  </si>
  <si>
    <t>oooooooo</t>
  </si>
  <si>
    <t>off</t>
  </si>
  <si>
    <t>20171115 17:24:16</t>
  </si>
  <si>
    <t>17:24:16</t>
  </si>
  <si>
    <t>20171115 17:24:21</t>
  </si>
  <si>
    <t>17:24:21</t>
  </si>
  <si>
    <t>20171115 17:24:26</t>
  </si>
  <si>
    <t>17:24:26</t>
  </si>
  <si>
    <t>20171115 17:24:31</t>
  </si>
  <si>
    <t>17:24:31</t>
  </si>
  <si>
    <t>20171115 17:24:36</t>
  </si>
  <si>
    <t>17:24:36</t>
  </si>
  <si>
    <t>20171115 17:24:41</t>
  </si>
  <si>
    <t>17:24:41</t>
  </si>
  <si>
    <t>20171115 17:24:46</t>
  </si>
  <si>
    <t>17:24:46</t>
  </si>
  <si>
    <t>20171115 17:24:51</t>
  </si>
  <si>
    <t>17:24:51</t>
  </si>
  <si>
    <t>20171115 17:24:56</t>
  </si>
  <si>
    <t>17:24:56</t>
  </si>
  <si>
    <t>20171115 17:25:01</t>
  </si>
  <si>
    <t>17:25:01</t>
  </si>
  <si>
    <t>20171115 17:25:06</t>
  </si>
  <si>
    <t>17:25:06</t>
  </si>
  <si>
    <t>20171115 17:25:11</t>
  </si>
  <si>
    <t>17:25:11</t>
  </si>
  <si>
    <t>20171115 17:25:16</t>
  </si>
  <si>
    <t>17:25:16</t>
  </si>
  <si>
    <t>20171115 17:25:21</t>
  </si>
  <si>
    <t>17:25:21</t>
  </si>
  <si>
    <t>20171115 17:25:26</t>
  </si>
  <si>
    <t>17:25:26</t>
  </si>
  <si>
    <t>20171115 17:25:31</t>
  </si>
  <si>
    <t>17:25:31</t>
  </si>
  <si>
    <t>20171115 17:25:36</t>
  </si>
  <si>
    <t>17:25:36</t>
  </si>
  <si>
    <t>20171115 17:25:41</t>
  </si>
  <si>
    <t>17:25:41</t>
  </si>
  <si>
    <t>20171115 17:25:46</t>
  </si>
  <si>
    <t>17:25:46</t>
  </si>
  <si>
    <t>20171115 17:25:51</t>
  </si>
  <si>
    <t>17:25:51</t>
  </si>
  <si>
    <t>20171115 17:25:56</t>
  </si>
  <si>
    <t>17:25:56</t>
  </si>
  <si>
    <t>20171115 17:26:01</t>
  </si>
  <si>
    <t>17:26:01</t>
  </si>
  <si>
    <t>20171115 17:26:06</t>
  </si>
  <si>
    <t>17:26:06</t>
  </si>
  <si>
    <t>20171115 17:27:43</t>
  </si>
  <si>
    <t>17:27:43</t>
  </si>
  <si>
    <t>20171115 17:27:48</t>
  </si>
  <si>
    <t>17:27:48</t>
  </si>
  <si>
    <t>20171115 17:27:53</t>
  </si>
  <si>
    <t>17:27:53</t>
  </si>
  <si>
    <t>20171115 17:27:58</t>
  </si>
  <si>
    <t>17:27:58</t>
  </si>
  <si>
    <t>20171115 17:28:03</t>
  </si>
  <si>
    <t>17:28:03</t>
  </si>
  <si>
    <t>20171115 17:28:08</t>
  </si>
  <si>
    <t>17:28:08</t>
  </si>
  <si>
    <t>20171115 17:28:13</t>
  </si>
  <si>
    <t>17:28:13</t>
  </si>
  <si>
    <t>20171115 17:28:18</t>
  </si>
  <si>
    <t>17:28:18</t>
  </si>
  <si>
    <t>20171115 17:28:23</t>
  </si>
  <si>
    <t>17:28:23</t>
  </si>
  <si>
    <t>20171115 17:28:28</t>
  </si>
  <si>
    <t>17:28:28</t>
  </si>
  <si>
    <t>20171115 17:28:33</t>
  </si>
  <si>
    <t>17:28:33</t>
  </si>
  <si>
    <t>20171115 17:28:38</t>
  </si>
  <si>
    <t>17:28:38</t>
  </si>
  <si>
    <t>20171115 17:28:43</t>
  </si>
  <si>
    <t>17:28:43</t>
  </si>
  <si>
    <t>20171115 17:28:48</t>
  </si>
  <si>
    <t>17:28:48</t>
  </si>
  <si>
    <t>20171115 17:28:53</t>
  </si>
  <si>
    <t>17:28:53</t>
  </si>
  <si>
    <t>20171115 17:28:58</t>
  </si>
  <si>
    <t>17:28:58</t>
  </si>
  <si>
    <t>20171115 17:29:03</t>
  </si>
  <si>
    <t>17:29:03</t>
  </si>
  <si>
    <t>20171115 17:29:08</t>
  </si>
  <si>
    <t>17:29:08</t>
  </si>
  <si>
    <t>20171115 17:29:13</t>
  </si>
  <si>
    <t>17:29:13</t>
  </si>
  <si>
    <t>20171115 17:29:18</t>
  </si>
  <si>
    <t>17:29:18</t>
  </si>
  <si>
    <t>20171115 17:29:23</t>
  </si>
  <si>
    <t>17:29:23</t>
  </si>
  <si>
    <t>20171115 17:29:28</t>
  </si>
  <si>
    <t>17:29:28</t>
  </si>
  <si>
    <t>20171115 17:29:33</t>
  </si>
  <si>
    <t>17:29:33</t>
  </si>
  <si>
    <t>20171115 17:29:38</t>
  </si>
  <si>
    <t>17:29:38</t>
  </si>
  <si>
    <t>20171115 17:29:43</t>
  </si>
  <si>
    <t>17:29:43</t>
  </si>
  <si>
    <t>20171115 17:29:48</t>
  </si>
  <si>
    <t>17:29:48</t>
  </si>
  <si>
    <t>20171115 17:29:53</t>
  </si>
  <si>
    <t>17:29:53</t>
  </si>
  <si>
    <t>20171115 17:29:58</t>
  </si>
  <si>
    <t>17:29:58</t>
  </si>
  <si>
    <t>20171115 17:30:03</t>
  </si>
  <si>
    <t>17:30:03</t>
  </si>
  <si>
    <t>20171115 17:30:08</t>
  </si>
  <si>
    <t>17:30:08</t>
  </si>
  <si>
    <t>20171115 17:30:13</t>
  </si>
  <si>
    <t>17:30:13</t>
  </si>
  <si>
    <t>20171115 17:30:18</t>
  </si>
  <si>
    <t>17:30:18</t>
  </si>
  <si>
    <t>20171115 17:30:23</t>
  </si>
  <si>
    <t>17:30:23</t>
  </si>
  <si>
    <t>20171115 17:30:28</t>
  </si>
  <si>
    <t>17:30:28</t>
  </si>
  <si>
    <t>20171115 17:30:33</t>
  </si>
  <si>
    <t>17:30:33</t>
  </si>
  <si>
    <t>20171115 17:30:38</t>
  </si>
  <si>
    <t>17:30:38</t>
  </si>
  <si>
    <t>20171115 17:30:43</t>
  </si>
  <si>
    <t>17:30:43</t>
  </si>
  <si>
    <t>20171115 17:30:48</t>
  </si>
  <si>
    <t>17:30:48</t>
  </si>
  <si>
    <t>20171115 17:30:53</t>
  </si>
  <si>
    <t>17:30:53</t>
  </si>
  <si>
    <t>20171115 17:30:58</t>
  </si>
  <si>
    <t>17:30:58</t>
  </si>
  <si>
    <t>20171115 17:31:03</t>
  </si>
  <si>
    <t>17:31:03</t>
  </si>
  <si>
    <t>20171115 17:31:08</t>
  </si>
  <si>
    <t>17:31:08</t>
  </si>
  <si>
    <t>20171115 17:31:13</t>
  </si>
  <si>
    <t>17:31:13</t>
  </si>
  <si>
    <t>20171115 17:31:18</t>
  </si>
  <si>
    <t>17:31:18</t>
  </si>
  <si>
    <t>20171115 17:31:23</t>
  </si>
  <si>
    <t>17:31:23</t>
  </si>
  <si>
    <t>20171115 17:31:28</t>
  </si>
  <si>
    <t>17:31:28</t>
  </si>
  <si>
    <t>20171115 17:31:33</t>
  </si>
  <si>
    <t>17:31:33</t>
  </si>
  <si>
    <t>20171115 17:31:38</t>
  </si>
  <si>
    <t>17:31:38</t>
  </si>
  <si>
    <t>20171115 17:31:43</t>
  </si>
  <si>
    <t>17:31:43</t>
  </si>
  <si>
    <t>20171115 17:31:48</t>
  </si>
  <si>
    <t>17:31:48</t>
  </si>
  <si>
    <t>20171115 17:31:53</t>
  </si>
  <si>
    <t>17:31:53</t>
  </si>
  <si>
    <t>20171115 17:31:58</t>
  </si>
  <si>
    <t>17:31:58</t>
  </si>
  <si>
    <t>20171115 17:32:03</t>
  </si>
  <si>
    <t>17:32:03</t>
  </si>
  <si>
    <t>20171115 17:32:08</t>
  </si>
  <si>
    <t>17:32:08</t>
  </si>
  <si>
    <t>20171115 17:32:13</t>
  </si>
  <si>
    <t>17:32:13</t>
  </si>
  <si>
    <t>20171115 17:32:18</t>
  </si>
  <si>
    <t>17:32:18</t>
  </si>
  <si>
    <t>20171115 17:32:23</t>
  </si>
  <si>
    <t>17:32:23</t>
  </si>
  <si>
    <t>20171115 17:32:28</t>
  </si>
  <si>
    <t>17:32:28</t>
  </si>
  <si>
    <t>20171115 17:32:33</t>
  </si>
  <si>
    <t>17:32:33</t>
  </si>
  <si>
    <t>20171115 17:32:38</t>
  </si>
  <si>
    <t>17:32:38</t>
  </si>
  <si>
    <t>20171115 17:32:43</t>
  </si>
  <si>
    <t>17:32:43</t>
  </si>
  <si>
    <t>20171115 17:32:48</t>
  </si>
  <si>
    <t>17:32:48</t>
  </si>
  <si>
    <t>20171115 17:32:53</t>
  </si>
  <si>
    <t>17:32:53</t>
  </si>
  <si>
    <t>20171115 17:32:58</t>
  </si>
  <si>
    <t>17:32:58</t>
  </si>
  <si>
    <t>20171115 17:33:03</t>
  </si>
  <si>
    <t>17:33:03</t>
  </si>
  <si>
    <t>20171115 17:33:08</t>
  </si>
  <si>
    <t>17:33:08</t>
  </si>
  <si>
    <t>20171115 17:33:13</t>
  </si>
  <si>
    <t>17:33:13</t>
  </si>
  <si>
    <t>20171115 17:33:18</t>
  </si>
  <si>
    <t>17:33:18</t>
  </si>
  <si>
    <t>20171115 17:33:23</t>
  </si>
  <si>
    <t>17:33:23</t>
  </si>
  <si>
    <t>20171115 17:33:28</t>
  </si>
  <si>
    <t>17:33:28</t>
  </si>
  <si>
    <t>20171115 17:33:33</t>
  </si>
  <si>
    <t>17:33:33</t>
  </si>
  <si>
    <t>20171115 17:33:38</t>
  </si>
  <si>
    <t>17:33:38</t>
  </si>
  <si>
    <t>20171115 18:02:33</t>
  </si>
  <si>
    <t>18:02:33</t>
  </si>
  <si>
    <t>20171115 18:02:38</t>
  </si>
  <si>
    <t>18:02:38</t>
  </si>
  <si>
    <t>20171115 18:02:43</t>
  </si>
  <si>
    <t>18:02:43</t>
  </si>
  <si>
    <t>20171115 18:02:48</t>
  </si>
  <si>
    <t>18:02:48</t>
  </si>
  <si>
    <t>20171115 18:02:53</t>
  </si>
  <si>
    <t>18:02:53</t>
  </si>
  <si>
    <t>20171115 18:02:58</t>
  </si>
  <si>
    <t>18:02:58</t>
  </si>
  <si>
    <t>20171115 18:03:03</t>
  </si>
  <si>
    <t>18:03:03</t>
  </si>
  <si>
    <t>20171115 18:03:08</t>
  </si>
  <si>
    <t>18:03:08</t>
  </si>
  <si>
    <t>20171115 18:03:13</t>
  </si>
  <si>
    <t>18:03:13</t>
  </si>
  <si>
    <t>20171115 18:03:18</t>
  </si>
  <si>
    <t>18:03:18</t>
  </si>
  <si>
    <t>20171115 18:03:23</t>
  </si>
  <si>
    <t>18:03:23</t>
  </si>
  <si>
    <t>20171115 18:03:28</t>
  </si>
  <si>
    <t>18:03:28</t>
  </si>
  <si>
    <t>20171115 18:03:33</t>
  </si>
  <si>
    <t>18:03:33</t>
  </si>
  <si>
    <t>20171115 18:03:38</t>
  </si>
  <si>
    <t>18:03:38</t>
  </si>
  <si>
    <t>20171115 18:03:43</t>
  </si>
  <si>
    <t>18:03:43</t>
  </si>
  <si>
    <t>20171115 18:03:48</t>
  </si>
  <si>
    <t>18:03:48</t>
  </si>
  <si>
    <t>20171115 18:03:53</t>
  </si>
  <si>
    <t>18:03:53</t>
  </si>
  <si>
    <t>20171115 18:03:58</t>
  </si>
  <si>
    <t>18:03:58</t>
  </si>
  <si>
    <t>20171115 18:04:03</t>
  </si>
  <si>
    <t>18:04:03</t>
  </si>
  <si>
    <t>20171115 18:04:08</t>
  </si>
  <si>
    <t>18:04:08</t>
  </si>
  <si>
    <t>20171115 18:04:13</t>
  </si>
  <si>
    <t>18:04:13</t>
  </si>
  <si>
    <t>20171115 18:04:18</t>
  </si>
  <si>
    <t>18:04:18</t>
  </si>
  <si>
    <t>20171115 18:04:23</t>
  </si>
  <si>
    <t>18:04:23</t>
  </si>
  <si>
    <t>20171115 18:04:28</t>
  </si>
  <si>
    <t>18:04:28</t>
  </si>
  <si>
    <t>20171115 18:06:05</t>
  </si>
  <si>
    <t>18:06:05</t>
  </si>
  <si>
    <t>20171115 18:06:10</t>
  </si>
  <si>
    <t>18:06:10</t>
  </si>
  <si>
    <t>20171115 18:06:15</t>
  </si>
  <si>
    <t>18:06:15</t>
  </si>
  <si>
    <t>20171115 18:06:20</t>
  </si>
  <si>
    <t>18:06:20</t>
  </si>
  <si>
    <t>20171115 18:06:25</t>
  </si>
  <si>
    <t>18:06:25</t>
  </si>
  <si>
    <t>20171115 18:06:30</t>
  </si>
  <si>
    <t>18:06:30</t>
  </si>
  <si>
    <t>20171115 18:06:35</t>
  </si>
  <si>
    <t>18:06:35</t>
  </si>
  <si>
    <t>20171115 18:06:40</t>
  </si>
  <si>
    <t>18:06:40</t>
  </si>
  <si>
    <t>20171115 18:06:45</t>
  </si>
  <si>
    <t>18:06:45</t>
  </si>
  <si>
    <t>20171115 18:06:50</t>
  </si>
  <si>
    <t>18:06:50</t>
  </si>
  <si>
    <t>20171115 18:06:55</t>
  </si>
  <si>
    <t>18:06:55</t>
  </si>
  <si>
    <t>20171115 18:07:00</t>
  </si>
  <si>
    <t>18:07:00</t>
  </si>
  <si>
    <t>20171115 18:07:05</t>
  </si>
  <si>
    <t>18:07:05</t>
  </si>
  <si>
    <t>20171115 18:07:10</t>
  </si>
  <si>
    <t>18:07:10</t>
  </si>
  <si>
    <t>20171115 18:07:15</t>
  </si>
  <si>
    <t>18:07:15</t>
  </si>
  <si>
    <t>20171115 18:07:20</t>
  </si>
  <si>
    <t>18:07:20</t>
  </si>
  <si>
    <t>20171115 18:07:25</t>
  </si>
  <si>
    <t>18:07:25</t>
  </si>
  <si>
    <t>20171115 18:07:30</t>
  </si>
  <si>
    <t>18:07:30</t>
  </si>
  <si>
    <t>20171115 18:07:35</t>
  </si>
  <si>
    <t>18:07:35</t>
  </si>
  <si>
    <t>20171115 18:07:40</t>
  </si>
  <si>
    <t>18:07:40</t>
  </si>
  <si>
    <t>20171115 18:07:45</t>
  </si>
  <si>
    <t>18:07:45</t>
  </si>
  <si>
    <t>20171115 18:07:50</t>
  </si>
  <si>
    <t>18:07:50</t>
  </si>
  <si>
    <t>20171115 18:07:55</t>
  </si>
  <si>
    <t>18:07:55</t>
  </si>
  <si>
    <t>20171115 18:08:00</t>
  </si>
  <si>
    <t>18:08:00</t>
  </si>
  <si>
    <t>20171115 18:08:05</t>
  </si>
  <si>
    <t>18:08:05</t>
  </si>
  <si>
    <t>20171115 18:08:10</t>
  </si>
  <si>
    <t>18:08:10</t>
  </si>
  <si>
    <t>20171115 18:08:15</t>
  </si>
  <si>
    <t>18:08:15</t>
  </si>
  <si>
    <t>20171115 18:08:20</t>
  </si>
  <si>
    <t>18:08:20</t>
  </si>
  <si>
    <t>20171115 18:08:25</t>
  </si>
  <si>
    <t>18:08:25</t>
  </si>
  <si>
    <t>20171115 18:08:30</t>
  </si>
  <si>
    <t>18:08:30</t>
  </si>
  <si>
    <t>20171115 18:08:35</t>
  </si>
  <si>
    <t>18:08:35</t>
  </si>
  <si>
    <t>20171115 18:08:40</t>
  </si>
  <si>
    <t>18:08:40</t>
  </si>
  <si>
    <t>20171115 18:08:45</t>
  </si>
  <si>
    <t>18:08:45</t>
  </si>
  <si>
    <t>20171115 18:08:50</t>
  </si>
  <si>
    <t>18:08:50</t>
  </si>
  <si>
    <t>20171115 18:08:55</t>
  </si>
  <si>
    <t>18:08:55</t>
  </si>
  <si>
    <t>20171115 18:09:00</t>
  </si>
  <si>
    <t>18:09:00</t>
  </si>
  <si>
    <t>20171115 18:09:05</t>
  </si>
  <si>
    <t>18:09:05</t>
  </si>
  <si>
    <t>20171115 18:09:10</t>
  </si>
  <si>
    <t>18:09:10</t>
  </si>
  <si>
    <t>20171115 18:09:15</t>
  </si>
  <si>
    <t>18:09:15</t>
  </si>
  <si>
    <t>20171115 18:09:20</t>
  </si>
  <si>
    <t>18:09:20</t>
  </si>
  <si>
    <t>20171115 18:09:25</t>
  </si>
  <si>
    <t>18:09:25</t>
  </si>
  <si>
    <t>20171115 18:09:30</t>
  </si>
  <si>
    <t>18:09:30</t>
  </si>
  <si>
    <t>20171115 18:09:35</t>
  </si>
  <si>
    <t>18:09:35</t>
  </si>
  <si>
    <t>20171115 18:09:40</t>
  </si>
  <si>
    <t>18:09:40</t>
  </si>
  <si>
    <t>20171115 18:09:45</t>
  </si>
  <si>
    <t>18:09:45</t>
  </si>
  <si>
    <t>20171115 18:09:50</t>
  </si>
  <si>
    <t>18:09:50</t>
  </si>
  <si>
    <t>20171115 18:09:55</t>
  </si>
  <si>
    <t>18:09:55</t>
  </si>
  <si>
    <t>20171115 18:10:00</t>
  </si>
  <si>
    <t>18:10:00</t>
  </si>
  <si>
    <t>20171115 18:10:05</t>
  </si>
  <si>
    <t>18:10:05</t>
  </si>
  <si>
    <t>20171115 18:10:10</t>
  </si>
  <si>
    <t>18:10:10</t>
  </si>
  <si>
    <t>20171115 18:10:15</t>
  </si>
  <si>
    <t>18:10:15</t>
  </si>
  <si>
    <t>20171115 18:10:20</t>
  </si>
  <si>
    <t>18:10:20</t>
  </si>
  <si>
    <t>20171115 18:10:25</t>
  </si>
  <si>
    <t>18:10:25</t>
  </si>
  <si>
    <t>20171115 18:10:30</t>
  </si>
  <si>
    <t>18:10:30</t>
  </si>
  <si>
    <t>20171115 18:10:35</t>
  </si>
  <si>
    <t>18:10:35</t>
  </si>
  <si>
    <t>20171115 18:10:40</t>
  </si>
  <si>
    <t>18:10:40</t>
  </si>
  <si>
    <t>20171115 18:10:45</t>
  </si>
  <si>
    <t>18:10:45</t>
  </si>
  <si>
    <t>20171115 18:10:50</t>
  </si>
  <si>
    <t>18:10:50</t>
  </si>
  <si>
    <t>20171115 18:10:55</t>
  </si>
  <si>
    <t>18:10:55</t>
  </si>
  <si>
    <t>20171115 18:11:00</t>
  </si>
  <si>
    <t>18:11:00</t>
  </si>
  <si>
    <t>20171115 18:11:05</t>
  </si>
  <si>
    <t>18:11:05</t>
  </si>
  <si>
    <t>20171115 18:11:10</t>
  </si>
  <si>
    <t>18:11:10</t>
  </si>
  <si>
    <t>20171115 18:11:15</t>
  </si>
  <si>
    <t>18:11:15</t>
  </si>
  <si>
    <t>20171115 18:11:20</t>
  </si>
  <si>
    <t>18:11:20</t>
  </si>
  <si>
    <t>20171115 18:11:25</t>
  </si>
  <si>
    <t>18:11:25</t>
  </si>
  <si>
    <t>20171115 18:11:30</t>
  </si>
  <si>
    <t>18:11:30</t>
  </si>
  <si>
    <t>20171115 18:11:35</t>
  </si>
  <si>
    <t>18:11:35</t>
  </si>
  <si>
    <t>20171115 18:11:40</t>
  </si>
  <si>
    <t>18:11:40</t>
  </si>
  <si>
    <t>20171115 18:11:45</t>
  </si>
  <si>
    <t>18:11:45</t>
  </si>
  <si>
    <t>20171115 18:11:50</t>
  </si>
  <si>
    <t>18:11:50</t>
  </si>
  <si>
    <t>20171115 18:11:55</t>
  </si>
  <si>
    <t>18:11:55</t>
  </si>
  <si>
    <t>20171115 18:12:00</t>
  </si>
  <si>
    <t>18:12:00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</si>
</sst>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M208"/>
  <sheetViews>
    <sheetView tabSelected="1" workbookViewId="0"/>
  </sheetViews>
  <sheetFormatPr defaultRowHeight="15"/>
  <sheetData>
    <row r="2" spans="1:273">
      <c r="A2" t="s">
        <v>29</v>
      </c>
      <c r="B2" t="s">
        <v>30</v>
      </c>
      <c r="C2" t="s">
        <v>31</v>
      </c>
    </row>
    <row r="3" spans="1:273">
      <c r="B3">
        <v>4</v>
      </c>
      <c r="C3">
        <v>21</v>
      </c>
    </row>
    <row r="4" spans="1:273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73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73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73">
      <c r="B7">
        <v>0</v>
      </c>
      <c r="C7">
        <v>0</v>
      </c>
      <c r="D7">
        <v>0</v>
      </c>
      <c r="E7">
        <v>1</v>
      </c>
    </row>
    <row r="8" spans="1:273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73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3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73">
      <c r="B11">
        <v>0</v>
      </c>
      <c r="C11">
        <v>0</v>
      </c>
      <c r="D11">
        <v>0</v>
      </c>
      <c r="E11">
        <v>0</v>
      </c>
      <c r="F11">
        <v>1</v>
      </c>
    </row>
    <row r="12" spans="1:273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73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73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</row>
    <row r="15" spans="1:273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88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182</v>
      </c>
      <c r="CI15" t="s">
        <v>190</v>
      </c>
      <c r="CJ15" t="s">
        <v>156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114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107</v>
      </c>
      <c r="FA15" t="s">
        <v>110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</row>
    <row r="16" spans="1:273">
      <c r="B16" t="s">
        <v>373</v>
      </c>
      <c r="C16" t="s">
        <v>373</v>
      </c>
      <c r="F16" t="s">
        <v>373</v>
      </c>
      <c r="I16" t="s">
        <v>373</v>
      </c>
      <c r="J16" t="s">
        <v>374</v>
      </c>
      <c r="K16" t="s">
        <v>375</v>
      </c>
      <c r="L16" t="s">
        <v>376</v>
      </c>
      <c r="M16" t="s">
        <v>377</v>
      </c>
      <c r="N16" t="s">
        <v>377</v>
      </c>
      <c r="O16" t="s">
        <v>214</v>
      </c>
      <c r="P16" t="s">
        <v>214</v>
      </c>
      <c r="Q16" t="s">
        <v>374</v>
      </c>
      <c r="R16" t="s">
        <v>374</v>
      </c>
      <c r="S16" t="s">
        <v>374</v>
      </c>
      <c r="T16" t="s">
        <v>374</v>
      </c>
      <c r="U16" t="s">
        <v>378</v>
      </c>
      <c r="V16" t="s">
        <v>379</v>
      </c>
      <c r="W16" t="s">
        <v>379</v>
      </c>
      <c r="X16" t="s">
        <v>380</v>
      </c>
      <c r="Y16" t="s">
        <v>381</v>
      </c>
      <c r="Z16" t="s">
        <v>380</v>
      </c>
      <c r="AA16" t="s">
        <v>380</v>
      </c>
      <c r="AB16" t="s">
        <v>380</v>
      </c>
      <c r="AC16" t="s">
        <v>378</v>
      </c>
      <c r="AD16" t="s">
        <v>378</v>
      </c>
      <c r="AE16" t="s">
        <v>378</v>
      </c>
      <c r="AF16" t="s">
        <v>378</v>
      </c>
      <c r="AG16" t="s">
        <v>376</v>
      </c>
      <c r="AH16" t="s">
        <v>375</v>
      </c>
      <c r="AI16" t="s">
        <v>376</v>
      </c>
      <c r="AJ16" t="s">
        <v>377</v>
      </c>
      <c r="AK16" t="s">
        <v>377</v>
      </c>
      <c r="AL16" t="s">
        <v>382</v>
      </c>
      <c r="AM16" t="s">
        <v>383</v>
      </c>
      <c r="AN16" t="s">
        <v>375</v>
      </c>
      <c r="AO16" t="s">
        <v>384</v>
      </c>
      <c r="AP16" t="s">
        <v>384</v>
      </c>
      <c r="AQ16" t="s">
        <v>385</v>
      </c>
      <c r="AR16" t="s">
        <v>383</v>
      </c>
      <c r="AS16" t="s">
        <v>386</v>
      </c>
      <c r="AT16" t="s">
        <v>381</v>
      </c>
      <c r="AV16" t="s">
        <v>381</v>
      </c>
      <c r="AW16" t="s">
        <v>386</v>
      </c>
      <c r="BC16" t="s">
        <v>376</v>
      </c>
      <c r="BJ16" t="s">
        <v>376</v>
      </c>
      <c r="BK16" t="s">
        <v>376</v>
      </c>
      <c r="BL16" t="s">
        <v>376</v>
      </c>
      <c r="BM16" t="s">
        <v>387</v>
      </c>
      <c r="CA16" t="s">
        <v>388</v>
      </c>
      <c r="CB16" t="s">
        <v>388</v>
      </c>
      <c r="CC16" t="s">
        <v>388</v>
      </c>
      <c r="CD16" t="s">
        <v>376</v>
      </c>
      <c r="CF16" t="s">
        <v>389</v>
      </c>
      <c r="CI16" t="s">
        <v>388</v>
      </c>
      <c r="CN16" t="s">
        <v>373</v>
      </c>
      <c r="CO16" t="s">
        <v>373</v>
      </c>
      <c r="CP16" t="s">
        <v>373</v>
      </c>
      <c r="CQ16" t="s">
        <v>373</v>
      </c>
      <c r="CR16" t="s">
        <v>376</v>
      </c>
      <c r="CS16" t="s">
        <v>376</v>
      </c>
      <c r="CU16" t="s">
        <v>390</v>
      </c>
      <c r="CV16" t="s">
        <v>391</v>
      </c>
      <c r="CY16" t="s">
        <v>374</v>
      </c>
      <c r="DA16" t="s">
        <v>373</v>
      </c>
      <c r="DB16" t="s">
        <v>377</v>
      </c>
      <c r="DC16" t="s">
        <v>377</v>
      </c>
      <c r="DD16" t="s">
        <v>384</v>
      </c>
      <c r="DE16" t="s">
        <v>384</v>
      </c>
      <c r="DF16" t="s">
        <v>377</v>
      </c>
      <c r="DG16" t="s">
        <v>384</v>
      </c>
      <c r="DH16" t="s">
        <v>386</v>
      </c>
      <c r="DI16" t="s">
        <v>380</v>
      </c>
      <c r="DJ16" t="s">
        <v>380</v>
      </c>
      <c r="DK16" t="s">
        <v>379</v>
      </c>
      <c r="DL16" t="s">
        <v>379</v>
      </c>
      <c r="DM16" t="s">
        <v>379</v>
      </c>
      <c r="DN16" t="s">
        <v>379</v>
      </c>
      <c r="DO16" t="s">
        <v>379</v>
      </c>
      <c r="DP16" t="s">
        <v>392</v>
      </c>
      <c r="DQ16" t="s">
        <v>376</v>
      </c>
      <c r="DR16" t="s">
        <v>376</v>
      </c>
      <c r="DS16" t="s">
        <v>377</v>
      </c>
      <c r="DT16" t="s">
        <v>377</v>
      </c>
      <c r="DU16" t="s">
        <v>377</v>
      </c>
      <c r="DV16" t="s">
        <v>384</v>
      </c>
      <c r="DW16" t="s">
        <v>377</v>
      </c>
      <c r="DX16" t="s">
        <v>384</v>
      </c>
      <c r="DY16" t="s">
        <v>380</v>
      </c>
      <c r="DZ16" t="s">
        <v>380</v>
      </c>
      <c r="EA16" t="s">
        <v>379</v>
      </c>
      <c r="EB16" t="s">
        <v>379</v>
      </c>
      <c r="EC16" t="s">
        <v>376</v>
      </c>
      <c r="EH16" t="s">
        <v>376</v>
      </c>
      <c r="EK16" t="s">
        <v>379</v>
      </c>
      <c r="EL16" t="s">
        <v>379</v>
      </c>
      <c r="EM16" t="s">
        <v>379</v>
      </c>
      <c r="EN16" t="s">
        <v>379</v>
      </c>
      <c r="EO16" t="s">
        <v>379</v>
      </c>
      <c r="EP16" t="s">
        <v>376</v>
      </c>
      <c r="EQ16" t="s">
        <v>376</v>
      </c>
      <c r="ER16" t="s">
        <v>376</v>
      </c>
      <c r="ES16" t="s">
        <v>373</v>
      </c>
      <c r="EV16" t="s">
        <v>393</v>
      </c>
      <c r="EW16" t="s">
        <v>393</v>
      </c>
      <c r="EY16" t="s">
        <v>373</v>
      </c>
      <c r="EZ16" t="s">
        <v>394</v>
      </c>
      <c r="FB16" t="s">
        <v>373</v>
      </c>
      <c r="FC16" t="s">
        <v>373</v>
      </c>
      <c r="FE16" t="s">
        <v>395</v>
      </c>
      <c r="FF16" t="s">
        <v>396</v>
      </c>
      <c r="FG16" t="s">
        <v>395</v>
      </c>
      <c r="FH16" t="s">
        <v>396</v>
      </c>
      <c r="FI16" t="s">
        <v>395</v>
      </c>
      <c r="FJ16" t="s">
        <v>396</v>
      </c>
      <c r="FK16" t="s">
        <v>381</v>
      </c>
      <c r="FL16" t="s">
        <v>381</v>
      </c>
      <c r="FM16" t="s">
        <v>384</v>
      </c>
      <c r="FN16" t="s">
        <v>397</v>
      </c>
      <c r="FO16" t="s">
        <v>384</v>
      </c>
      <c r="FT16" t="s">
        <v>398</v>
      </c>
      <c r="FU16" t="s">
        <v>398</v>
      </c>
      <c r="GH16" t="s">
        <v>398</v>
      </c>
      <c r="GI16" t="s">
        <v>398</v>
      </c>
      <c r="GJ16" t="s">
        <v>399</v>
      </c>
      <c r="GK16" t="s">
        <v>399</v>
      </c>
      <c r="GL16" t="s">
        <v>379</v>
      </c>
      <c r="GM16" t="s">
        <v>379</v>
      </c>
      <c r="GN16" t="s">
        <v>381</v>
      </c>
      <c r="GO16" t="s">
        <v>379</v>
      </c>
      <c r="GP16" t="s">
        <v>384</v>
      </c>
      <c r="GQ16" t="s">
        <v>381</v>
      </c>
      <c r="GR16" t="s">
        <v>381</v>
      </c>
      <c r="GT16" t="s">
        <v>398</v>
      </c>
      <c r="GU16" t="s">
        <v>398</v>
      </c>
      <c r="GV16" t="s">
        <v>398</v>
      </c>
      <c r="GW16" t="s">
        <v>398</v>
      </c>
      <c r="GX16" t="s">
        <v>398</v>
      </c>
      <c r="GY16" t="s">
        <v>398</v>
      </c>
      <c r="GZ16" t="s">
        <v>398</v>
      </c>
      <c r="HA16" t="s">
        <v>400</v>
      </c>
      <c r="HB16" t="s">
        <v>401</v>
      </c>
      <c r="HC16" t="s">
        <v>401</v>
      </c>
      <c r="HD16" t="s">
        <v>401</v>
      </c>
      <c r="HE16" t="s">
        <v>398</v>
      </c>
      <c r="HF16" t="s">
        <v>398</v>
      </c>
      <c r="HG16" t="s">
        <v>398</v>
      </c>
      <c r="HH16" t="s">
        <v>398</v>
      </c>
      <c r="HI16" t="s">
        <v>398</v>
      </c>
      <c r="HJ16" t="s">
        <v>398</v>
      </c>
      <c r="HK16" t="s">
        <v>398</v>
      </c>
      <c r="HL16" t="s">
        <v>398</v>
      </c>
      <c r="HM16" t="s">
        <v>398</v>
      </c>
      <c r="HN16" t="s">
        <v>398</v>
      </c>
      <c r="HO16" t="s">
        <v>398</v>
      </c>
      <c r="HP16" t="s">
        <v>398</v>
      </c>
      <c r="HW16" t="s">
        <v>398</v>
      </c>
      <c r="HX16" t="s">
        <v>381</v>
      </c>
      <c r="HY16" t="s">
        <v>381</v>
      </c>
      <c r="HZ16" t="s">
        <v>395</v>
      </c>
      <c r="IA16" t="s">
        <v>396</v>
      </c>
      <c r="IB16" t="s">
        <v>396</v>
      </c>
      <c r="IF16" t="s">
        <v>396</v>
      </c>
      <c r="IJ16" t="s">
        <v>377</v>
      </c>
      <c r="IK16" t="s">
        <v>377</v>
      </c>
      <c r="IL16" t="s">
        <v>384</v>
      </c>
      <c r="IM16" t="s">
        <v>384</v>
      </c>
      <c r="IN16" t="s">
        <v>402</v>
      </c>
      <c r="IO16" t="s">
        <v>402</v>
      </c>
      <c r="IP16" t="s">
        <v>398</v>
      </c>
      <c r="IQ16" t="s">
        <v>398</v>
      </c>
      <c r="IR16" t="s">
        <v>398</v>
      </c>
      <c r="IS16" t="s">
        <v>398</v>
      </c>
      <c r="IT16" t="s">
        <v>398</v>
      </c>
      <c r="IU16" t="s">
        <v>398</v>
      </c>
      <c r="IV16" t="s">
        <v>379</v>
      </c>
      <c r="IW16" t="s">
        <v>398</v>
      </c>
      <c r="IY16" t="s">
        <v>386</v>
      </c>
      <c r="IZ16" t="s">
        <v>386</v>
      </c>
      <c r="JA16" t="s">
        <v>379</v>
      </c>
      <c r="JB16" t="s">
        <v>379</v>
      </c>
      <c r="JC16" t="s">
        <v>379</v>
      </c>
      <c r="JD16" t="s">
        <v>379</v>
      </c>
      <c r="JE16" t="s">
        <v>379</v>
      </c>
      <c r="JF16" t="s">
        <v>381</v>
      </c>
      <c r="JG16" t="s">
        <v>381</v>
      </c>
      <c r="JH16" t="s">
        <v>381</v>
      </c>
      <c r="JI16" t="s">
        <v>379</v>
      </c>
      <c r="JJ16" t="s">
        <v>377</v>
      </c>
      <c r="JK16" t="s">
        <v>384</v>
      </c>
      <c r="JL16" t="s">
        <v>381</v>
      </c>
      <c r="JM16" t="s">
        <v>381</v>
      </c>
    </row>
    <row r="17" spans="1:273">
      <c r="A17">
        <v>1</v>
      </c>
      <c r="B17">
        <v>1510788251.6</v>
      </c>
      <c r="C17">
        <v>0</v>
      </c>
      <c r="D17" t="s">
        <v>403</v>
      </c>
      <c r="E17" t="s">
        <v>404</v>
      </c>
      <c r="F17">
        <v>5</v>
      </c>
      <c r="G17" t="s">
        <v>405</v>
      </c>
      <c r="H17" t="s">
        <v>406</v>
      </c>
      <c r="I17">
        <v>1510788243.85</v>
      </c>
      <c r="J17">
        <f>(K17)/1000</f>
        <v>0</v>
      </c>
      <c r="K17">
        <f>IF(CZ17, AN17, AH17)</f>
        <v>0</v>
      </c>
      <c r="L17">
        <f>IF(CZ17, AI17, AG17)</f>
        <v>0</v>
      </c>
      <c r="M17">
        <f>DB17 - IF(AU17&gt;1, L17*CV17*100.0/(AW17*DP17), 0)</f>
        <v>0</v>
      </c>
      <c r="N17">
        <f>((T17-J17/2)*M17-L17)/(T17+J17/2)</f>
        <v>0</v>
      </c>
      <c r="O17">
        <f>N17*(DI17+DJ17)/1000.0</f>
        <v>0</v>
      </c>
      <c r="P17">
        <f>(DB17 - IF(AU17&gt;1, L17*CV17*100.0/(AW17*DP17), 0))*(DI17+DJ17)/1000.0</f>
        <v>0</v>
      </c>
      <c r="Q17">
        <f>2.0/((1/S17-1/R17)+SIGN(S17)*SQRT((1/S17-1/R17)*(1/S17-1/R17) + 4*CW17/((CW17+1)*(CW17+1))*(2*1/S17*1/R17-1/R17*1/R17)))</f>
        <v>0</v>
      </c>
      <c r="R17">
        <f>IF(LEFT(CX17,1)&lt;&gt;"0",IF(LEFT(CX17,1)="1",3.0,CY17),$D$5+$E$5*(DP17*DI17/($K$5*1000))+$F$5*(DP17*DI17/($K$5*1000))*MAX(MIN(CV17,$J$5),$I$5)*MAX(MIN(CV17,$J$5),$I$5)+$G$5*MAX(MIN(CV17,$J$5),$I$5)*(DP17*DI17/($K$5*1000))+$H$5*(DP17*DI17/($K$5*1000))*(DP17*DI17/($K$5*1000)))</f>
        <v>0</v>
      </c>
      <c r="S17">
        <f>J17*(1000-(1000*0.61365*exp(17.502*W17/(240.97+W17))/(DI17+DJ17)+DD17)/2)/(1000*0.61365*exp(17.502*W17/(240.97+W17))/(DI17+DJ17)-DD17)</f>
        <v>0</v>
      </c>
      <c r="T17">
        <f>1/((CW17+1)/(Q17/1.6)+1/(R17/1.37)) + CW17/((CW17+1)/(Q17/1.6) + CW17/(R17/1.37))</f>
        <v>0</v>
      </c>
      <c r="U17">
        <f>(CR17*CU17)</f>
        <v>0</v>
      </c>
      <c r="V17">
        <f>(DK17+(U17+2*0.95*5.67E-8*(((DK17+$B$7)+273)^4-(DK17+273)^4)-44100*J17)/(1.84*29.3*R17+8*0.95*5.67E-8*(DK17+273)^3))</f>
        <v>0</v>
      </c>
      <c r="W17">
        <f>($C$7*DL17+$D$7*DM17+$E$7*V17)</f>
        <v>0</v>
      </c>
      <c r="X17">
        <f>0.61365*exp(17.502*W17/(240.97+W17))</f>
        <v>0</v>
      </c>
      <c r="Y17">
        <f>(Z17/AA17*100)</f>
        <v>0</v>
      </c>
      <c r="Z17">
        <f>DD17*(DI17+DJ17)/1000</f>
        <v>0</v>
      </c>
      <c r="AA17">
        <f>0.61365*exp(17.502*DK17/(240.97+DK17))</f>
        <v>0</v>
      </c>
      <c r="AB17">
        <f>(X17-DD17*(DI17+DJ17)/1000)</f>
        <v>0</v>
      </c>
      <c r="AC17">
        <f>(-J17*44100)</f>
        <v>0</v>
      </c>
      <c r="AD17">
        <f>2*29.3*R17*0.92*(DK17-W17)</f>
        <v>0</v>
      </c>
      <c r="AE17">
        <f>2*0.95*5.67E-8*(((DK17+$B$7)+273)^4-(W17+273)^4)</f>
        <v>0</v>
      </c>
      <c r="AF17">
        <f>U17+AE17+AC17+AD17</f>
        <v>0</v>
      </c>
      <c r="AG17">
        <f>DH17*AU17*(DC17-DB17*(1000-AU17*DE17)/(1000-AU17*DD17))/(100*CV17)</f>
        <v>0</v>
      </c>
      <c r="AH17">
        <f>1000*DH17*AU17*(DD17-DE17)/(100*CV17*(1000-AU17*DD17))</f>
        <v>0</v>
      </c>
      <c r="AI17">
        <f>(AJ17 - AK17 - DI17*1E3/(8.314*(DK17+273.15)) * AM17/DH17 * AL17) * DH17/(100*CV17) * (1000 - DE17)/1000</f>
        <v>0</v>
      </c>
      <c r="AJ17">
        <v>424.891376991796</v>
      </c>
      <c r="AK17">
        <v>421.166696969697</v>
      </c>
      <c r="AL17">
        <v>-0.000955810592365484</v>
      </c>
      <c r="AM17">
        <v>64.2423246042722</v>
      </c>
      <c r="AN17">
        <f>(AP17 - AO17 + DI17*1E3/(8.314*(DK17+273.15)) * AR17/DH17 * AQ17) * DH17/(100*CV17) * 1000/(1000 - AP17)</f>
        <v>0</v>
      </c>
      <c r="AO17">
        <v>11.5826085158272</v>
      </c>
      <c r="AP17">
        <v>12.2916472727273</v>
      </c>
      <c r="AQ17">
        <v>-3.81351930409351e-07</v>
      </c>
      <c r="AR17">
        <v>102.202052282038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MAX(0,($B$13+$C$13*DP17)/(1+$D$13*DP17)*DI17/(DK17+273)*$E$13)</f>
        <v>0</v>
      </c>
      <c r="AX17" t="s">
        <v>407</v>
      </c>
      <c r="AY17" t="s">
        <v>407</v>
      </c>
      <c r="AZ17">
        <v>0</v>
      </c>
      <c r="BA17">
        <v>0</v>
      </c>
      <c r="BB17">
        <f>1-AZ17/BA17</f>
        <v>0</v>
      </c>
      <c r="BC17">
        <v>0</v>
      </c>
      <c r="BD17" t="s">
        <v>407</v>
      </c>
      <c r="BE17" t="s">
        <v>407</v>
      </c>
      <c r="BF17">
        <v>0</v>
      </c>
      <c r="BG17">
        <v>0</v>
      </c>
      <c r="BH17">
        <f>1-BF17/BG17</f>
        <v>0</v>
      </c>
      <c r="BI17">
        <v>0.5</v>
      </c>
      <c r="BJ17">
        <f>CS17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407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f>$B$11*DQ17+$C$11*DR17+$F$11*EC17*(1-EF17)</f>
        <v>0</v>
      </c>
      <c r="CS17">
        <f>CR17*CT17</f>
        <v>0</v>
      </c>
      <c r="CT17">
        <f>($B$11*$D$9+$C$11*$D$9+$F$11*((EP17+EH17)/MAX(EP17+EH17+EQ17, 0.1)*$I$9+EQ17/MAX(EP17+EH17+EQ17, 0.1)*$J$9))/($B$11+$C$11+$F$11)</f>
        <v>0</v>
      </c>
      <c r="CU17">
        <f>($B$11*$K$9+$C$11*$K$9+$F$11*((EP17+EH17)/MAX(EP17+EH17+EQ17, 0.1)*$P$9+EQ17/MAX(EP17+EH17+EQ17, 0.1)*$Q$9))/($B$11+$C$11+$F$11)</f>
        <v>0</v>
      </c>
      <c r="CV17">
        <v>2.18</v>
      </c>
      <c r="CW17">
        <v>0.5</v>
      </c>
      <c r="CX17" t="s">
        <v>408</v>
      </c>
      <c r="CY17">
        <v>2</v>
      </c>
      <c r="CZ17" t="b">
        <v>1</v>
      </c>
      <c r="DA17">
        <v>1510788243.85</v>
      </c>
      <c r="DB17">
        <v>415.9967</v>
      </c>
      <c r="DC17">
        <v>419.970633333333</v>
      </c>
      <c r="DD17">
        <v>12.2952866666667</v>
      </c>
      <c r="DE17">
        <v>11.5830833333333</v>
      </c>
      <c r="DF17">
        <v>409.2363</v>
      </c>
      <c r="DG17">
        <v>12.23904</v>
      </c>
      <c r="DH17">
        <v>500.0614</v>
      </c>
      <c r="DI17">
        <v>89.6612833333333</v>
      </c>
      <c r="DJ17">
        <v>0.0998392633333333</v>
      </c>
      <c r="DK17">
        <v>19.1479866666667</v>
      </c>
      <c r="DL17">
        <v>20.00334</v>
      </c>
      <c r="DM17">
        <v>999.9</v>
      </c>
      <c r="DN17">
        <v>0</v>
      </c>
      <c r="DO17">
        <v>0</v>
      </c>
      <c r="DP17">
        <v>10017.461</v>
      </c>
      <c r="DQ17">
        <v>0</v>
      </c>
      <c r="DR17">
        <v>9.959776</v>
      </c>
      <c r="DS17">
        <v>-3.974038</v>
      </c>
      <c r="DT17">
        <v>421.175066666667</v>
      </c>
      <c r="DU17">
        <v>424.892233333333</v>
      </c>
      <c r="DV17">
        <v>0.712209933333333</v>
      </c>
      <c r="DW17">
        <v>419.970633333333</v>
      </c>
      <c r="DX17">
        <v>11.5830833333333</v>
      </c>
      <c r="DY17">
        <v>1.10241166666667</v>
      </c>
      <c r="DZ17">
        <v>1.038554</v>
      </c>
      <c r="EA17">
        <v>8.34513066666667</v>
      </c>
      <c r="EB17">
        <v>7.46877966666667</v>
      </c>
      <c r="EC17">
        <v>1999.98666666667</v>
      </c>
      <c r="ED17">
        <v>0.9799958</v>
      </c>
      <c r="EE17">
        <v>0.0200041466666667</v>
      </c>
      <c r="EF17">
        <v>0</v>
      </c>
      <c r="EG17">
        <v>2.32922666666667</v>
      </c>
      <c r="EH17">
        <v>0</v>
      </c>
      <c r="EI17">
        <v>3866.023</v>
      </c>
      <c r="EJ17">
        <v>17300.02</v>
      </c>
      <c r="EK17">
        <v>38.8080666666666</v>
      </c>
      <c r="EL17">
        <v>40.0122666666667</v>
      </c>
      <c r="EM17">
        <v>38.6288666666667</v>
      </c>
      <c r="EN17">
        <v>38.6122</v>
      </c>
      <c r="EO17">
        <v>37.5747333333333</v>
      </c>
      <c r="EP17">
        <v>1959.97666666667</v>
      </c>
      <c r="EQ17">
        <v>40.01</v>
      </c>
      <c r="ER17">
        <v>0</v>
      </c>
      <c r="ES17">
        <v>1679675599.7</v>
      </c>
      <c r="ET17">
        <v>0</v>
      </c>
      <c r="EU17">
        <v>2.33394</v>
      </c>
      <c r="EV17">
        <v>0.800869227305434</v>
      </c>
      <c r="EW17">
        <v>-2.95769231656348</v>
      </c>
      <c r="EX17">
        <v>3866.0316</v>
      </c>
      <c r="EY17">
        <v>15</v>
      </c>
      <c r="EZ17">
        <v>0</v>
      </c>
      <c r="FA17" t="s">
        <v>409</v>
      </c>
      <c r="FB17">
        <v>1510822609</v>
      </c>
      <c r="FC17">
        <v>1510822610</v>
      </c>
      <c r="FD17">
        <v>0</v>
      </c>
      <c r="FE17">
        <v>-0.09</v>
      </c>
      <c r="FF17">
        <v>-0.009</v>
      </c>
      <c r="FG17">
        <v>6.722</v>
      </c>
      <c r="FH17">
        <v>0.497</v>
      </c>
      <c r="FI17">
        <v>420</v>
      </c>
      <c r="FJ17">
        <v>24</v>
      </c>
      <c r="FK17">
        <v>0.26</v>
      </c>
      <c r="FL17">
        <v>0.06</v>
      </c>
      <c r="FM17">
        <v>0.714218675</v>
      </c>
      <c r="FN17">
        <v>-0.0436282514071312</v>
      </c>
      <c r="FO17">
        <v>0.00433998940314087</v>
      </c>
      <c r="FP17">
        <v>1</v>
      </c>
      <c r="FQ17">
        <v>1</v>
      </c>
      <c r="FR17">
        <v>1</v>
      </c>
      <c r="FS17" t="s">
        <v>410</v>
      </c>
      <c r="FT17">
        <v>2.9744</v>
      </c>
      <c r="FU17">
        <v>2.75398</v>
      </c>
      <c r="FV17">
        <v>0.0891287</v>
      </c>
      <c r="FW17">
        <v>0.091034</v>
      </c>
      <c r="FX17">
        <v>0.0636615</v>
      </c>
      <c r="FY17">
        <v>0.0615197</v>
      </c>
      <c r="FZ17">
        <v>35491.7</v>
      </c>
      <c r="GA17">
        <v>38642.7</v>
      </c>
      <c r="GB17">
        <v>35307.1</v>
      </c>
      <c r="GC17">
        <v>38552.5</v>
      </c>
      <c r="GD17">
        <v>46835.8</v>
      </c>
      <c r="GE17">
        <v>52227.1</v>
      </c>
      <c r="GF17">
        <v>55113.8</v>
      </c>
      <c r="GG17">
        <v>61796.6</v>
      </c>
      <c r="GH17">
        <v>2.00308</v>
      </c>
      <c r="GI17">
        <v>1.82708</v>
      </c>
      <c r="GJ17">
        <v>0.0334196</v>
      </c>
      <c r="GK17">
        <v>0</v>
      </c>
      <c r="GL17">
        <v>19.4444</v>
      </c>
      <c r="GM17">
        <v>999.9</v>
      </c>
      <c r="GN17">
        <v>53.394</v>
      </c>
      <c r="GO17">
        <v>27.664</v>
      </c>
      <c r="GP17">
        <v>22.1612</v>
      </c>
      <c r="GQ17">
        <v>54.5093</v>
      </c>
      <c r="GR17">
        <v>49.8518</v>
      </c>
      <c r="GS17">
        <v>1</v>
      </c>
      <c r="GT17">
        <v>-0.115859</v>
      </c>
      <c r="GU17">
        <v>4.7151</v>
      </c>
      <c r="GV17">
        <v>20.0918</v>
      </c>
      <c r="GW17">
        <v>5.20007</v>
      </c>
      <c r="GX17">
        <v>12.0043</v>
      </c>
      <c r="GY17">
        <v>4.9756</v>
      </c>
      <c r="GZ17">
        <v>3.29298</v>
      </c>
      <c r="HA17">
        <v>999.9</v>
      </c>
      <c r="HB17">
        <v>9999</v>
      </c>
      <c r="HC17">
        <v>9999</v>
      </c>
      <c r="HD17">
        <v>9999</v>
      </c>
      <c r="HE17">
        <v>1.86273</v>
      </c>
      <c r="HF17">
        <v>1.86779</v>
      </c>
      <c r="HG17">
        <v>1.86756</v>
      </c>
      <c r="HH17">
        <v>1.86859</v>
      </c>
      <c r="HI17">
        <v>1.86952</v>
      </c>
      <c r="HJ17">
        <v>1.86556</v>
      </c>
      <c r="HK17">
        <v>1.86676</v>
      </c>
      <c r="HL17">
        <v>1.86806</v>
      </c>
      <c r="HM17">
        <v>5</v>
      </c>
      <c r="HN17">
        <v>0</v>
      </c>
      <c r="HO17">
        <v>0</v>
      </c>
      <c r="HP17">
        <v>0</v>
      </c>
      <c r="HQ17" t="s">
        <v>411</v>
      </c>
      <c r="HR17" t="s">
        <v>412</v>
      </c>
      <c r="HS17" t="s">
        <v>413</v>
      </c>
      <c r="HT17" t="s">
        <v>413</v>
      </c>
      <c r="HU17" t="s">
        <v>413</v>
      </c>
      <c r="HV17" t="s">
        <v>413</v>
      </c>
      <c r="HW17">
        <v>0</v>
      </c>
      <c r="HX17">
        <v>100</v>
      </c>
      <c r="HY17">
        <v>100</v>
      </c>
      <c r="HZ17">
        <v>6.76</v>
      </c>
      <c r="IA17">
        <v>0.0562</v>
      </c>
      <c r="IB17">
        <v>4.05733592392587</v>
      </c>
      <c r="IC17">
        <v>0.00686039997816796</v>
      </c>
      <c r="ID17">
        <v>-6.09800565113382e-07</v>
      </c>
      <c r="IE17">
        <v>-3.62270322714017e-11</v>
      </c>
      <c r="IF17">
        <v>0.00552775430249796</v>
      </c>
      <c r="IG17">
        <v>-0.0240141547127097</v>
      </c>
      <c r="IH17">
        <v>0.00268956239764471</v>
      </c>
      <c r="II17">
        <v>-3.17667099220491e-05</v>
      </c>
      <c r="IJ17">
        <v>-3</v>
      </c>
      <c r="IK17">
        <v>2046</v>
      </c>
      <c r="IL17">
        <v>1</v>
      </c>
      <c r="IM17">
        <v>25</v>
      </c>
      <c r="IN17">
        <v>-572.6</v>
      </c>
      <c r="IO17">
        <v>-572.6</v>
      </c>
      <c r="IP17">
        <v>1.02173</v>
      </c>
      <c r="IQ17">
        <v>2.60864</v>
      </c>
      <c r="IR17">
        <v>1.54785</v>
      </c>
      <c r="IS17">
        <v>2.30957</v>
      </c>
      <c r="IT17">
        <v>1.34644</v>
      </c>
      <c r="IU17">
        <v>2.28149</v>
      </c>
      <c r="IV17">
        <v>31.477</v>
      </c>
      <c r="IW17">
        <v>15.1827</v>
      </c>
      <c r="IX17">
        <v>18</v>
      </c>
      <c r="IY17">
        <v>502.812</v>
      </c>
      <c r="IZ17">
        <v>393.066</v>
      </c>
      <c r="JA17">
        <v>13.3609</v>
      </c>
      <c r="JB17">
        <v>25.5515</v>
      </c>
      <c r="JC17">
        <v>29.9999</v>
      </c>
      <c r="JD17">
        <v>25.6023</v>
      </c>
      <c r="JE17">
        <v>25.5562</v>
      </c>
      <c r="JF17">
        <v>20.4639</v>
      </c>
      <c r="JG17">
        <v>48.2514</v>
      </c>
      <c r="JH17">
        <v>0</v>
      </c>
      <c r="JI17">
        <v>13.3683</v>
      </c>
      <c r="JJ17">
        <v>413.182</v>
      </c>
      <c r="JK17">
        <v>11.6519</v>
      </c>
      <c r="JL17">
        <v>102.294</v>
      </c>
      <c r="JM17">
        <v>102.887</v>
      </c>
    </row>
    <row r="18" spans="1:273">
      <c r="A18">
        <v>2</v>
      </c>
      <c r="B18">
        <v>1510788256.6</v>
      </c>
      <c r="C18">
        <v>5</v>
      </c>
      <c r="D18" t="s">
        <v>414</v>
      </c>
      <c r="E18" t="s">
        <v>415</v>
      </c>
      <c r="F18">
        <v>5</v>
      </c>
      <c r="G18" t="s">
        <v>405</v>
      </c>
      <c r="H18" t="s">
        <v>406</v>
      </c>
      <c r="I18">
        <v>1510788248.75517</v>
      </c>
      <c r="J18">
        <f>(K18)/1000</f>
        <v>0</v>
      </c>
      <c r="K18">
        <f>IF(CZ18, AN18, AH18)</f>
        <v>0</v>
      </c>
      <c r="L18">
        <f>IF(CZ18, AI18, AG18)</f>
        <v>0</v>
      </c>
      <c r="M18">
        <f>DB18 - IF(AU18&gt;1, L18*CV18*100.0/(AW18*DP18), 0)</f>
        <v>0</v>
      </c>
      <c r="N18">
        <f>((T18-J18/2)*M18-L18)/(T18+J18/2)</f>
        <v>0</v>
      </c>
      <c r="O18">
        <f>N18*(DI18+DJ18)/1000.0</f>
        <v>0</v>
      </c>
      <c r="P18">
        <f>(DB18 - IF(AU18&gt;1, L18*CV18*100.0/(AW18*DP18), 0))*(DI18+DJ18)/1000.0</f>
        <v>0</v>
      </c>
      <c r="Q18">
        <f>2.0/((1/S18-1/R18)+SIGN(S18)*SQRT((1/S18-1/R18)*(1/S18-1/R18) + 4*CW18/((CW18+1)*(CW18+1))*(2*1/S18*1/R18-1/R18*1/R18)))</f>
        <v>0</v>
      </c>
      <c r="R18">
        <f>IF(LEFT(CX18,1)&lt;&gt;"0",IF(LEFT(CX18,1)="1",3.0,CY18),$D$5+$E$5*(DP18*DI18/($K$5*1000))+$F$5*(DP18*DI18/($K$5*1000))*MAX(MIN(CV18,$J$5),$I$5)*MAX(MIN(CV18,$J$5),$I$5)+$G$5*MAX(MIN(CV18,$J$5),$I$5)*(DP18*DI18/($K$5*1000))+$H$5*(DP18*DI18/($K$5*1000))*(DP18*DI18/($K$5*1000)))</f>
        <v>0</v>
      </c>
      <c r="S18">
        <f>J18*(1000-(1000*0.61365*exp(17.502*W18/(240.97+W18))/(DI18+DJ18)+DD18)/2)/(1000*0.61365*exp(17.502*W18/(240.97+W18))/(DI18+DJ18)-DD18)</f>
        <v>0</v>
      </c>
      <c r="T18">
        <f>1/((CW18+1)/(Q18/1.6)+1/(R18/1.37)) + CW18/((CW18+1)/(Q18/1.6) + CW18/(R18/1.37))</f>
        <v>0</v>
      </c>
      <c r="U18">
        <f>(CR18*CU18)</f>
        <v>0</v>
      </c>
      <c r="V18">
        <f>(DK18+(U18+2*0.95*5.67E-8*(((DK18+$B$7)+273)^4-(DK18+273)^4)-44100*J18)/(1.84*29.3*R18+8*0.95*5.67E-8*(DK18+273)^3))</f>
        <v>0</v>
      </c>
      <c r="W18">
        <f>($C$7*DL18+$D$7*DM18+$E$7*V18)</f>
        <v>0</v>
      </c>
      <c r="X18">
        <f>0.61365*exp(17.502*W18/(240.97+W18))</f>
        <v>0</v>
      </c>
      <c r="Y18">
        <f>(Z18/AA18*100)</f>
        <v>0</v>
      </c>
      <c r="Z18">
        <f>DD18*(DI18+DJ18)/1000</f>
        <v>0</v>
      </c>
      <c r="AA18">
        <f>0.61365*exp(17.502*DK18/(240.97+DK18))</f>
        <v>0</v>
      </c>
      <c r="AB18">
        <f>(X18-DD18*(DI18+DJ18)/1000)</f>
        <v>0</v>
      </c>
      <c r="AC18">
        <f>(-J18*44100)</f>
        <v>0</v>
      </c>
      <c r="AD18">
        <f>2*29.3*R18*0.92*(DK18-W18)</f>
        <v>0</v>
      </c>
      <c r="AE18">
        <f>2*0.95*5.67E-8*(((DK18+$B$7)+273)^4-(W18+273)^4)</f>
        <v>0</v>
      </c>
      <c r="AF18">
        <f>U18+AE18+AC18+AD18</f>
        <v>0</v>
      </c>
      <c r="AG18">
        <f>DH18*AU18*(DC18-DB18*(1000-AU18*DE18)/(1000-AU18*DD18))/(100*CV18)</f>
        <v>0</v>
      </c>
      <c r="AH18">
        <f>1000*DH18*AU18*(DD18-DE18)/(100*CV18*(1000-AU18*DD18))</f>
        <v>0</v>
      </c>
      <c r="AI18">
        <f>(AJ18 - AK18 - DI18*1E3/(8.314*(DK18+273.15)) * AM18/DH18 * AL18) * DH18/(100*CV18) * (1000 - DE18)/1000</f>
        <v>0</v>
      </c>
      <c r="AJ18">
        <v>424.670907286107</v>
      </c>
      <c r="AK18">
        <v>421.062763636363</v>
      </c>
      <c r="AL18">
        <v>-0.028531405617983</v>
      </c>
      <c r="AM18">
        <v>64.2423246042722</v>
      </c>
      <c r="AN18">
        <f>(AP18 - AO18 + DI18*1E3/(8.314*(DK18+273.15)) * AR18/DH18 * AQ18) * DH18/(100*CV18) * 1000/(1000 - AP18)</f>
        <v>0</v>
      </c>
      <c r="AO18">
        <v>11.5824485428045</v>
      </c>
      <c r="AP18">
        <v>12.2919503030303</v>
      </c>
      <c r="AQ18">
        <v>7.52521597826906e-07</v>
      </c>
      <c r="AR18">
        <v>102.202052282038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MAX(0,($B$13+$C$13*DP18)/(1+$D$13*DP18)*DI18/(DK18+273)*$E$13)</f>
        <v>0</v>
      </c>
      <c r="AX18" t="s">
        <v>407</v>
      </c>
      <c r="AY18" t="s">
        <v>407</v>
      </c>
      <c r="AZ18">
        <v>0</v>
      </c>
      <c r="BA18">
        <v>0</v>
      </c>
      <c r="BB18">
        <f>1-AZ18/BA18</f>
        <v>0</v>
      </c>
      <c r="BC18">
        <v>0</v>
      </c>
      <c r="BD18" t="s">
        <v>407</v>
      </c>
      <c r="BE18" t="s">
        <v>407</v>
      </c>
      <c r="BF18">
        <v>0</v>
      </c>
      <c r="BG18">
        <v>0</v>
      </c>
      <c r="BH18">
        <f>1-BF18/BG18</f>
        <v>0</v>
      </c>
      <c r="BI18">
        <v>0.5</v>
      </c>
      <c r="BJ18">
        <f>CS18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407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f>$B$11*DQ18+$C$11*DR18+$F$11*EC18*(1-EF18)</f>
        <v>0</v>
      </c>
      <c r="CS18">
        <f>CR18*CT18</f>
        <v>0</v>
      </c>
      <c r="CT18">
        <f>($B$11*$D$9+$C$11*$D$9+$F$11*((EP18+EH18)/MAX(EP18+EH18+EQ18, 0.1)*$I$9+EQ18/MAX(EP18+EH18+EQ18, 0.1)*$J$9))/($B$11+$C$11+$F$11)</f>
        <v>0</v>
      </c>
      <c r="CU18">
        <f>($B$11*$K$9+$C$11*$K$9+$F$11*((EP18+EH18)/MAX(EP18+EH18+EQ18, 0.1)*$P$9+EQ18/MAX(EP18+EH18+EQ18, 0.1)*$Q$9))/($B$11+$C$11+$F$11)</f>
        <v>0</v>
      </c>
      <c r="CV18">
        <v>2.18</v>
      </c>
      <c r="CW18">
        <v>0.5</v>
      </c>
      <c r="CX18" t="s">
        <v>408</v>
      </c>
      <c r="CY18">
        <v>2</v>
      </c>
      <c r="CZ18" t="b">
        <v>1</v>
      </c>
      <c r="DA18">
        <v>1510788248.75517</v>
      </c>
      <c r="DB18">
        <v>415.974</v>
      </c>
      <c r="DC18">
        <v>419.812931034483</v>
      </c>
      <c r="DD18">
        <v>12.2929551724138</v>
      </c>
      <c r="DE18">
        <v>11.5826931034483</v>
      </c>
      <c r="DF18">
        <v>409.213896551724</v>
      </c>
      <c r="DG18">
        <v>12.2367586206897</v>
      </c>
      <c r="DH18">
        <v>500.056827586207</v>
      </c>
      <c r="DI18">
        <v>89.6580517241379</v>
      </c>
      <c r="DJ18">
        <v>0.0997726206896552</v>
      </c>
      <c r="DK18">
        <v>19.1497931034483</v>
      </c>
      <c r="DL18">
        <v>19.9977137931035</v>
      </c>
      <c r="DM18">
        <v>999.9</v>
      </c>
      <c r="DN18">
        <v>0</v>
      </c>
      <c r="DO18">
        <v>0</v>
      </c>
      <c r="DP18">
        <v>10038.9734482759</v>
      </c>
      <c r="DQ18">
        <v>0</v>
      </c>
      <c r="DR18">
        <v>9.96624</v>
      </c>
      <c r="DS18">
        <v>-3.83893517241379</v>
      </c>
      <c r="DT18">
        <v>421.151172413793</v>
      </c>
      <c r="DU18">
        <v>424.732482758621</v>
      </c>
      <c r="DV18">
        <v>0.710262275862069</v>
      </c>
      <c r="DW18">
        <v>419.812931034483</v>
      </c>
      <c r="DX18">
        <v>11.5826931034483</v>
      </c>
      <c r="DY18">
        <v>1.10216275862069</v>
      </c>
      <c r="DZ18">
        <v>1.03848172413793</v>
      </c>
      <c r="EA18">
        <v>8.34179620689655</v>
      </c>
      <c r="EB18">
        <v>7.4677575862069</v>
      </c>
      <c r="EC18">
        <v>1999.98793103448</v>
      </c>
      <c r="ED18">
        <v>0.979996551724138</v>
      </c>
      <c r="EE18">
        <v>0.0200033448275862</v>
      </c>
      <c r="EF18">
        <v>0</v>
      </c>
      <c r="EG18">
        <v>2.37501379310345</v>
      </c>
      <c r="EH18">
        <v>0</v>
      </c>
      <c r="EI18">
        <v>3865.77586206897</v>
      </c>
      <c r="EJ18">
        <v>17300.0379310345</v>
      </c>
      <c r="EK18">
        <v>38.8941724137931</v>
      </c>
      <c r="EL18">
        <v>40.1096896551724</v>
      </c>
      <c r="EM18">
        <v>38.7066206896552</v>
      </c>
      <c r="EN18">
        <v>38.7303448275862</v>
      </c>
      <c r="EO18">
        <v>37.6527931034483</v>
      </c>
      <c r="EP18">
        <v>1959.98034482759</v>
      </c>
      <c r="EQ18">
        <v>40.0068965517241</v>
      </c>
      <c r="ER18">
        <v>0</v>
      </c>
      <c r="ES18">
        <v>1679675604.5</v>
      </c>
      <c r="ET18">
        <v>0</v>
      </c>
      <c r="EU18">
        <v>2.363076</v>
      </c>
      <c r="EV18">
        <v>-0.202984607864086</v>
      </c>
      <c r="EW18">
        <v>-3.33230769565184</v>
      </c>
      <c r="EX18">
        <v>3865.78</v>
      </c>
      <c r="EY18">
        <v>15</v>
      </c>
      <c r="EZ18">
        <v>0</v>
      </c>
      <c r="FA18" t="s">
        <v>409</v>
      </c>
      <c r="FB18">
        <v>1510822609</v>
      </c>
      <c r="FC18">
        <v>1510822610</v>
      </c>
      <c r="FD18">
        <v>0</v>
      </c>
      <c r="FE18">
        <v>-0.09</v>
      </c>
      <c r="FF18">
        <v>-0.009</v>
      </c>
      <c r="FG18">
        <v>6.722</v>
      </c>
      <c r="FH18">
        <v>0.497</v>
      </c>
      <c r="FI18">
        <v>420</v>
      </c>
      <c r="FJ18">
        <v>24</v>
      </c>
      <c r="FK18">
        <v>0.26</v>
      </c>
      <c r="FL18">
        <v>0.06</v>
      </c>
      <c r="FM18">
        <v>0.711977902439024</v>
      </c>
      <c r="FN18">
        <v>-0.0262691289198601</v>
      </c>
      <c r="FO18">
        <v>0.00297068220632394</v>
      </c>
      <c r="FP18">
        <v>1</v>
      </c>
      <c r="FQ18">
        <v>1</v>
      </c>
      <c r="FR18">
        <v>1</v>
      </c>
      <c r="FS18" t="s">
        <v>410</v>
      </c>
      <c r="FT18">
        <v>2.97434</v>
      </c>
      <c r="FU18">
        <v>2.75414</v>
      </c>
      <c r="FV18">
        <v>0.0891023</v>
      </c>
      <c r="FW18">
        <v>0.0906833</v>
      </c>
      <c r="FX18">
        <v>0.0636642</v>
      </c>
      <c r="FY18">
        <v>0.0615218</v>
      </c>
      <c r="FZ18">
        <v>35492.8</v>
      </c>
      <c r="GA18">
        <v>38658</v>
      </c>
      <c r="GB18">
        <v>35307.2</v>
      </c>
      <c r="GC18">
        <v>38552.8</v>
      </c>
      <c r="GD18">
        <v>46835.5</v>
      </c>
      <c r="GE18">
        <v>52227.7</v>
      </c>
      <c r="GF18">
        <v>55113.7</v>
      </c>
      <c r="GG18">
        <v>61797.3</v>
      </c>
      <c r="GH18">
        <v>2.00308</v>
      </c>
      <c r="GI18">
        <v>1.8268</v>
      </c>
      <c r="GJ18">
        <v>0.0335425</v>
      </c>
      <c r="GK18">
        <v>0</v>
      </c>
      <c r="GL18">
        <v>19.4452</v>
      </c>
      <c r="GM18">
        <v>999.9</v>
      </c>
      <c r="GN18">
        <v>53.394</v>
      </c>
      <c r="GO18">
        <v>27.664</v>
      </c>
      <c r="GP18">
        <v>22.1604</v>
      </c>
      <c r="GQ18">
        <v>54.9093</v>
      </c>
      <c r="GR18">
        <v>50.3526</v>
      </c>
      <c r="GS18">
        <v>1</v>
      </c>
      <c r="GT18">
        <v>-0.115846</v>
      </c>
      <c r="GU18">
        <v>4.62643</v>
      </c>
      <c r="GV18">
        <v>20.0941</v>
      </c>
      <c r="GW18">
        <v>5.20052</v>
      </c>
      <c r="GX18">
        <v>12.004</v>
      </c>
      <c r="GY18">
        <v>4.97585</v>
      </c>
      <c r="GZ18">
        <v>3.293</v>
      </c>
      <c r="HA18">
        <v>999.9</v>
      </c>
      <c r="HB18">
        <v>9999</v>
      </c>
      <c r="HC18">
        <v>9999</v>
      </c>
      <c r="HD18">
        <v>9999</v>
      </c>
      <c r="HE18">
        <v>1.86276</v>
      </c>
      <c r="HF18">
        <v>1.86783</v>
      </c>
      <c r="HG18">
        <v>1.86755</v>
      </c>
      <c r="HH18">
        <v>1.86859</v>
      </c>
      <c r="HI18">
        <v>1.86953</v>
      </c>
      <c r="HJ18">
        <v>1.86558</v>
      </c>
      <c r="HK18">
        <v>1.86675</v>
      </c>
      <c r="HL18">
        <v>1.8681</v>
      </c>
      <c r="HM18">
        <v>5</v>
      </c>
      <c r="HN18">
        <v>0</v>
      </c>
      <c r="HO18">
        <v>0</v>
      </c>
      <c r="HP18">
        <v>0</v>
      </c>
      <c r="HQ18" t="s">
        <v>411</v>
      </c>
      <c r="HR18" t="s">
        <v>412</v>
      </c>
      <c r="HS18" t="s">
        <v>413</v>
      </c>
      <c r="HT18" t="s">
        <v>413</v>
      </c>
      <c r="HU18" t="s">
        <v>413</v>
      </c>
      <c r="HV18" t="s">
        <v>413</v>
      </c>
      <c r="HW18">
        <v>0</v>
      </c>
      <c r="HX18">
        <v>100</v>
      </c>
      <c r="HY18">
        <v>100</v>
      </c>
      <c r="HZ18">
        <v>6.759</v>
      </c>
      <c r="IA18">
        <v>0.0562</v>
      </c>
      <c r="IB18">
        <v>4.05733592392587</v>
      </c>
      <c r="IC18">
        <v>0.00686039997816796</v>
      </c>
      <c r="ID18">
        <v>-6.09800565113382e-07</v>
      </c>
      <c r="IE18">
        <v>-3.62270322714017e-11</v>
      </c>
      <c r="IF18">
        <v>0.00552775430249796</v>
      </c>
      <c r="IG18">
        <v>-0.0240141547127097</v>
      </c>
      <c r="IH18">
        <v>0.00268956239764471</v>
      </c>
      <c r="II18">
        <v>-3.17667099220491e-05</v>
      </c>
      <c r="IJ18">
        <v>-3</v>
      </c>
      <c r="IK18">
        <v>2046</v>
      </c>
      <c r="IL18">
        <v>1</v>
      </c>
      <c r="IM18">
        <v>25</v>
      </c>
      <c r="IN18">
        <v>-572.5</v>
      </c>
      <c r="IO18">
        <v>-572.6</v>
      </c>
      <c r="IP18">
        <v>0.997314</v>
      </c>
      <c r="IQ18">
        <v>2.59399</v>
      </c>
      <c r="IR18">
        <v>1.54785</v>
      </c>
      <c r="IS18">
        <v>2.30957</v>
      </c>
      <c r="IT18">
        <v>1.34644</v>
      </c>
      <c r="IU18">
        <v>2.39136</v>
      </c>
      <c r="IV18">
        <v>31.477</v>
      </c>
      <c r="IW18">
        <v>15.1915</v>
      </c>
      <c r="IX18">
        <v>18</v>
      </c>
      <c r="IY18">
        <v>502.802</v>
      </c>
      <c r="IZ18">
        <v>392.917</v>
      </c>
      <c r="JA18">
        <v>13.3658</v>
      </c>
      <c r="JB18">
        <v>25.5504</v>
      </c>
      <c r="JC18">
        <v>29.9999</v>
      </c>
      <c r="JD18">
        <v>25.6012</v>
      </c>
      <c r="JE18">
        <v>25.5562</v>
      </c>
      <c r="JF18">
        <v>19.9367</v>
      </c>
      <c r="JG18">
        <v>47.968</v>
      </c>
      <c r="JH18">
        <v>0</v>
      </c>
      <c r="JI18">
        <v>13.3834</v>
      </c>
      <c r="JJ18">
        <v>399.616</v>
      </c>
      <c r="JK18">
        <v>11.6547</v>
      </c>
      <c r="JL18">
        <v>102.293</v>
      </c>
      <c r="JM18">
        <v>102.888</v>
      </c>
    </row>
    <row r="19" spans="1:273">
      <c r="A19">
        <v>3</v>
      </c>
      <c r="B19">
        <v>1510788261.6</v>
      </c>
      <c r="C19">
        <v>10</v>
      </c>
      <c r="D19" t="s">
        <v>416</v>
      </c>
      <c r="E19" t="s">
        <v>417</v>
      </c>
      <c r="F19">
        <v>5</v>
      </c>
      <c r="G19" t="s">
        <v>405</v>
      </c>
      <c r="H19" t="s">
        <v>406</v>
      </c>
      <c r="I19">
        <v>1510788253.83214</v>
      </c>
      <c r="J19">
        <f>(K19)/1000</f>
        <v>0</v>
      </c>
      <c r="K19">
        <f>IF(CZ19, AN19, AH19)</f>
        <v>0</v>
      </c>
      <c r="L19">
        <f>IF(CZ19, AI19, AG19)</f>
        <v>0</v>
      </c>
      <c r="M19">
        <f>DB19 - IF(AU19&gt;1, L19*CV19*100.0/(AW19*DP19), 0)</f>
        <v>0</v>
      </c>
      <c r="N19">
        <f>((T19-J19/2)*M19-L19)/(T19+J19/2)</f>
        <v>0</v>
      </c>
      <c r="O19">
        <f>N19*(DI19+DJ19)/1000.0</f>
        <v>0</v>
      </c>
      <c r="P19">
        <f>(DB19 - IF(AU19&gt;1, L19*CV19*100.0/(AW19*DP19), 0))*(DI19+DJ19)/1000.0</f>
        <v>0</v>
      </c>
      <c r="Q19">
        <f>2.0/((1/S19-1/R19)+SIGN(S19)*SQRT((1/S19-1/R19)*(1/S19-1/R19) + 4*CW19/((CW19+1)*(CW19+1))*(2*1/S19*1/R19-1/R19*1/R19)))</f>
        <v>0</v>
      </c>
      <c r="R19">
        <f>IF(LEFT(CX19,1)&lt;&gt;"0",IF(LEFT(CX19,1)="1",3.0,CY19),$D$5+$E$5*(DP19*DI19/($K$5*1000))+$F$5*(DP19*DI19/($K$5*1000))*MAX(MIN(CV19,$J$5),$I$5)*MAX(MIN(CV19,$J$5),$I$5)+$G$5*MAX(MIN(CV19,$J$5),$I$5)*(DP19*DI19/($K$5*1000))+$H$5*(DP19*DI19/($K$5*1000))*(DP19*DI19/($K$5*1000)))</f>
        <v>0</v>
      </c>
      <c r="S19">
        <f>J19*(1000-(1000*0.61365*exp(17.502*W19/(240.97+W19))/(DI19+DJ19)+DD19)/2)/(1000*0.61365*exp(17.502*W19/(240.97+W19))/(DI19+DJ19)-DD19)</f>
        <v>0</v>
      </c>
      <c r="T19">
        <f>1/((CW19+1)/(Q19/1.6)+1/(R19/1.37)) + CW19/((CW19+1)/(Q19/1.6) + CW19/(R19/1.37))</f>
        <v>0</v>
      </c>
      <c r="U19">
        <f>(CR19*CU19)</f>
        <v>0</v>
      </c>
      <c r="V19">
        <f>(DK19+(U19+2*0.95*5.67E-8*(((DK19+$B$7)+273)^4-(DK19+273)^4)-44100*J19)/(1.84*29.3*R19+8*0.95*5.67E-8*(DK19+273)^3))</f>
        <v>0</v>
      </c>
      <c r="W19">
        <f>($C$7*DL19+$D$7*DM19+$E$7*V19)</f>
        <v>0</v>
      </c>
      <c r="X19">
        <f>0.61365*exp(17.502*W19/(240.97+W19))</f>
        <v>0</v>
      </c>
      <c r="Y19">
        <f>(Z19/AA19*100)</f>
        <v>0</v>
      </c>
      <c r="Z19">
        <f>DD19*(DI19+DJ19)/1000</f>
        <v>0</v>
      </c>
      <c r="AA19">
        <f>0.61365*exp(17.502*DK19/(240.97+DK19))</f>
        <v>0</v>
      </c>
      <c r="AB19">
        <f>(X19-DD19*(DI19+DJ19)/1000)</f>
        <v>0</v>
      </c>
      <c r="AC19">
        <f>(-J19*44100)</f>
        <v>0</v>
      </c>
      <c r="AD19">
        <f>2*29.3*R19*0.92*(DK19-W19)</f>
        <v>0</v>
      </c>
      <c r="AE19">
        <f>2*0.95*5.67E-8*(((DK19+$B$7)+273)^4-(W19+273)^4)</f>
        <v>0</v>
      </c>
      <c r="AF19">
        <f>U19+AE19+AC19+AD19</f>
        <v>0</v>
      </c>
      <c r="AG19">
        <f>DH19*AU19*(DC19-DB19*(1000-AU19*DE19)/(1000-AU19*DD19))/(100*CV19)</f>
        <v>0</v>
      </c>
      <c r="AH19">
        <f>1000*DH19*AU19*(DD19-DE19)/(100*CV19*(1000-AU19*DD19))</f>
        <v>0</v>
      </c>
      <c r="AI19">
        <f>(AJ19 - AK19 - DI19*1E3/(8.314*(DK19+273.15)) * AM19/DH19 * AL19) * DH19/(100*CV19) * (1000 - DE19)/1000</f>
        <v>0</v>
      </c>
      <c r="AJ19">
        <v>417.540272179131</v>
      </c>
      <c r="AK19">
        <v>417.910739393939</v>
      </c>
      <c r="AL19">
        <v>-0.840784714245344</v>
      </c>
      <c r="AM19">
        <v>64.2423246042722</v>
      </c>
      <c r="AN19">
        <f>(AP19 - AO19 + DI19*1E3/(8.314*(DK19+273.15)) * AR19/DH19 * AQ19) * DH19/(100*CV19) * 1000/(1000 - AP19)</f>
        <v>0</v>
      </c>
      <c r="AO19">
        <v>11.590224385493</v>
      </c>
      <c r="AP19">
        <v>12.2949721212121</v>
      </c>
      <c r="AQ19">
        <v>9.96365256087658e-07</v>
      </c>
      <c r="AR19">
        <v>102.202052282038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MAX(0,($B$13+$C$13*DP19)/(1+$D$13*DP19)*DI19/(DK19+273)*$E$13)</f>
        <v>0</v>
      </c>
      <c r="AX19" t="s">
        <v>407</v>
      </c>
      <c r="AY19" t="s">
        <v>407</v>
      </c>
      <c r="AZ19">
        <v>0</v>
      </c>
      <c r="BA19">
        <v>0</v>
      </c>
      <c r="BB19">
        <f>1-AZ19/BA19</f>
        <v>0</v>
      </c>
      <c r="BC19">
        <v>0</v>
      </c>
      <c r="BD19" t="s">
        <v>407</v>
      </c>
      <c r="BE19" t="s">
        <v>407</v>
      </c>
      <c r="BF19">
        <v>0</v>
      </c>
      <c r="BG19">
        <v>0</v>
      </c>
      <c r="BH19">
        <f>1-BF19/BG19</f>
        <v>0</v>
      </c>
      <c r="BI19">
        <v>0.5</v>
      </c>
      <c r="BJ19">
        <f>CS19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407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f>$B$11*DQ19+$C$11*DR19+$F$11*EC19*(1-EF19)</f>
        <v>0</v>
      </c>
      <c r="CS19">
        <f>CR19*CT19</f>
        <v>0</v>
      </c>
      <c r="CT19">
        <f>($B$11*$D$9+$C$11*$D$9+$F$11*((EP19+EH19)/MAX(EP19+EH19+EQ19, 0.1)*$I$9+EQ19/MAX(EP19+EH19+EQ19, 0.1)*$J$9))/($B$11+$C$11+$F$11)</f>
        <v>0</v>
      </c>
      <c r="CU19">
        <f>($B$11*$K$9+$C$11*$K$9+$F$11*((EP19+EH19)/MAX(EP19+EH19+EQ19, 0.1)*$P$9+EQ19/MAX(EP19+EH19+EQ19, 0.1)*$Q$9))/($B$11+$C$11+$F$11)</f>
        <v>0</v>
      </c>
      <c r="CV19">
        <v>2.18</v>
      </c>
      <c r="CW19">
        <v>0.5</v>
      </c>
      <c r="CX19" t="s">
        <v>408</v>
      </c>
      <c r="CY19">
        <v>2</v>
      </c>
      <c r="CZ19" t="b">
        <v>1</v>
      </c>
      <c r="DA19">
        <v>1510788253.83214</v>
      </c>
      <c r="DB19">
        <v>415.511678571429</v>
      </c>
      <c r="DC19">
        <v>417.269392857143</v>
      </c>
      <c r="DD19">
        <v>12.2922214285714</v>
      </c>
      <c r="DE19">
        <v>11.5861142857143</v>
      </c>
      <c r="DF19">
        <v>408.754464285714</v>
      </c>
      <c r="DG19">
        <v>12.2360464285714</v>
      </c>
      <c r="DH19">
        <v>500.05675</v>
      </c>
      <c r="DI19">
        <v>89.6567285714286</v>
      </c>
      <c r="DJ19">
        <v>0.0998275857142857</v>
      </c>
      <c r="DK19">
        <v>19.1530464285714</v>
      </c>
      <c r="DL19">
        <v>19.9997142857143</v>
      </c>
      <c r="DM19">
        <v>999.9</v>
      </c>
      <c r="DN19">
        <v>0</v>
      </c>
      <c r="DO19">
        <v>0</v>
      </c>
      <c r="DP19">
        <v>10030.7182142857</v>
      </c>
      <c r="DQ19">
        <v>0</v>
      </c>
      <c r="DR19">
        <v>9.96893</v>
      </c>
      <c r="DS19">
        <v>-1.75767575</v>
      </c>
      <c r="DT19">
        <v>420.682785714286</v>
      </c>
      <c r="DU19">
        <v>422.160464285714</v>
      </c>
      <c r="DV19">
        <v>0.706113571428571</v>
      </c>
      <c r="DW19">
        <v>417.269392857143</v>
      </c>
      <c r="DX19">
        <v>11.5861142857143</v>
      </c>
      <c r="DY19">
        <v>1.10208071428571</v>
      </c>
      <c r="DZ19">
        <v>1.03877285714286</v>
      </c>
      <c r="EA19">
        <v>8.34070071428572</v>
      </c>
      <c r="EB19">
        <v>7.47185321428571</v>
      </c>
      <c r="EC19">
        <v>1999.97071428571</v>
      </c>
      <c r="ED19">
        <v>0.97999725</v>
      </c>
      <c r="EE19">
        <v>0.0200026</v>
      </c>
      <c r="EF19">
        <v>0</v>
      </c>
      <c r="EG19">
        <v>2.34467857142857</v>
      </c>
      <c r="EH19">
        <v>0</v>
      </c>
      <c r="EI19">
        <v>3865.76</v>
      </c>
      <c r="EJ19">
        <v>17299.8964285714</v>
      </c>
      <c r="EK19">
        <v>38.9818928571429</v>
      </c>
      <c r="EL19">
        <v>40.1983928571428</v>
      </c>
      <c r="EM19">
        <v>38.7943928571428</v>
      </c>
      <c r="EN19">
        <v>38.8435357142857</v>
      </c>
      <c r="EO19">
        <v>37.7318928571429</v>
      </c>
      <c r="EP19">
        <v>1959.96642857143</v>
      </c>
      <c r="EQ19">
        <v>40.0035714285714</v>
      </c>
      <c r="ER19">
        <v>0</v>
      </c>
      <c r="ES19">
        <v>1679675609.9</v>
      </c>
      <c r="ET19">
        <v>0</v>
      </c>
      <c r="EU19">
        <v>2.32222692307692</v>
      </c>
      <c r="EV19">
        <v>-0.931018800543397</v>
      </c>
      <c r="EW19">
        <v>2.81025642764729</v>
      </c>
      <c r="EX19">
        <v>3865.8</v>
      </c>
      <c r="EY19">
        <v>15</v>
      </c>
      <c r="EZ19">
        <v>0</v>
      </c>
      <c r="FA19" t="s">
        <v>409</v>
      </c>
      <c r="FB19">
        <v>1510822609</v>
      </c>
      <c r="FC19">
        <v>1510822610</v>
      </c>
      <c r="FD19">
        <v>0</v>
      </c>
      <c r="FE19">
        <v>-0.09</v>
      </c>
      <c r="FF19">
        <v>-0.009</v>
      </c>
      <c r="FG19">
        <v>6.722</v>
      </c>
      <c r="FH19">
        <v>0.497</v>
      </c>
      <c r="FI19">
        <v>420</v>
      </c>
      <c r="FJ19">
        <v>24</v>
      </c>
      <c r="FK19">
        <v>0.26</v>
      </c>
      <c r="FL19">
        <v>0.06</v>
      </c>
      <c r="FM19">
        <v>0.707544</v>
      </c>
      <c r="FN19">
        <v>-0.0458024015009397</v>
      </c>
      <c r="FO19">
        <v>0.00658619871397759</v>
      </c>
      <c r="FP19">
        <v>1</v>
      </c>
      <c r="FQ19">
        <v>1</v>
      </c>
      <c r="FR19">
        <v>1</v>
      </c>
      <c r="FS19" t="s">
        <v>410</v>
      </c>
      <c r="FT19">
        <v>2.97428</v>
      </c>
      <c r="FU19">
        <v>2.75404</v>
      </c>
      <c r="FV19">
        <v>0.0884905</v>
      </c>
      <c r="FW19">
        <v>0.0885257</v>
      </c>
      <c r="FX19">
        <v>0.0636852</v>
      </c>
      <c r="FY19">
        <v>0.0616593</v>
      </c>
      <c r="FZ19">
        <v>35516.5</v>
      </c>
      <c r="GA19">
        <v>38749.7</v>
      </c>
      <c r="GB19">
        <v>35307.1</v>
      </c>
      <c r="GC19">
        <v>38552.9</v>
      </c>
      <c r="GD19">
        <v>46834.5</v>
      </c>
      <c r="GE19">
        <v>52219.9</v>
      </c>
      <c r="GF19">
        <v>55113.8</v>
      </c>
      <c r="GG19">
        <v>61797.3</v>
      </c>
      <c r="GH19">
        <v>2.00308</v>
      </c>
      <c r="GI19">
        <v>1.8267</v>
      </c>
      <c r="GJ19">
        <v>0.0343993</v>
      </c>
      <c r="GK19">
        <v>0</v>
      </c>
      <c r="GL19">
        <v>19.4452</v>
      </c>
      <c r="GM19">
        <v>999.9</v>
      </c>
      <c r="GN19">
        <v>53.394</v>
      </c>
      <c r="GO19">
        <v>27.664</v>
      </c>
      <c r="GP19">
        <v>22.158</v>
      </c>
      <c r="GQ19">
        <v>54.3793</v>
      </c>
      <c r="GR19">
        <v>50.3846</v>
      </c>
      <c r="GS19">
        <v>1</v>
      </c>
      <c r="GT19">
        <v>-0.116204</v>
      </c>
      <c r="GU19">
        <v>4.63215</v>
      </c>
      <c r="GV19">
        <v>20.0941</v>
      </c>
      <c r="GW19">
        <v>5.20082</v>
      </c>
      <c r="GX19">
        <v>12.0041</v>
      </c>
      <c r="GY19">
        <v>4.97575</v>
      </c>
      <c r="GZ19">
        <v>3.293</v>
      </c>
      <c r="HA19">
        <v>999.9</v>
      </c>
      <c r="HB19">
        <v>9999</v>
      </c>
      <c r="HC19">
        <v>9999</v>
      </c>
      <c r="HD19">
        <v>9999</v>
      </c>
      <c r="HE19">
        <v>1.86277</v>
      </c>
      <c r="HF19">
        <v>1.86782</v>
      </c>
      <c r="HG19">
        <v>1.86756</v>
      </c>
      <c r="HH19">
        <v>1.8686</v>
      </c>
      <c r="HI19">
        <v>1.86952</v>
      </c>
      <c r="HJ19">
        <v>1.86559</v>
      </c>
      <c r="HK19">
        <v>1.86675</v>
      </c>
      <c r="HL19">
        <v>1.86812</v>
      </c>
      <c r="HM19">
        <v>5</v>
      </c>
      <c r="HN19">
        <v>0</v>
      </c>
      <c r="HO19">
        <v>0</v>
      </c>
      <c r="HP19">
        <v>0</v>
      </c>
      <c r="HQ19" t="s">
        <v>411</v>
      </c>
      <c r="HR19" t="s">
        <v>412</v>
      </c>
      <c r="HS19" t="s">
        <v>413</v>
      </c>
      <c r="HT19" t="s">
        <v>413</v>
      </c>
      <c r="HU19" t="s">
        <v>413</v>
      </c>
      <c r="HV19" t="s">
        <v>413</v>
      </c>
      <c r="HW19">
        <v>0</v>
      </c>
      <c r="HX19">
        <v>100</v>
      </c>
      <c r="HY19">
        <v>100</v>
      </c>
      <c r="HZ19">
        <v>6.735</v>
      </c>
      <c r="IA19">
        <v>0.0563</v>
      </c>
      <c r="IB19">
        <v>4.05733592392587</v>
      </c>
      <c r="IC19">
        <v>0.00686039997816796</v>
      </c>
      <c r="ID19">
        <v>-6.09800565113382e-07</v>
      </c>
      <c r="IE19">
        <v>-3.62270322714017e-11</v>
      </c>
      <c r="IF19">
        <v>0.00552775430249796</v>
      </c>
      <c r="IG19">
        <v>-0.0240141547127097</v>
      </c>
      <c r="IH19">
        <v>0.00268956239764471</v>
      </c>
      <c r="II19">
        <v>-3.17667099220491e-05</v>
      </c>
      <c r="IJ19">
        <v>-3</v>
      </c>
      <c r="IK19">
        <v>2046</v>
      </c>
      <c r="IL19">
        <v>1</v>
      </c>
      <c r="IM19">
        <v>25</v>
      </c>
      <c r="IN19">
        <v>-572.5</v>
      </c>
      <c r="IO19">
        <v>-572.5</v>
      </c>
      <c r="IP19">
        <v>0.964355</v>
      </c>
      <c r="IQ19">
        <v>2.59888</v>
      </c>
      <c r="IR19">
        <v>1.54785</v>
      </c>
      <c r="IS19">
        <v>2.30957</v>
      </c>
      <c r="IT19">
        <v>1.34644</v>
      </c>
      <c r="IU19">
        <v>2.40723</v>
      </c>
      <c r="IV19">
        <v>31.477</v>
      </c>
      <c r="IW19">
        <v>15.2003</v>
      </c>
      <c r="IX19">
        <v>18</v>
      </c>
      <c r="IY19">
        <v>502.792</v>
      </c>
      <c r="IZ19">
        <v>392.863</v>
      </c>
      <c r="JA19">
        <v>13.3807</v>
      </c>
      <c r="JB19">
        <v>25.5504</v>
      </c>
      <c r="JC19">
        <v>29.9997</v>
      </c>
      <c r="JD19">
        <v>25.6002</v>
      </c>
      <c r="JE19">
        <v>25.5562</v>
      </c>
      <c r="JF19">
        <v>19.3381</v>
      </c>
      <c r="JG19">
        <v>47.968</v>
      </c>
      <c r="JH19">
        <v>0</v>
      </c>
      <c r="JI19">
        <v>13.3858</v>
      </c>
      <c r="JJ19">
        <v>379.514</v>
      </c>
      <c r="JK19">
        <v>11.651</v>
      </c>
      <c r="JL19">
        <v>102.293</v>
      </c>
      <c r="JM19">
        <v>102.888</v>
      </c>
    </row>
    <row r="20" spans="1:273">
      <c r="A20">
        <v>4</v>
      </c>
      <c r="B20">
        <v>1510788266.6</v>
      </c>
      <c r="C20">
        <v>15</v>
      </c>
      <c r="D20" t="s">
        <v>418</v>
      </c>
      <c r="E20" t="s">
        <v>419</v>
      </c>
      <c r="F20">
        <v>5</v>
      </c>
      <c r="G20" t="s">
        <v>405</v>
      </c>
      <c r="H20" t="s">
        <v>406</v>
      </c>
      <c r="I20">
        <v>1510788259.1</v>
      </c>
      <c r="J20">
        <f>(K20)/1000</f>
        <v>0</v>
      </c>
      <c r="K20">
        <f>IF(CZ20, AN20, AH20)</f>
        <v>0</v>
      </c>
      <c r="L20">
        <f>IF(CZ20, AI20, AG20)</f>
        <v>0</v>
      </c>
      <c r="M20">
        <f>DB20 - IF(AU20&gt;1, L20*CV20*100.0/(AW20*DP20), 0)</f>
        <v>0</v>
      </c>
      <c r="N20">
        <f>((T20-J20/2)*M20-L20)/(T20+J20/2)</f>
        <v>0</v>
      </c>
      <c r="O20">
        <f>N20*(DI20+DJ20)/1000.0</f>
        <v>0</v>
      </c>
      <c r="P20">
        <f>(DB20 - IF(AU20&gt;1, L20*CV20*100.0/(AW20*DP20), 0))*(DI20+DJ20)/1000.0</f>
        <v>0</v>
      </c>
      <c r="Q20">
        <f>2.0/((1/S20-1/R20)+SIGN(S20)*SQRT((1/S20-1/R20)*(1/S20-1/R20) + 4*CW20/((CW20+1)*(CW20+1))*(2*1/S20*1/R20-1/R20*1/R20)))</f>
        <v>0</v>
      </c>
      <c r="R20">
        <f>IF(LEFT(CX20,1)&lt;&gt;"0",IF(LEFT(CX20,1)="1",3.0,CY20),$D$5+$E$5*(DP20*DI20/($K$5*1000))+$F$5*(DP20*DI20/($K$5*1000))*MAX(MIN(CV20,$J$5),$I$5)*MAX(MIN(CV20,$J$5),$I$5)+$G$5*MAX(MIN(CV20,$J$5),$I$5)*(DP20*DI20/($K$5*1000))+$H$5*(DP20*DI20/($K$5*1000))*(DP20*DI20/($K$5*1000)))</f>
        <v>0</v>
      </c>
      <c r="S20">
        <f>J20*(1000-(1000*0.61365*exp(17.502*W20/(240.97+W20))/(DI20+DJ20)+DD20)/2)/(1000*0.61365*exp(17.502*W20/(240.97+W20))/(DI20+DJ20)-DD20)</f>
        <v>0</v>
      </c>
      <c r="T20">
        <f>1/((CW20+1)/(Q20/1.6)+1/(R20/1.37)) + CW20/((CW20+1)/(Q20/1.6) + CW20/(R20/1.37))</f>
        <v>0</v>
      </c>
      <c r="U20">
        <f>(CR20*CU20)</f>
        <v>0</v>
      </c>
      <c r="V20">
        <f>(DK20+(U20+2*0.95*5.67E-8*(((DK20+$B$7)+273)^4-(DK20+273)^4)-44100*J20)/(1.84*29.3*R20+8*0.95*5.67E-8*(DK20+273)^3))</f>
        <v>0</v>
      </c>
      <c r="W20">
        <f>($C$7*DL20+$D$7*DM20+$E$7*V20)</f>
        <v>0</v>
      </c>
      <c r="X20">
        <f>0.61365*exp(17.502*W20/(240.97+W20))</f>
        <v>0</v>
      </c>
      <c r="Y20">
        <f>(Z20/AA20*100)</f>
        <v>0</v>
      </c>
      <c r="Z20">
        <f>DD20*(DI20+DJ20)/1000</f>
        <v>0</v>
      </c>
      <c r="AA20">
        <f>0.61365*exp(17.502*DK20/(240.97+DK20))</f>
        <v>0</v>
      </c>
      <c r="AB20">
        <f>(X20-DD20*(DI20+DJ20)/1000)</f>
        <v>0</v>
      </c>
      <c r="AC20">
        <f>(-J20*44100)</f>
        <v>0</v>
      </c>
      <c r="AD20">
        <f>2*29.3*R20*0.92*(DK20-W20)</f>
        <v>0</v>
      </c>
      <c r="AE20">
        <f>2*0.95*5.67E-8*(((DK20+$B$7)+273)^4-(W20+273)^4)</f>
        <v>0</v>
      </c>
      <c r="AF20">
        <f>U20+AE20+AC20+AD20</f>
        <v>0</v>
      </c>
      <c r="AG20">
        <f>DH20*AU20*(DC20-DB20*(1000-AU20*DE20)/(1000-AU20*DD20))/(100*CV20)</f>
        <v>0</v>
      </c>
      <c r="AH20">
        <f>1000*DH20*AU20*(DD20-DE20)/(100*CV20*(1000-AU20*DD20))</f>
        <v>0</v>
      </c>
      <c r="AI20">
        <f>(AJ20 - AK20 - DI20*1E3/(8.314*(DK20+273.15)) * AM20/DH20 * AL20) * DH20/(100*CV20) * (1000 - DE20)/1000</f>
        <v>0</v>
      </c>
      <c r="AJ20">
        <v>401.591931098767</v>
      </c>
      <c r="AK20">
        <v>408.224818181818</v>
      </c>
      <c r="AL20">
        <v>-2.14115548796623</v>
      </c>
      <c r="AM20">
        <v>64.2423246042722</v>
      </c>
      <c r="AN20">
        <f>(AP20 - AO20 + DI20*1E3/(8.314*(DK20+273.15)) * AR20/DH20 * AQ20) * DH20/(100*CV20) * 1000/(1000 - AP20)</f>
        <v>0</v>
      </c>
      <c r="AO20">
        <v>11.6252387841025</v>
      </c>
      <c r="AP20">
        <v>12.3094545454546</v>
      </c>
      <c r="AQ20">
        <v>9.43574303770584e-06</v>
      </c>
      <c r="AR20">
        <v>102.202052282038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MAX(0,($B$13+$C$13*DP20)/(1+$D$13*DP20)*DI20/(DK20+273)*$E$13)</f>
        <v>0</v>
      </c>
      <c r="AX20" t="s">
        <v>407</v>
      </c>
      <c r="AY20" t="s">
        <v>407</v>
      </c>
      <c r="AZ20">
        <v>0</v>
      </c>
      <c r="BA20">
        <v>0</v>
      </c>
      <c r="BB20">
        <f>1-AZ20/BA20</f>
        <v>0</v>
      </c>
      <c r="BC20">
        <v>0</v>
      </c>
      <c r="BD20" t="s">
        <v>407</v>
      </c>
      <c r="BE20" t="s">
        <v>407</v>
      </c>
      <c r="BF20">
        <v>0</v>
      </c>
      <c r="BG20">
        <v>0</v>
      </c>
      <c r="BH20">
        <f>1-BF20/BG20</f>
        <v>0</v>
      </c>
      <c r="BI20">
        <v>0.5</v>
      </c>
      <c r="BJ20">
        <f>CS20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407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f>$B$11*DQ20+$C$11*DR20+$F$11*EC20*(1-EF20)</f>
        <v>0</v>
      </c>
      <c r="CS20">
        <f>CR20*CT20</f>
        <v>0</v>
      </c>
      <c r="CT20">
        <f>($B$11*$D$9+$C$11*$D$9+$F$11*((EP20+EH20)/MAX(EP20+EH20+EQ20, 0.1)*$I$9+EQ20/MAX(EP20+EH20+EQ20, 0.1)*$J$9))/($B$11+$C$11+$F$11)</f>
        <v>0</v>
      </c>
      <c r="CU20">
        <f>($B$11*$K$9+$C$11*$K$9+$F$11*((EP20+EH20)/MAX(EP20+EH20+EQ20, 0.1)*$P$9+EQ20/MAX(EP20+EH20+EQ20, 0.1)*$Q$9))/($B$11+$C$11+$F$11)</f>
        <v>0</v>
      </c>
      <c r="CV20">
        <v>2.18</v>
      </c>
      <c r="CW20">
        <v>0.5</v>
      </c>
      <c r="CX20" t="s">
        <v>408</v>
      </c>
      <c r="CY20">
        <v>2</v>
      </c>
      <c r="CZ20" t="b">
        <v>1</v>
      </c>
      <c r="DA20">
        <v>1510788259.1</v>
      </c>
      <c r="DB20">
        <v>412.663</v>
      </c>
      <c r="DC20">
        <v>409.348481481481</v>
      </c>
      <c r="DD20">
        <v>12.2960296296296</v>
      </c>
      <c r="DE20">
        <v>11.6002925925926</v>
      </c>
      <c r="DF20">
        <v>405.923703703704</v>
      </c>
      <c r="DG20">
        <v>12.2397481481481</v>
      </c>
      <c r="DH20">
        <v>500.062777777778</v>
      </c>
      <c r="DI20">
        <v>89.6593370370371</v>
      </c>
      <c r="DJ20">
        <v>0.0998851111111111</v>
      </c>
      <c r="DK20">
        <v>19.1569518518518</v>
      </c>
      <c r="DL20">
        <v>20.0042296296296</v>
      </c>
      <c r="DM20">
        <v>999.9</v>
      </c>
      <c r="DN20">
        <v>0</v>
      </c>
      <c r="DO20">
        <v>0</v>
      </c>
      <c r="DP20">
        <v>10032.0825925926</v>
      </c>
      <c r="DQ20">
        <v>0</v>
      </c>
      <c r="DR20">
        <v>9.97003185185185</v>
      </c>
      <c r="DS20">
        <v>3.3145507037037</v>
      </c>
      <c r="DT20">
        <v>417.800185185185</v>
      </c>
      <c r="DU20">
        <v>414.152444444444</v>
      </c>
      <c r="DV20">
        <v>0.695743333333333</v>
      </c>
      <c r="DW20">
        <v>409.348481481481</v>
      </c>
      <c r="DX20">
        <v>11.6002925925926</v>
      </c>
      <c r="DY20">
        <v>1.1024537037037</v>
      </c>
      <c r="DZ20">
        <v>1.04007407407407</v>
      </c>
      <c r="EA20">
        <v>8.34568814814815</v>
      </c>
      <c r="EB20">
        <v>7.49015851851852</v>
      </c>
      <c r="EC20">
        <v>1999.99259259259</v>
      </c>
      <c r="ED20">
        <v>0.979998</v>
      </c>
      <c r="EE20">
        <v>0.0200018037037037</v>
      </c>
      <c r="EF20">
        <v>0</v>
      </c>
      <c r="EG20">
        <v>2.31152222222222</v>
      </c>
      <c r="EH20">
        <v>0</v>
      </c>
      <c r="EI20">
        <v>3866.29555555556</v>
      </c>
      <c r="EJ20">
        <v>17300.0888888889</v>
      </c>
      <c r="EK20">
        <v>39.0691851851852</v>
      </c>
      <c r="EL20">
        <v>40.2914444444444</v>
      </c>
      <c r="EM20">
        <v>38.8817037037037</v>
      </c>
      <c r="EN20">
        <v>38.9627037037037</v>
      </c>
      <c r="EO20">
        <v>37.8191851851852</v>
      </c>
      <c r="EP20">
        <v>1959.99111111111</v>
      </c>
      <c r="EQ20">
        <v>40.0007407407407</v>
      </c>
      <c r="ER20">
        <v>0</v>
      </c>
      <c r="ES20">
        <v>1679675614.7</v>
      </c>
      <c r="ET20">
        <v>0</v>
      </c>
      <c r="EU20">
        <v>2.30976923076923</v>
      </c>
      <c r="EV20">
        <v>-0.411083759655857</v>
      </c>
      <c r="EW20">
        <v>10.4410256600221</v>
      </c>
      <c r="EX20">
        <v>3866.33538461538</v>
      </c>
      <c r="EY20">
        <v>15</v>
      </c>
      <c r="EZ20">
        <v>0</v>
      </c>
      <c r="FA20" t="s">
        <v>409</v>
      </c>
      <c r="FB20">
        <v>1510822609</v>
      </c>
      <c r="FC20">
        <v>1510822610</v>
      </c>
      <c r="FD20">
        <v>0</v>
      </c>
      <c r="FE20">
        <v>-0.09</v>
      </c>
      <c r="FF20">
        <v>-0.009</v>
      </c>
      <c r="FG20">
        <v>6.722</v>
      </c>
      <c r="FH20">
        <v>0.497</v>
      </c>
      <c r="FI20">
        <v>420</v>
      </c>
      <c r="FJ20">
        <v>24</v>
      </c>
      <c r="FK20">
        <v>0.26</v>
      </c>
      <c r="FL20">
        <v>0.06</v>
      </c>
      <c r="FM20">
        <v>0.700399829268293</v>
      </c>
      <c r="FN20">
        <v>-0.111560257839719</v>
      </c>
      <c r="FO20">
        <v>0.0130675189816853</v>
      </c>
      <c r="FP20">
        <v>1</v>
      </c>
      <c r="FQ20">
        <v>1</v>
      </c>
      <c r="FR20">
        <v>1</v>
      </c>
      <c r="FS20" t="s">
        <v>410</v>
      </c>
      <c r="FT20">
        <v>2.97435</v>
      </c>
      <c r="FU20">
        <v>2.75417</v>
      </c>
      <c r="FV20">
        <v>0.0868067</v>
      </c>
      <c r="FW20">
        <v>0.0857625</v>
      </c>
      <c r="FX20">
        <v>0.0637404</v>
      </c>
      <c r="FY20">
        <v>0.0617034</v>
      </c>
      <c r="FZ20">
        <v>35581.8</v>
      </c>
      <c r="GA20">
        <v>38867.3</v>
      </c>
      <c r="GB20">
        <v>35306.8</v>
      </c>
      <c r="GC20">
        <v>38553.1</v>
      </c>
      <c r="GD20">
        <v>46831.3</v>
      </c>
      <c r="GE20">
        <v>52217.3</v>
      </c>
      <c r="GF20">
        <v>55113.3</v>
      </c>
      <c r="GG20">
        <v>61797.2</v>
      </c>
      <c r="GH20">
        <v>2.00332</v>
      </c>
      <c r="GI20">
        <v>1.82677</v>
      </c>
      <c r="GJ20">
        <v>0.0339374</v>
      </c>
      <c r="GK20">
        <v>0</v>
      </c>
      <c r="GL20">
        <v>19.4452</v>
      </c>
      <c r="GM20">
        <v>999.9</v>
      </c>
      <c r="GN20">
        <v>53.394</v>
      </c>
      <c r="GO20">
        <v>27.674</v>
      </c>
      <c r="GP20">
        <v>22.1688</v>
      </c>
      <c r="GQ20">
        <v>54.5093</v>
      </c>
      <c r="GR20">
        <v>50.3125</v>
      </c>
      <c r="GS20">
        <v>1</v>
      </c>
      <c r="GT20">
        <v>-0.116372</v>
      </c>
      <c r="GU20">
        <v>4.66219</v>
      </c>
      <c r="GV20">
        <v>20.0933</v>
      </c>
      <c r="GW20">
        <v>5.20217</v>
      </c>
      <c r="GX20">
        <v>12.004</v>
      </c>
      <c r="GY20">
        <v>4.97575</v>
      </c>
      <c r="GZ20">
        <v>3.293</v>
      </c>
      <c r="HA20">
        <v>999.9</v>
      </c>
      <c r="HB20">
        <v>9999</v>
      </c>
      <c r="HC20">
        <v>9999</v>
      </c>
      <c r="HD20">
        <v>9999</v>
      </c>
      <c r="HE20">
        <v>1.86278</v>
      </c>
      <c r="HF20">
        <v>1.86782</v>
      </c>
      <c r="HG20">
        <v>1.86755</v>
      </c>
      <c r="HH20">
        <v>1.86861</v>
      </c>
      <c r="HI20">
        <v>1.86953</v>
      </c>
      <c r="HJ20">
        <v>1.86558</v>
      </c>
      <c r="HK20">
        <v>1.86673</v>
      </c>
      <c r="HL20">
        <v>1.86811</v>
      </c>
      <c r="HM20">
        <v>5</v>
      </c>
      <c r="HN20">
        <v>0</v>
      </c>
      <c r="HO20">
        <v>0</v>
      </c>
      <c r="HP20">
        <v>0</v>
      </c>
      <c r="HQ20" t="s">
        <v>411</v>
      </c>
      <c r="HR20" t="s">
        <v>412</v>
      </c>
      <c r="HS20" t="s">
        <v>413</v>
      </c>
      <c r="HT20" t="s">
        <v>413</v>
      </c>
      <c r="HU20" t="s">
        <v>413</v>
      </c>
      <c r="HV20" t="s">
        <v>413</v>
      </c>
      <c r="HW20">
        <v>0</v>
      </c>
      <c r="HX20">
        <v>100</v>
      </c>
      <c r="HY20">
        <v>100</v>
      </c>
      <c r="HZ20">
        <v>6.672</v>
      </c>
      <c r="IA20">
        <v>0.0567</v>
      </c>
      <c r="IB20">
        <v>4.05733592392587</v>
      </c>
      <c r="IC20">
        <v>0.00686039997816796</v>
      </c>
      <c r="ID20">
        <v>-6.09800565113382e-07</v>
      </c>
      <c r="IE20">
        <v>-3.62270322714017e-11</v>
      </c>
      <c r="IF20">
        <v>0.00552775430249796</v>
      </c>
      <c r="IG20">
        <v>-0.0240141547127097</v>
      </c>
      <c r="IH20">
        <v>0.00268956239764471</v>
      </c>
      <c r="II20">
        <v>-3.17667099220491e-05</v>
      </c>
      <c r="IJ20">
        <v>-3</v>
      </c>
      <c r="IK20">
        <v>2046</v>
      </c>
      <c r="IL20">
        <v>1</v>
      </c>
      <c r="IM20">
        <v>25</v>
      </c>
      <c r="IN20">
        <v>-572.4</v>
      </c>
      <c r="IO20">
        <v>-572.4</v>
      </c>
      <c r="IP20">
        <v>0.932617</v>
      </c>
      <c r="IQ20">
        <v>2.60254</v>
      </c>
      <c r="IR20">
        <v>1.54785</v>
      </c>
      <c r="IS20">
        <v>2.30957</v>
      </c>
      <c r="IT20">
        <v>1.34644</v>
      </c>
      <c r="IU20">
        <v>2.27051</v>
      </c>
      <c r="IV20">
        <v>31.477</v>
      </c>
      <c r="IW20">
        <v>15.1827</v>
      </c>
      <c r="IX20">
        <v>18</v>
      </c>
      <c r="IY20">
        <v>502.956</v>
      </c>
      <c r="IZ20">
        <v>392.904</v>
      </c>
      <c r="JA20">
        <v>13.3861</v>
      </c>
      <c r="JB20">
        <v>25.5504</v>
      </c>
      <c r="JC20">
        <v>30</v>
      </c>
      <c r="JD20">
        <v>25.6002</v>
      </c>
      <c r="JE20">
        <v>25.5562</v>
      </c>
      <c r="JF20">
        <v>18.6447</v>
      </c>
      <c r="JG20">
        <v>47.968</v>
      </c>
      <c r="JH20">
        <v>0</v>
      </c>
      <c r="JI20">
        <v>13.3833</v>
      </c>
      <c r="JJ20">
        <v>365.882</v>
      </c>
      <c r="JK20">
        <v>11.6499</v>
      </c>
      <c r="JL20">
        <v>102.293</v>
      </c>
      <c r="JM20">
        <v>102.888</v>
      </c>
    </row>
    <row r="21" spans="1:273">
      <c r="A21">
        <v>5</v>
      </c>
      <c r="B21">
        <v>1510788271.6</v>
      </c>
      <c r="C21">
        <v>20</v>
      </c>
      <c r="D21" t="s">
        <v>420</v>
      </c>
      <c r="E21" t="s">
        <v>421</v>
      </c>
      <c r="F21">
        <v>5</v>
      </c>
      <c r="G21" t="s">
        <v>405</v>
      </c>
      <c r="H21" t="s">
        <v>406</v>
      </c>
      <c r="I21">
        <v>1510788263.81429</v>
      </c>
      <c r="J21">
        <f>(K21)/1000</f>
        <v>0</v>
      </c>
      <c r="K21">
        <f>IF(CZ21, AN21, AH21)</f>
        <v>0</v>
      </c>
      <c r="L21">
        <f>IF(CZ21, AI21, AG21)</f>
        <v>0</v>
      </c>
      <c r="M21">
        <f>DB21 - IF(AU21&gt;1, L21*CV21*100.0/(AW21*DP21), 0)</f>
        <v>0</v>
      </c>
      <c r="N21">
        <f>((T21-J21/2)*M21-L21)/(T21+J21/2)</f>
        <v>0</v>
      </c>
      <c r="O21">
        <f>N21*(DI21+DJ21)/1000.0</f>
        <v>0</v>
      </c>
      <c r="P21">
        <f>(DB21 - IF(AU21&gt;1, L21*CV21*100.0/(AW21*DP21), 0))*(DI21+DJ21)/1000.0</f>
        <v>0</v>
      </c>
      <c r="Q21">
        <f>2.0/((1/S21-1/R21)+SIGN(S21)*SQRT((1/S21-1/R21)*(1/S21-1/R21) + 4*CW21/((CW21+1)*(CW21+1))*(2*1/S21*1/R21-1/R21*1/R21)))</f>
        <v>0</v>
      </c>
      <c r="R21">
        <f>IF(LEFT(CX21,1)&lt;&gt;"0",IF(LEFT(CX21,1)="1",3.0,CY21),$D$5+$E$5*(DP21*DI21/($K$5*1000))+$F$5*(DP21*DI21/($K$5*1000))*MAX(MIN(CV21,$J$5),$I$5)*MAX(MIN(CV21,$J$5),$I$5)+$G$5*MAX(MIN(CV21,$J$5),$I$5)*(DP21*DI21/($K$5*1000))+$H$5*(DP21*DI21/($K$5*1000))*(DP21*DI21/($K$5*1000)))</f>
        <v>0</v>
      </c>
      <c r="S21">
        <f>J21*(1000-(1000*0.61365*exp(17.502*W21/(240.97+W21))/(DI21+DJ21)+DD21)/2)/(1000*0.61365*exp(17.502*W21/(240.97+W21))/(DI21+DJ21)-DD21)</f>
        <v>0</v>
      </c>
      <c r="T21">
        <f>1/((CW21+1)/(Q21/1.6)+1/(R21/1.37)) + CW21/((CW21+1)/(Q21/1.6) + CW21/(R21/1.37))</f>
        <v>0</v>
      </c>
      <c r="U21">
        <f>(CR21*CU21)</f>
        <v>0</v>
      </c>
      <c r="V21">
        <f>(DK21+(U21+2*0.95*5.67E-8*(((DK21+$B$7)+273)^4-(DK21+273)^4)-44100*J21)/(1.84*29.3*R21+8*0.95*5.67E-8*(DK21+273)^3))</f>
        <v>0</v>
      </c>
      <c r="W21">
        <f>($C$7*DL21+$D$7*DM21+$E$7*V21)</f>
        <v>0</v>
      </c>
      <c r="X21">
        <f>0.61365*exp(17.502*W21/(240.97+W21))</f>
        <v>0</v>
      </c>
      <c r="Y21">
        <f>(Z21/AA21*100)</f>
        <v>0</v>
      </c>
      <c r="Z21">
        <f>DD21*(DI21+DJ21)/1000</f>
        <v>0</v>
      </c>
      <c r="AA21">
        <f>0.61365*exp(17.502*DK21/(240.97+DK21))</f>
        <v>0</v>
      </c>
      <c r="AB21">
        <f>(X21-DD21*(DI21+DJ21)/1000)</f>
        <v>0</v>
      </c>
      <c r="AC21">
        <f>(-J21*44100)</f>
        <v>0</v>
      </c>
      <c r="AD21">
        <f>2*29.3*R21*0.92*(DK21-W21)</f>
        <v>0</v>
      </c>
      <c r="AE21">
        <f>2*0.95*5.67E-8*(((DK21+$B$7)+273)^4-(W21+273)^4)</f>
        <v>0</v>
      </c>
      <c r="AF21">
        <f>U21+AE21+AC21+AD21</f>
        <v>0</v>
      </c>
      <c r="AG21">
        <f>DH21*AU21*(DC21-DB21*(1000-AU21*DE21)/(1000-AU21*DD21))/(100*CV21)</f>
        <v>0</v>
      </c>
      <c r="AH21">
        <f>1000*DH21*AU21*(DD21-DE21)/(100*CV21*(1000-AU21*DD21))</f>
        <v>0</v>
      </c>
      <c r="AI21">
        <f>(AJ21 - AK21 - DI21*1E3/(8.314*(DK21+273.15)) * AM21/DH21 * AL21) * DH21/(100*CV21) * (1000 - DE21)/1000</f>
        <v>0</v>
      </c>
      <c r="AJ21">
        <v>385.065997314986</v>
      </c>
      <c r="AK21">
        <v>394.744763636363</v>
      </c>
      <c r="AL21">
        <v>-2.78564421324506</v>
      </c>
      <c r="AM21">
        <v>64.2423246042722</v>
      </c>
      <c r="AN21">
        <f>(AP21 - AO21 + DI21*1E3/(8.314*(DK21+273.15)) * AR21/DH21 * AQ21) * DH21/(100*CV21) * 1000/(1000 - AP21)</f>
        <v>0</v>
      </c>
      <c r="AO21">
        <v>11.6261566445306</v>
      </c>
      <c r="AP21">
        <v>12.3191327272727</v>
      </c>
      <c r="AQ21">
        <v>6.51451701436037e-06</v>
      </c>
      <c r="AR21">
        <v>102.202052282038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MAX(0,($B$13+$C$13*DP21)/(1+$D$13*DP21)*DI21/(DK21+273)*$E$13)</f>
        <v>0</v>
      </c>
      <c r="AX21" t="s">
        <v>407</v>
      </c>
      <c r="AY21" t="s">
        <v>407</v>
      </c>
      <c r="AZ21">
        <v>0</v>
      </c>
      <c r="BA21">
        <v>0</v>
      </c>
      <c r="BB21">
        <f>1-AZ21/BA21</f>
        <v>0</v>
      </c>
      <c r="BC21">
        <v>0</v>
      </c>
      <c r="BD21" t="s">
        <v>407</v>
      </c>
      <c r="BE21" t="s">
        <v>407</v>
      </c>
      <c r="BF21">
        <v>0</v>
      </c>
      <c r="BG21">
        <v>0</v>
      </c>
      <c r="BH21">
        <f>1-BF21/BG21</f>
        <v>0</v>
      </c>
      <c r="BI21">
        <v>0.5</v>
      </c>
      <c r="BJ21">
        <f>CS21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407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f>$B$11*DQ21+$C$11*DR21+$F$11*EC21*(1-EF21)</f>
        <v>0</v>
      </c>
      <c r="CS21">
        <f>CR21*CT21</f>
        <v>0</v>
      </c>
      <c r="CT21">
        <f>($B$11*$D$9+$C$11*$D$9+$F$11*((EP21+EH21)/MAX(EP21+EH21+EQ21, 0.1)*$I$9+EQ21/MAX(EP21+EH21+EQ21, 0.1)*$J$9))/($B$11+$C$11+$F$11)</f>
        <v>0</v>
      </c>
      <c r="CU21">
        <f>($B$11*$K$9+$C$11*$K$9+$F$11*((EP21+EH21)/MAX(EP21+EH21+EQ21, 0.1)*$P$9+EQ21/MAX(EP21+EH21+EQ21, 0.1)*$Q$9))/($B$11+$C$11+$F$11)</f>
        <v>0</v>
      </c>
      <c r="CV21">
        <v>2.18</v>
      </c>
      <c r="CW21">
        <v>0.5</v>
      </c>
      <c r="CX21" t="s">
        <v>408</v>
      </c>
      <c r="CY21">
        <v>2</v>
      </c>
      <c r="CZ21" t="b">
        <v>1</v>
      </c>
      <c r="DA21">
        <v>1510788263.81429</v>
      </c>
      <c r="DB21">
        <v>406.1775</v>
      </c>
      <c r="DC21">
        <v>397.031964285714</v>
      </c>
      <c r="DD21">
        <v>12.3033428571429</v>
      </c>
      <c r="DE21">
        <v>11.6138035714286</v>
      </c>
      <c r="DF21">
        <v>399.479178571429</v>
      </c>
      <c r="DG21">
        <v>12.246875</v>
      </c>
      <c r="DH21">
        <v>500.073642857143</v>
      </c>
      <c r="DI21">
        <v>89.662225</v>
      </c>
      <c r="DJ21">
        <v>0.100018657142857</v>
      </c>
      <c r="DK21">
        <v>19.1601464285714</v>
      </c>
      <c r="DL21">
        <v>20.0064321428571</v>
      </c>
      <c r="DM21">
        <v>999.9</v>
      </c>
      <c r="DN21">
        <v>0</v>
      </c>
      <c r="DO21">
        <v>0</v>
      </c>
      <c r="DP21">
        <v>10017.0453571429</v>
      </c>
      <c r="DQ21">
        <v>0</v>
      </c>
      <c r="DR21">
        <v>9.96095178571428</v>
      </c>
      <c r="DS21">
        <v>9.14546710714286</v>
      </c>
      <c r="DT21">
        <v>411.236928571429</v>
      </c>
      <c r="DU21">
        <v>401.696928571429</v>
      </c>
      <c r="DV21">
        <v>0.689541321428571</v>
      </c>
      <c r="DW21">
        <v>397.031964285714</v>
      </c>
      <c r="DX21">
        <v>11.6138035714286</v>
      </c>
      <c r="DY21">
        <v>1.10314571428571</v>
      </c>
      <c r="DZ21">
        <v>1.04132</v>
      </c>
      <c r="EA21">
        <v>8.3549275</v>
      </c>
      <c r="EB21">
        <v>7.5076825</v>
      </c>
      <c r="EC21">
        <v>1999.98714285714</v>
      </c>
      <c r="ED21">
        <v>0.979998321428571</v>
      </c>
      <c r="EE21">
        <v>0.0200014678571429</v>
      </c>
      <c r="EF21">
        <v>0</v>
      </c>
      <c r="EG21">
        <v>2.28536071428571</v>
      </c>
      <c r="EH21">
        <v>0</v>
      </c>
      <c r="EI21">
        <v>3867.4825</v>
      </c>
      <c r="EJ21">
        <v>17300.0357142857</v>
      </c>
      <c r="EK21">
        <v>39.15825</v>
      </c>
      <c r="EL21">
        <v>40.3658214285714</v>
      </c>
      <c r="EM21">
        <v>38.9662142857143</v>
      </c>
      <c r="EN21">
        <v>39.0688928571429</v>
      </c>
      <c r="EO21">
        <v>37.8925714285714</v>
      </c>
      <c r="EP21">
        <v>1959.98571428571</v>
      </c>
      <c r="EQ21">
        <v>40.0014285714286</v>
      </c>
      <c r="ER21">
        <v>0</v>
      </c>
      <c r="ES21">
        <v>1679675619.5</v>
      </c>
      <c r="ET21">
        <v>0</v>
      </c>
      <c r="EU21">
        <v>2.28718076923077</v>
      </c>
      <c r="EV21">
        <v>0.118697430005593</v>
      </c>
      <c r="EW21">
        <v>18.2540170665466</v>
      </c>
      <c r="EX21">
        <v>3867.48269230769</v>
      </c>
      <c r="EY21">
        <v>15</v>
      </c>
      <c r="EZ21">
        <v>0</v>
      </c>
      <c r="FA21" t="s">
        <v>409</v>
      </c>
      <c r="FB21">
        <v>1510822609</v>
      </c>
      <c r="FC21">
        <v>1510822610</v>
      </c>
      <c r="FD21">
        <v>0</v>
      </c>
      <c r="FE21">
        <v>-0.09</v>
      </c>
      <c r="FF21">
        <v>-0.009</v>
      </c>
      <c r="FG21">
        <v>6.722</v>
      </c>
      <c r="FH21">
        <v>0.497</v>
      </c>
      <c r="FI21">
        <v>420</v>
      </c>
      <c r="FJ21">
        <v>24</v>
      </c>
      <c r="FK21">
        <v>0.26</v>
      </c>
      <c r="FL21">
        <v>0.06</v>
      </c>
      <c r="FM21">
        <v>0.6950627</v>
      </c>
      <c r="FN21">
        <v>-0.109678964352719</v>
      </c>
      <c r="FO21">
        <v>0.012982363519791</v>
      </c>
      <c r="FP21">
        <v>1</v>
      </c>
      <c r="FQ21">
        <v>1</v>
      </c>
      <c r="FR21">
        <v>1</v>
      </c>
      <c r="FS21" t="s">
        <v>410</v>
      </c>
      <c r="FT21">
        <v>2.9745</v>
      </c>
      <c r="FU21">
        <v>2.75394</v>
      </c>
      <c r="FV21">
        <v>0.0845095</v>
      </c>
      <c r="FW21">
        <v>0.0829329</v>
      </c>
      <c r="FX21">
        <v>0.0637737</v>
      </c>
      <c r="FY21">
        <v>0.0617014</v>
      </c>
      <c r="FZ21">
        <v>35671.2</v>
      </c>
      <c r="GA21">
        <v>38987.2</v>
      </c>
      <c r="GB21">
        <v>35306.8</v>
      </c>
      <c r="GC21">
        <v>38552.7</v>
      </c>
      <c r="GD21">
        <v>46829.4</v>
      </c>
      <c r="GE21">
        <v>52216.9</v>
      </c>
      <c r="GF21">
        <v>55113.2</v>
      </c>
      <c r="GG21">
        <v>61796.8</v>
      </c>
      <c r="GH21">
        <v>2.00318</v>
      </c>
      <c r="GI21">
        <v>1.8268</v>
      </c>
      <c r="GJ21">
        <v>0.0339895</v>
      </c>
      <c r="GK21">
        <v>0</v>
      </c>
      <c r="GL21">
        <v>19.4452</v>
      </c>
      <c r="GM21">
        <v>999.9</v>
      </c>
      <c r="GN21">
        <v>53.345</v>
      </c>
      <c r="GO21">
        <v>27.664</v>
      </c>
      <c r="GP21">
        <v>22.1389</v>
      </c>
      <c r="GQ21">
        <v>54.4293</v>
      </c>
      <c r="GR21">
        <v>50.0641</v>
      </c>
      <c r="GS21">
        <v>1</v>
      </c>
      <c r="GT21">
        <v>-0.116128</v>
      </c>
      <c r="GU21">
        <v>4.70293</v>
      </c>
      <c r="GV21">
        <v>20.0921</v>
      </c>
      <c r="GW21">
        <v>5.20067</v>
      </c>
      <c r="GX21">
        <v>12.004</v>
      </c>
      <c r="GY21">
        <v>4.9757</v>
      </c>
      <c r="GZ21">
        <v>3.293</v>
      </c>
      <c r="HA21">
        <v>999.9</v>
      </c>
      <c r="HB21">
        <v>9999</v>
      </c>
      <c r="HC21">
        <v>9999</v>
      </c>
      <c r="HD21">
        <v>9999</v>
      </c>
      <c r="HE21">
        <v>1.86277</v>
      </c>
      <c r="HF21">
        <v>1.86783</v>
      </c>
      <c r="HG21">
        <v>1.86754</v>
      </c>
      <c r="HH21">
        <v>1.86861</v>
      </c>
      <c r="HI21">
        <v>1.86952</v>
      </c>
      <c r="HJ21">
        <v>1.86559</v>
      </c>
      <c r="HK21">
        <v>1.86672</v>
      </c>
      <c r="HL21">
        <v>1.8681</v>
      </c>
      <c r="HM21">
        <v>5</v>
      </c>
      <c r="HN21">
        <v>0</v>
      </c>
      <c r="HO21">
        <v>0</v>
      </c>
      <c r="HP21">
        <v>0</v>
      </c>
      <c r="HQ21" t="s">
        <v>411</v>
      </c>
      <c r="HR21" t="s">
        <v>412</v>
      </c>
      <c r="HS21" t="s">
        <v>413</v>
      </c>
      <c r="HT21" t="s">
        <v>413</v>
      </c>
      <c r="HU21" t="s">
        <v>413</v>
      </c>
      <c r="HV21" t="s">
        <v>413</v>
      </c>
      <c r="HW21">
        <v>0</v>
      </c>
      <c r="HX21">
        <v>100</v>
      </c>
      <c r="HY21">
        <v>100</v>
      </c>
      <c r="HZ21">
        <v>6.586</v>
      </c>
      <c r="IA21">
        <v>0.0569</v>
      </c>
      <c r="IB21">
        <v>4.05733592392587</v>
      </c>
      <c r="IC21">
        <v>0.00686039997816796</v>
      </c>
      <c r="ID21">
        <v>-6.09800565113382e-07</v>
      </c>
      <c r="IE21">
        <v>-3.62270322714017e-11</v>
      </c>
      <c r="IF21">
        <v>0.00552775430249796</v>
      </c>
      <c r="IG21">
        <v>-0.0240141547127097</v>
      </c>
      <c r="IH21">
        <v>0.00268956239764471</v>
      </c>
      <c r="II21">
        <v>-3.17667099220491e-05</v>
      </c>
      <c r="IJ21">
        <v>-3</v>
      </c>
      <c r="IK21">
        <v>2046</v>
      </c>
      <c r="IL21">
        <v>1</v>
      </c>
      <c r="IM21">
        <v>25</v>
      </c>
      <c r="IN21">
        <v>-572.3</v>
      </c>
      <c r="IO21">
        <v>-572.3</v>
      </c>
      <c r="IP21">
        <v>0.900879</v>
      </c>
      <c r="IQ21">
        <v>2.60132</v>
      </c>
      <c r="IR21">
        <v>1.54785</v>
      </c>
      <c r="IS21">
        <v>2.30957</v>
      </c>
      <c r="IT21">
        <v>1.34644</v>
      </c>
      <c r="IU21">
        <v>2.42188</v>
      </c>
      <c r="IV21">
        <v>31.477</v>
      </c>
      <c r="IW21">
        <v>15.1915</v>
      </c>
      <c r="IX21">
        <v>18</v>
      </c>
      <c r="IY21">
        <v>502.858</v>
      </c>
      <c r="IZ21">
        <v>392.902</v>
      </c>
      <c r="JA21">
        <v>13.3836</v>
      </c>
      <c r="JB21">
        <v>25.5504</v>
      </c>
      <c r="JC21">
        <v>30.0002</v>
      </c>
      <c r="JD21">
        <v>25.6002</v>
      </c>
      <c r="JE21">
        <v>25.5541</v>
      </c>
      <c r="JF21">
        <v>18.0138</v>
      </c>
      <c r="JG21">
        <v>47.968</v>
      </c>
      <c r="JH21">
        <v>0</v>
      </c>
      <c r="JI21">
        <v>13.376</v>
      </c>
      <c r="JJ21">
        <v>352.354</v>
      </c>
      <c r="JK21">
        <v>11.6499</v>
      </c>
      <c r="JL21">
        <v>102.292</v>
      </c>
      <c r="JM21">
        <v>102.888</v>
      </c>
    </row>
    <row r="22" spans="1:273">
      <c r="A22">
        <v>6</v>
      </c>
      <c r="B22">
        <v>1510788276.6</v>
      </c>
      <c r="C22">
        <v>25</v>
      </c>
      <c r="D22" t="s">
        <v>422</v>
      </c>
      <c r="E22" t="s">
        <v>423</v>
      </c>
      <c r="F22">
        <v>5</v>
      </c>
      <c r="G22" t="s">
        <v>405</v>
      </c>
      <c r="H22" t="s">
        <v>406</v>
      </c>
      <c r="I22">
        <v>1510788269.1</v>
      </c>
      <c r="J22">
        <f>(K22)/1000</f>
        <v>0</v>
      </c>
      <c r="K22">
        <f>IF(CZ22, AN22, AH22)</f>
        <v>0</v>
      </c>
      <c r="L22">
        <f>IF(CZ22, AI22, AG22)</f>
        <v>0</v>
      </c>
      <c r="M22">
        <f>DB22 - IF(AU22&gt;1, L22*CV22*100.0/(AW22*DP22), 0)</f>
        <v>0</v>
      </c>
      <c r="N22">
        <f>((T22-J22/2)*M22-L22)/(T22+J22/2)</f>
        <v>0</v>
      </c>
      <c r="O22">
        <f>N22*(DI22+DJ22)/1000.0</f>
        <v>0</v>
      </c>
      <c r="P22">
        <f>(DB22 - IF(AU22&gt;1, L22*CV22*100.0/(AW22*DP22), 0))*(DI22+DJ22)/1000.0</f>
        <v>0</v>
      </c>
      <c r="Q22">
        <f>2.0/((1/S22-1/R22)+SIGN(S22)*SQRT((1/S22-1/R22)*(1/S22-1/R22) + 4*CW22/((CW22+1)*(CW22+1))*(2*1/S22*1/R22-1/R22*1/R22)))</f>
        <v>0</v>
      </c>
      <c r="R22">
        <f>IF(LEFT(CX22,1)&lt;&gt;"0",IF(LEFT(CX22,1)="1",3.0,CY22),$D$5+$E$5*(DP22*DI22/($K$5*1000))+$F$5*(DP22*DI22/($K$5*1000))*MAX(MIN(CV22,$J$5),$I$5)*MAX(MIN(CV22,$J$5),$I$5)+$G$5*MAX(MIN(CV22,$J$5),$I$5)*(DP22*DI22/($K$5*1000))+$H$5*(DP22*DI22/($K$5*1000))*(DP22*DI22/($K$5*1000)))</f>
        <v>0</v>
      </c>
      <c r="S22">
        <f>J22*(1000-(1000*0.61365*exp(17.502*W22/(240.97+W22))/(DI22+DJ22)+DD22)/2)/(1000*0.61365*exp(17.502*W22/(240.97+W22))/(DI22+DJ22)-DD22)</f>
        <v>0</v>
      </c>
      <c r="T22">
        <f>1/((CW22+1)/(Q22/1.6)+1/(R22/1.37)) + CW22/((CW22+1)/(Q22/1.6) + CW22/(R22/1.37))</f>
        <v>0</v>
      </c>
      <c r="U22">
        <f>(CR22*CU22)</f>
        <v>0</v>
      </c>
      <c r="V22">
        <f>(DK22+(U22+2*0.95*5.67E-8*(((DK22+$B$7)+273)^4-(DK22+273)^4)-44100*J22)/(1.84*29.3*R22+8*0.95*5.67E-8*(DK22+273)^3))</f>
        <v>0</v>
      </c>
      <c r="W22">
        <f>($C$7*DL22+$D$7*DM22+$E$7*V22)</f>
        <v>0</v>
      </c>
      <c r="X22">
        <f>0.61365*exp(17.502*W22/(240.97+W22))</f>
        <v>0</v>
      </c>
      <c r="Y22">
        <f>(Z22/AA22*100)</f>
        <v>0</v>
      </c>
      <c r="Z22">
        <f>DD22*(DI22+DJ22)/1000</f>
        <v>0</v>
      </c>
      <c r="AA22">
        <f>0.61365*exp(17.502*DK22/(240.97+DK22))</f>
        <v>0</v>
      </c>
      <c r="AB22">
        <f>(X22-DD22*(DI22+DJ22)/1000)</f>
        <v>0</v>
      </c>
      <c r="AC22">
        <f>(-J22*44100)</f>
        <v>0</v>
      </c>
      <c r="AD22">
        <f>2*29.3*R22*0.92*(DK22-W22)</f>
        <v>0</v>
      </c>
      <c r="AE22">
        <f>2*0.95*5.67E-8*(((DK22+$B$7)+273)^4-(W22+273)^4)</f>
        <v>0</v>
      </c>
      <c r="AF22">
        <f>U22+AE22+AC22+AD22</f>
        <v>0</v>
      </c>
      <c r="AG22">
        <f>DH22*AU22*(DC22-DB22*(1000-AU22*DE22)/(1000-AU22*DD22))/(100*CV22)</f>
        <v>0</v>
      </c>
      <c r="AH22">
        <f>1000*DH22*AU22*(DD22-DE22)/(100*CV22*(1000-AU22*DD22))</f>
        <v>0</v>
      </c>
      <c r="AI22">
        <f>(AJ22 - AK22 - DI22*1E3/(8.314*(DK22+273.15)) * AM22/DH22 * AL22) * DH22/(100*CV22) * (1000 - DE22)/1000</f>
        <v>0</v>
      </c>
      <c r="AJ22">
        <v>368.05684323532</v>
      </c>
      <c r="AK22">
        <v>379.455309090909</v>
      </c>
      <c r="AL22">
        <v>-3.11648460765081</v>
      </c>
      <c r="AM22">
        <v>64.2423246042722</v>
      </c>
      <c r="AN22">
        <f>(AP22 - AO22 + DI22*1E3/(8.314*(DK22+273.15)) * AR22/DH22 * AQ22) * DH22/(100*CV22) * 1000/(1000 - AP22)</f>
        <v>0</v>
      </c>
      <c r="AO22">
        <v>11.6264193445202</v>
      </c>
      <c r="AP22">
        <v>12.32526</v>
      </c>
      <c r="AQ22">
        <v>3.26339042632497e-06</v>
      </c>
      <c r="AR22">
        <v>102.202052282038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MAX(0,($B$13+$C$13*DP22)/(1+$D$13*DP22)*DI22/(DK22+273)*$E$13)</f>
        <v>0</v>
      </c>
      <c r="AX22" t="s">
        <v>407</v>
      </c>
      <c r="AY22" t="s">
        <v>407</v>
      </c>
      <c r="AZ22">
        <v>0</v>
      </c>
      <c r="BA22">
        <v>0</v>
      </c>
      <c r="BB22">
        <f>1-AZ22/BA22</f>
        <v>0</v>
      </c>
      <c r="BC22">
        <v>0</v>
      </c>
      <c r="BD22" t="s">
        <v>407</v>
      </c>
      <c r="BE22" t="s">
        <v>407</v>
      </c>
      <c r="BF22">
        <v>0</v>
      </c>
      <c r="BG22">
        <v>0</v>
      </c>
      <c r="BH22">
        <f>1-BF22/BG22</f>
        <v>0</v>
      </c>
      <c r="BI22">
        <v>0.5</v>
      </c>
      <c r="BJ22">
        <f>CS22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407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f>$B$11*DQ22+$C$11*DR22+$F$11*EC22*(1-EF22)</f>
        <v>0</v>
      </c>
      <c r="CS22">
        <f>CR22*CT22</f>
        <v>0</v>
      </c>
      <c r="CT22">
        <f>($B$11*$D$9+$C$11*$D$9+$F$11*((EP22+EH22)/MAX(EP22+EH22+EQ22, 0.1)*$I$9+EQ22/MAX(EP22+EH22+EQ22, 0.1)*$J$9))/($B$11+$C$11+$F$11)</f>
        <v>0</v>
      </c>
      <c r="CU22">
        <f>($B$11*$K$9+$C$11*$K$9+$F$11*((EP22+EH22)/MAX(EP22+EH22+EQ22, 0.1)*$P$9+EQ22/MAX(EP22+EH22+EQ22, 0.1)*$Q$9))/($B$11+$C$11+$F$11)</f>
        <v>0</v>
      </c>
      <c r="CV22">
        <v>2.18</v>
      </c>
      <c r="CW22">
        <v>0.5</v>
      </c>
      <c r="CX22" t="s">
        <v>408</v>
      </c>
      <c r="CY22">
        <v>2</v>
      </c>
      <c r="CZ22" t="b">
        <v>1</v>
      </c>
      <c r="DA22">
        <v>1510788269.1</v>
      </c>
      <c r="DB22">
        <v>394.626074074074</v>
      </c>
      <c r="DC22">
        <v>380.057555555556</v>
      </c>
      <c r="DD22">
        <v>12.3139555555556</v>
      </c>
      <c r="DE22">
        <v>11.6258074074074</v>
      </c>
      <c r="DF22">
        <v>388.000888888889</v>
      </c>
      <c r="DG22">
        <v>12.2572074074074</v>
      </c>
      <c r="DH22">
        <v>500.069555555556</v>
      </c>
      <c r="DI22">
        <v>89.6630814814815</v>
      </c>
      <c r="DJ22">
        <v>0.0999880333333333</v>
      </c>
      <c r="DK22">
        <v>19.1656666666667</v>
      </c>
      <c r="DL22">
        <v>20.0074814814815</v>
      </c>
      <c r="DM22">
        <v>999.9</v>
      </c>
      <c r="DN22">
        <v>0</v>
      </c>
      <c r="DO22">
        <v>0</v>
      </c>
      <c r="DP22">
        <v>10014.2533333333</v>
      </c>
      <c r="DQ22">
        <v>0</v>
      </c>
      <c r="DR22">
        <v>9.96763148148148</v>
      </c>
      <c r="DS22">
        <v>14.568502962963</v>
      </c>
      <c r="DT22">
        <v>399.545962962963</v>
      </c>
      <c r="DU22">
        <v>384.528037037037</v>
      </c>
      <c r="DV22">
        <v>0.688154259259259</v>
      </c>
      <c r="DW22">
        <v>380.057555555556</v>
      </c>
      <c r="DX22">
        <v>11.6258074074074</v>
      </c>
      <c r="DY22">
        <v>1.10410814814815</v>
      </c>
      <c r="DZ22">
        <v>1.0424062962963</v>
      </c>
      <c r="EA22">
        <v>8.36778148148148</v>
      </c>
      <c r="EB22">
        <v>7.52295925925926</v>
      </c>
      <c r="EC22">
        <v>1999.98111111111</v>
      </c>
      <c r="ED22">
        <v>0.979998888888889</v>
      </c>
      <c r="EE22">
        <v>0.0200008814814815</v>
      </c>
      <c r="EF22">
        <v>0</v>
      </c>
      <c r="EG22">
        <v>2.25552962962963</v>
      </c>
      <c r="EH22">
        <v>0</v>
      </c>
      <c r="EI22">
        <v>3869.06259259259</v>
      </c>
      <c r="EJ22">
        <v>17299.9851851852</v>
      </c>
      <c r="EK22">
        <v>39.2521111111111</v>
      </c>
      <c r="EL22">
        <v>40.458037037037</v>
      </c>
      <c r="EM22">
        <v>39.0482592592593</v>
      </c>
      <c r="EN22">
        <v>39.1848518518519</v>
      </c>
      <c r="EO22">
        <v>37.9835555555556</v>
      </c>
      <c r="EP22">
        <v>1959.97962962963</v>
      </c>
      <c r="EQ22">
        <v>40.0014814814815</v>
      </c>
      <c r="ER22">
        <v>0</v>
      </c>
      <c r="ES22">
        <v>1679675624.9</v>
      </c>
      <c r="ET22">
        <v>0</v>
      </c>
      <c r="EU22">
        <v>2.268852</v>
      </c>
      <c r="EV22">
        <v>-0.875007690421709</v>
      </c>
      <c r="EW22">
        <v>19.2469230311242</v>
      </c>
      <c r="EX22">
        <v>3869.198</v>
      </c>
      <c r="EY22">
        <v>15</v>
      </c>
      <c r="EZ22">
        <v>0</v>
      </c>
      <c r="FA22" t="s">
        <v>409</v>
      </c>
      <c r="FB22">
        <v>1510822609</v>
      </c>
      <c r="FC22">
        <v>1510822610</v>
      </c>
      <c r="FD22">
        <v>0</v>
      </c>
      <c r="FE22">
        <v>-0.09</v>
      </c>
      <c r="FF22">
        <v>-0.009</v>
      </c>
      <c r="FG22">
        <v>6.722</v>
      </c>
      <c r="FH22">
        <v>0.497</v>
      </c>
      <c r="FI22">
        <v>420</v>
      </c>
      <c r="FJ22">
        <v>24</v>
      </c>
      <c r="FK22">
        <v>0.26</v>
      </c>
      <c r="FL22">
        <v>0.06</v>
      </c>
      <c r="FM22">
        <v>0.6913253</v>
      </c>
      <c r="FN22">
        <v>-0.0269009606003756</v>
      </c>
      <c r="FO22">
        <v>0.0100781686833472</v>
      </c>
      <c r="FP22">
        <v>1</v>
      </c>
      <c r="FQ22">
        <v>1</v>
      </c>
      <c r="FR22">
        <v>1</v>
      </c>
      <c r="FS22" t="s">
        <v>410</v>
      </c>
      <c r="FT22">
        <v>2.97438</v>
      </c>
      <c r="FU22">
        <v>2.75392</v>
      </c>
      <c r="FV22">
        <v>0.081889</v>
      </c>
      <c r="FW22">
        <v>0.0800961</v>
      </c>
      <c r="FX22">
        <v>0.0637943</v>
      </c>
      <c r="FY22">
        <v>0.0616939</v>
      </c>
      <c r="FZ22">
        <v>35773.8</v>
      </c>
      <c r="GA22">
        <v>39107.6</v>
      </c>
      <c r="GB22">
        <v>35307.3</v>
      </c>
      <c r="GC22">
        <v>38552.6</v>
      </c>
      <c r="GD22">
        <v>46829.1</v>
      </c>
      <c r="GE22">
        <v>52217.1</v>
      </c>
      <c r="GF22">
        <v>55114.1</v>
      </c>
      <c r="GG22">
        <v>61796.6</v>
      </c>
      <c r="GH22">
        <v>2.00318</v>
      </c>
      <c r="GI22">
        <v>1.82728</v>
      </c>
      <c r="GJ22">
        <v>0.0336245</v>
      </c>
      <c r="GK22">
        <v>0</v>
      </c>
      <c r="GL22">
        <v>19.4461</v>
      </c>
      <c r="GM22">
        <v>999.9</v>
      </c>
      <c r="GN22">
        <v>53.37</v>
      </c>
      <c r="GO22">
        <v>27.674</v>
      </c>
      <c r="GP22">
        <v>22.164</v>
      </c>
      <c r="GQ22">
        <v>54.5593</v>
      </c>
      <c r="GR22">
        <v>49.8758</v>
      </c>
      <c r="GS22">
        <v>1</v>
      </c>
      <c r="GT22">
        <v>-0.116062</v>
      </c>
      <c r="GU22">
        <v>4.71524</v>
      </c>
      <c r="GV22">
        <v>20.0916</v>
      </c>
      <c r="GW22">
        <v>5.20172</v>
      </c>
      <c r="GX22">
        <v>12.004</v>
      </c>
      <c r="GY22">
        <v>4.9756</v>
      </c>
      <c r="GZ22">
        <v>3.29295</v>
      </c>
      <c r="HA22">
        <v>999.9</v>
      </c>
      <c r="HB22">
        <v>9999</v>
      </c>
      <c r="HC22">
        <v>9999</v>
      </c>
      <c r="HD22">
        <v>9999</v>
      </c>
      <c r="HE22">
        <v>1.86278</v>
      </c>
      <c r="HF22">
        <v>1.86783</v>
      </c>
      <c r="HG22">
        <v>1.86757</v>
      </c>
      <c r="HH22">
        <v>1.86861</v>
      </c>
      <c r="HI22">
        <v>1.86954</v>
      </c>
      <c r="HJ22">
        <v>1.86562</v>
      </c>
      <c r="HK22">
        <v>1.86674</v>
      </c>
      <c r="HL22">
        <v>1.86813</v>
      </c>
      <c r="HM22">
        <v>5</v>
      </c>
      <c r="HN22">
        <v>0</v>
      </c>
      <c r="HO22">
        <v>0</v>
      </c>
      <c r="HP22">
        <v>0</v>
      </c>
      <c r="HQ22" t="s">
        <v>411</v>
      </c>
      <c r="HR22" t="s">
        <v>412</v>
      </c>
      <c r="HS22" t="s">
        <v>413</v>
      </c>
      <c r="HT22" t="s">
        <v>413</v>
      </c>
      <c r="HU22" t="s">
        <v>413</v>
      </c>
      <c r="HV22" t="s">
        <v>413</v>
      </c>
      <c r="HW22">
        <v>0</v>
      </c>
      <c r="HX22">
        <v>100</v>
      </c>
      <c r="HY22">
        <v>100</v>
      </c>
      <c r="HZ22">
        <v>6.49</v>
      </c>
      <c r="IA22">
        <v>0.0571</v>
      </c>
      <c r="IB22">
        <v>4.05733592392587</v>
      </c>
      <c r="IC22">
        <v>0.00686039997816796</v>
      </c>
      <c r="ID22">
        <v>-6.09800565113382e-07</v>
      </c>
      <c r="IE22">
        <v>-3.62270322714017e-11</v>
      </c>
      <c r="IF22">
        <v>0.00552775430249796</v>
      </c>
      <c r="IG22">
        <v>-0.0240141547127097</v>
      </c>
      <c r="IH22">
        <v>0.00268956239764471</v>
      </c>
      <c r="II22">
        <v>-3.17667099220491e-05</v>
      </c>
      <c r="IJ22">
        <v>-3</v>
      </c>
      <c r="IK22">
        <v>2046</v>
      </c>
      <c r="IL22">
        <v>1</v>
      </c>
      <c r="IM22">
        <v>25</v>
      </c>
      <c r="IN22">
        <v>-572.2</v>
      </c>
      <c r="IO22">
        <v>-572.2</v>
      </c>
      <c r="IP22">
        <v>0.866699</v>
      </c>
      <c r="IQ22">
        <v>2.60742</v>
      </c>
      <c r="IR22">
        <v>1.54785</v>
      </c>
      <c r="IS22">
        <v>2.30957</v>
      </c>
      <c r="IT22">
        <v>1.34644</v>
      </c>
      <c r="IU22">
        <v>2.3645</v>
      </c>
      <c r="IV22">
        <v>31.477</v>
      </c>
      <c r="IW22">
        <v>15.1827</v>
      </c>
      <c r="IX22">
        <v>18</v>
      </c>
      <c r="IY22">
        <v>502.858</v>
      </c>
      <c r="IZ22">
        <v>393.159</v>
      </c>
      <c r="JA22">
        <v>13.376</v>
      </c>
      <c r="JB22">
        <v>25.5504</v>
      </c>
      <c r="JC22">
        <v>30.0002</v>
      </c>
      <c r="JD22">
        <v>25.6002</v>
      </c>
      <c r="JE22">
        <v>25.5541</v>
      </c>
      <c r="JF22">
        <v>17.3233</v>
      </c>
      <c r="JG22">
        <v>47.968</v>
      </c>
      <c r="JH22">
        <v>0</v>
      </c>
      <c r="JI22">
        <v>13.3712</v>
      </c>
      <c r="JJ22">
        <v>332.07</v>
      </c>
      <c r="JK22">
        <v>11.6499</v>
      </c>
      <c r="JL22">
        <v>102.294</v>
      </c>
      <c r="JM22">
        <v>102.887</v>
      </c>
    </row>
    <row r="23" spans="1:273">
      <c r="A23">
        <v>7</v>
      </c>
      <c r="B23">
        <v>1510788281.6</v>
      </c>
      <c r="C23">
        <v>30</v>
      </c>
      <c r="D23" t="s">
        <v>424</v>
      </c>
      <c r="E23" t="s">
        <v>425</v>
      </c>
      <c r="F23">
        <v>5</v>
      </c>
      <c r="G23" t="s">
        <v>405</v>
      </c>
      <c r="H23" t="s">
        <v>406</v>
      </c>
      <c r="I23">
        <v>1510788273.81429</v>
      </c>
      <c r="J23">
        <f>(K23)/1000</f>
        <v>0</v>
      </c>
      <c r="K23">
        <f>IF(CZ23, AN23, AH23)</f>
        <v>0</v>
      </c>
      <c r="L23">
        <f>IF(CZ23, AI23, AG23)</f>
        <v>0</v>
      </c>
      <c r="M23">
        <f>DB23 - IF(AU23&gt;1, L23*CV23*100.0/(AW23*DP23), 0)</f>
        <v>0</v>
      </c>
      <c r="N23">
        <f>((T23-J23/2)*M23-L23)/(T23+J23/2)</f>
        <v>0</v>
      </c>
      <c r="O23">
        <f>N23*(DI23+DJ23)/1000.0</f>
        <v>0</v>
      </c>
      <c r="P23">
        <f>(DB23 - IF(AU23&gt;1, L23*CV23*100.0/(AW23*DP23), 0))*(DI23+DJ23)/1000.0</f>
        <v>0</v>
      </c>
      <c r="Q23">
        <f>2.0/((1/S23-1/R23)+SIGN(S23)*SQRT((1/S23-1/R23)*(1/S23-1/R23) + 4*CW23/((CW23+1)*(CW23+1))*(2*1/S23*1/R23-1/R23*1/R23)))</f>
        <v>0</v>
      </c>
      <c r="R23">
        <f>IF(LEFT(CX23,1)&lt;&gt;"0",IF(LEFT(CX23,1)="1",3.0,CY23),$D$5+$E$5*(DP23*DI23/($K$5*1000))+$F$5*(DP23*DI23/($K$5*1000))*MAX(MIN(CV23,$J$5),$I$5)*MAX(MIN(CV23,$J$5),$I$5)+$G$5*MAX(MIN(CV23,$J$5),$I$5)*(DP23*DI23/($K$5*1000))+$H$5*(DP23*DI23/($K$5*1000))*(DP23*DI23/($K$5*1000)))</f>
        <v>0</v>
      </c>
      <c r="S23">
        <f>J23*(1000-(1000*0.61365*exp(17.502*W23/(240.97+W23))/(DI23+DJ23)+DD23)/2)/(1000*0.61365*exp(17.502*W23/(240.97+W23))/(DI23+DJ23)-DD23)</f>
        <v>0</v>
      </c>
      <c r="T23">
        <f>1/((CW23+1)/(Q23/1.6)+1/(R23/1.37)) + CW23/((CW23+1)/(Q23/1.6) + CW23/(R23/1.37))</f>
        <v>0</v>
      </c>
      <c r="U23">
        <f>(CR23*CU23)</f>
        <v>0</v>
      </c>
      <c r="V23">
        <f>(DK23+(U23+2*0.95*5.67E-8*(((DK23+$B$7)+273)^4-(DK23+273)^4)-44100*J23)/(1.84*29.3*R23+8*0.95*5.67E-8*(DK23+273)^3))</f>
        <v>0</v>
      </c>
      <c r="W23">
        <f>($C$7*DL23+$D$7*DM23+$E$7*V23)</f>
        <v>0</v>
      </c>
      <c r="X23">
        <f>0.61365*exp(17.502*W23/(240.97+W23))</f>
        <v>0</v>
      </c>
      <c r="Y23">
        <f>(Z23/AA23*100)</f>
        <v>0</v>
      </c>
      <c r="Z23">
        <f>DD23*(DI23+DJ23)/1000</f>
        <v>0</v>
      </c>
      <c r="AA23">
        <f>0.61365*exp(17.502*DK23/(240.97+DK23))</f>
        <v>0</v>
      </c>
      <c r="AB23">
        <f>(X23-DD23*(DI23+DJ23)/1000)</f>
        <v>0</v>
      </c>
      <c r="AC23">
        <f>(-J23*44100)</f>
        <v>0</v>
      </c>
      <c r="AD23">
        <f>2*29.3*R23*0.92*(DK23-W23)</f>
        <v>0</v>
      </c>
      <c r="AE23">
        <f>2*0.95*5.67E-8*(((DK23+$B$7)+273)^4-(W23+273)^4)</f>
        <v>0</v>
      </c>
      <c r="AF23">
        <f>U23+AE23+AC23+AD23</f>
        <v>0</v>
      </c>
      <c r="AG23">
        <f>DH23*AU23*(DC23-DB23*(1000-AU23*DE23)/(1000-AU23*DD23))/(100*CV23)</f>
        <v>0</v>
      </c>
      <c r="AH23">
        <f>1000*DH23*AU23*(DD23-DE23)/(100*CV23*(1000-AU23*DD23))</f>
        <v>0</v>
      </c>
      <c r="AI23">
        <f>(AJ23 - AK23 - DI23*1E3/(8.314*(DK23+273.15)) * AM23/DH23 * AL23) * DH23/(100*CV23) * (1000 - DE23)/1000</f>
        <v>0</v>
      </c>
      <c r="AJ23">
        <v>351.94816253296</v>
      </c>
      <c r="AK23">
        <v>363.739496969697</v>
      </c>
      <c r="AL23">
        <v>-3.16982443854768</v>
      </c>
      <c r="AM23">
        <v>64.2423246042722</v>
      </c>
      <c r="AN23">
        <f>(AP23 - AO23 + DI23*1E3/(8.314*(DK23+273.15)) * AR23/DH23 * AQ23) * DH23/(100*CV23) * 1000/(1000 - AP23)</f>
        <v>0</v>
      </c>
      <c r="AO23">
        <v>11.6244494026697</v>
      </c>
      <c r="AP23">
        <v>12.3269575757576</v>
      </c>
      <c r="AQ23">
        <v>9.56168672572699e-07</v>
      </c>
      <c r="AR23">
        <v>102.202052282038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MAX(0,($B$13+$C$13*DP23)/(1+$D$13*DP23)*DI23/(DK23+273)*$E$13)</f>
        <v>0</v>
      </c>
      <c r="AX23" t="s">
        <v>407</v>
      </c>
      <c r="AY23" t="s">
        <v>407</v>
      </c>
      <c r="AZ23">
        <v>0</v>
      </c>
      <c r="BA23">
        <v>0</v>
      </c>
      <c r="BB23">
        <f>1-AZ23/BA23</f>
        <v>0</v>
      </c>
      <c r="BC23">
        <v>0</v>
      </c>
      <c r="BD23" t="s">
        <v>407</v>
      </c>
      <c r="BE23" t="s">
        <v>407</v>
      </c>
      <c r="BF23">
        <v>0</v>
      </c>
      <c r="BG23">
        <v>0</v>
      </c>
      <c r="BH23">
        <f>1-BF23/BG23</f>
        <v>0</v>
      </c>
      <c r="BI23">
        <v>0.5</v>
      </c>
      <c r="BJ23">
        <f>CS23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407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f>$B$11*DQ23+$C$11*DR23+$F$11*EC23*(1-EF23)</f>
        <v>0</v>
      </c>
      <c r="CS23">
        <f>CR23*CT23</f>
        <v>0</v>
      </c>
      <c r="CT23">
        <f>($B$11*$D$9+$C$11*$D$9+$F$11*((EP23+EH23)/MAX(EP23+EH23+EQ23, 0.1)*$I$9+EQ23/MAX(EP23+EH23+EQ23, 0.1)*$J$9))/($B$11+$C$11+$F$11)</f>
        <v>0</v>
      </c>
      <c r="CU23">
        <f>($B$11*$K$9+$C$11*$K$9+$F$11*((EP23+EH23)/MAX(EP23+EH23+EQ23, 0.1)*$P$9+EQ23/MAX(EP23+EH23+EQ23, 0.1)*$Q$9))/($B$11+$C$11+$F$11)</f>
        <v>0</v>
      </c>
      <c r="CV23">
        <v>2.18</v>
      </c>
      <c r="CW23">
        <v>0.5</v>
      </c>
      <c r="CX23" t="s">
        <v>408</v>
      </c>
      <c r="CY23">
        <v>2</v>
      </c>
      <c r="CZ23" t="b">
        <v>1</v>
      </c>
      <c r="DA23">
        <v>1510788273.81429</v>
      </c>
      <c r="DB23">
        <v>381.44325</v>
      </c>
      <c r="DC23">
        <v>364.595071428571</v>
      </c>
      <c r="DD23">
        <v>12.3210464285714</v>
      </c>
      <c r="DE23">
        <v>11.6258785714286</v>
      </c>
      <c r="DF23">
        <v>374.901607142857</v>
      </c>
      <c r="DG23">
        <v>12.2641142857143</v>
      </c>
      <c r="DH23">
        <v>500.075821428571</v>
      </c>
      <c r="DI23">
        <v>89.6605642857143</v>
      </c>
      <c r="DJ23">
        <v>0.100034782142857</v>
      </c>
      <c r="DK23">
        <v>19.1698178571429</v>
      </c>
      <c r="DL23">
        <v>20.0094428571429</v>
      </c>
      <c r="DM23">
        <v>999.9</v>
      </c>
      <c r="DN23">
        <v>0</v>
      </c>
      <c r="DO23">
        <v>0</v>
      </c>
      <c r="DP23">
        <v>10002.455</v>
      </c>
      <c r="DQ23">
        <v>0</v>
      </c>
      <c r="DR23">
        <v>9.96292178571429</v>
      </c>
      <c r="DS23">
        <v>16.8481142857143</v>
      </c>
      <c r="DT23">
        <v>386.201535714286</v>
      </c>
      <c r="DU23">
        <v>368.883785714286</v>
      </c>
      <c r="DV23">
        <v>0.695170178571429</v>
      </c>
      <c r="DW23">
        <v>364.595071428571</v>
      </c>
      <c r="DX23">
        <v>11.6258785714286</v>
      </c>
      <c r="DY23">
        <v>1.10471357142857</v>
      </c>
      <c r="DZ23">
        <v>1.04238357142857</v>
      </c>
      <c r="EA23">
        <v>8.37586142857143</v>
      </c>
      <c r="EB23">
        <v>7.52264821428572</v>
      </c>
      <c r="EC23">
        <v>1999.9925</v>
      </c>
      <c r="ED23">
        <v>0.979999714285714</v>
      </c>
      <c r="EE23">
        <v>0.0200000285714286</v>
      </c>
      <c r="EF23">
        <v>0</v>
      </c>
      <c r="EG23">
        <v>2.24722142857143</v>
      </c>
      <c r="EH23">
        <v>0</v>
      </c>
      <c r="EI23">
        <v>3870.50285714286</v>
      </c>
      <c r="EJ23">
        <v>17300.0928571429</v>
      </c>
      <c r="EK23">
        <v>39.3435</v>
      </c>
      <c r="EL23">
        <v>40.5376785714286</v>
      </c>
      <c r="EM23">
        <v>39.1223928571429</v>
      </c>
      <c r="EN23">
        <v>39.2943214285714</v>
      </c>
      <c r="EO23">
        <v>38.0578214285714</v>
      </c>
      <c r="EP23">
        <v>1959.99142857143</v>
      </c>
      <c r="EQ23">
        <v>40.0010714285714</v>
      </c>
      <c r="ER23">
        <v>0</v>
      </c>
      <c r="ES23">
        <v>1679675629.7</v>
      </c>
      <c r="ET23">
        <v>0</v>
      </c>
      <c r="EU23">
        <v>2.2591</v>
      </c>
      <c r="EV23">
        <v>-0.178607695411413</v>
      </c>
      <c r="EW23">
        <v>15.7446153683561</v>
      </c>
      <c r="EX23">
        <v>3870.6436</v>
      </c>
      <c r="EY23">
        <v>15</v>
      </c>
      <c r="EZ23">
        <v>0</v>
      </c>
      <c r="FA23" t="s">
        <v>409</v>
      </c>
      <c r="FB23">
        <v>1510822609</v>
      </c>
      <c r="FC23">
        <v>1510822610</v>
      </c>
      <c r="FD23">
        <v>0</v>
      </c>
      <c r="FE23">
        <v>-0.09</v>
      </c>
      <c r="FF23">
        <v>-0.009</v>
      </c>
      <c r="FG23">
        <v>6.722</v>
      </c>
      <c r="FH23">
        <v>0.497</v>
      </c>
      <c r="FI23">
        <v>420</v>
      </c>
      <c r="FJ23">
        <v>24</v>
      </c>
      <c r="FK23">
        <v>0.26</v>
      </c>
      <c r="FL23">
        <v>0.06</v>
      </c>
      <c r="FM23">
        <v>0.69042505</v>
      </c>
      <c r="FN23">
        <v>0.0835704315196993</v>
      </c>
      <c r="FO23">
        <v>0.00841399860931175</v>
      </c>
      <c r="FP23">
        <v>1</v>
      </c>
      <c r="FQ23">
        <v>1</v>
      </c>
      <c r="FR23">
        <v>1</v>
      </c>
      <c r="FS23" t="s">
        <v>410</v>
      </c>
      <c r="FT23">
        <v>2.97427</v>
      </c>
      <c r="FU23">
        <v>2.75381</v>
      </c>
      <c r="FV23">
        <v>0.079139</v>
      </c>
      <c r="FW23">
        <v>0.0769845</v>
      </c>
      <c r="FX23">
        <v>0.0637987</v>
      </c>
      <c r="FY23">
        <v>0.061696</v>
      </c>
      <c r="FZ23">
        <v>35880.4</v>
      </c>
      <c r="GA23">
        <v>39239.6</v>
      </c>
      <c r="GB23">
        <v>35306.8</v>
      </c>
      <c r="GC23">
        <v>38552.3</v>
      </c>
      <c r="GD23">
        <v>46828.3</v>
      </c>
      <c r="GE23">
        <v>52216.9</v>
      </c>
      <c r="GF23">
        <v>55113.4</v>
      </c>
      <c r="GG23">
        <v>61796.5</v>
      </c>
      <c r="GH23">
        <v>2.00322</v>
      </c>
      <c r="GI23">
        <v>1.82675</v>
      </c>
      <c r="GJ23">
        <v>0.0343546</v>
      </c>
      <c r="GK23">
        <v>0</v>
      </c>
      <c r="GL23">
        <v>19.4469</v>
      </c>
      <c r="GM23">
        <v>999.9</v>
      </c>
      <c r="GN23">
        <v>53.37</v>
      </c>
      <c r="GO23">
        <v>27.674</v>
      </c>
      <c r="GP23">
        <v>22.1625</v>
      </c>
      <c r="GQ23">
        <v>54.8093</v>
      </c>
      <c r="GR23">
        <v>50.4167</v>
      </c>
      <c r="GS23">
        <v>1</v>
      </c>
      <c r="GT23">
        <v>-0.11593</v>
      </c>
      <c r="GU23">
        <v>4.73452</v>
      </c>
      <c r="GV23">
        <v>20.0912</v>
      </c>
      <c r="GW23">
        <v>5.20261</v>
      </c>
      <c r="GX23">
        <v>12.004</v>
      </c>
      <c r="GY23">
        <v>4.97575</v>
      </c>
      <c r="GZ23">
        <v>3.293</v>
      </c>
      <c r="HA23">
        <v>999.9</v>
      </c>
      <c r="HB23">
        <v>9999</v>
      </c>
      <c r="HC23">
        <v>9999</v>
      </c>
      <c r="HD23">
        <v>9999</v>
      </c>
      <c r="HE23">
        <v>1.86278</v>
      </c>
      <c r="HF23">
        <v>1.86782</v>
      </c>
      <c r="HG23">
        <v>1.86754</v>
      </c>
      <c r="HH23">
        <v>1.86859</v>
      </c>
      <c r="HI23">
        <v>1.86953</v>
      </c>
      <c r="HJ23">
        <v>1.86558</v>
      </c>
      <c r="HK23">
        <v>1.86674</v>
      </c>
      <c r="HL23">
        <v>1.86809</v>
      </c>
      <c r="HM23">
        <v>5</v>
      </c>
      <c r="HN23">
        <v>0</v>
      </c>
      <c r="HO23">
        <v>0</v>
      </c>
      <c r="HP23">
        <v>0</v>
      </c>
      <c r="HQ23" t="s">
        <v>411</v>
      </c>
      <c r="HR23" t="s">
        <v>412</v>
      </c>
      <c r="HS23" t="s">
        <v>413</v>
      </c>
      <c r="HT23" t="s">
        <v>413</v>
      </c>
      <c r="HU23" t="s">
        <v>413</v>
      </c>
      <c r="HV23" t="s">
        <v>413</v>
      </c>
      <c r="HW23">
        <v>0</v>
      </c>
      <c r="HX23">
        <v>100</v>
      </c>
      <c r="HY23">
        <v>100</v>
      </c>
      <c r="HZ23">
        <v>6.39</v>
      </c>
      <c r="IA23">
        <v>0.0572</v>
      </c>
      <c r="IB23">
        <v>4.05733592392587</v>
      </c>
      <c r="IC23">
        <v>0.00686039997816796</v>
      </c>
      <c r="ID23">
        <v>-6.09800565113382e-07</v>
      </c>
      <c r="IE23">
        <v>-3.62270322714017e-11</v>
      </c>
      <c r="IF23">
        <v>0.00552775430249796</v>
      </c>
      <c r="IG23">
        <v>-0.0240141547127097</v>
      </c>
      <c r="IH23">
        <v>0.00268956239764471</v>
      </c>
      <c r="II23">
        <v>-3.17667099220491e-05</v>
      </c>
      <c r="IJ23">
        <v>-3</v>
      </c>
      <c r="IK23">
        <v>2046</v>
      </c>
      <c r="IL23">
        <v>1</v>
      </c>
      <c r="IM23">
        <v>25</v>
      </c>
      <c r="IN23">
        <v>-572.1</v>
      </c>
      <c r="IO23">
        <v>-572.1</v>
      </c>
      <c r="IP23">
        <v>0.83374</v>
      </c>
      <c r="IQ23">
        <v>2.60986</v>
      </c>
      <c r="IR23">
        <v>1.54785</v>
      </c>
      <c r="IS23">
        <v>2.30957</v>
      </c>
      <c r="IT23">
        <v>1.34644</v>
      </c>
      <c r="IU23">
        <v>2.30103</v>
      </c>
      <c r="IV23">
        <v>31.4988</v>
      </c>
      <c r="IW23">
        <v>15.1827</v>
      </c>
      <c r="IX23">
        <v>18</v>
      </c>
      <c r="IY23">
        <v>502.891</v>
      </c>
      <c r="IZ23">
        <v>392.875</v>
      </c>
      <c r="JA23">
        <v>13.3686</v>
      </c>
      <c r="JB23">
        <v>25.5504</v>
      </c>
      <c r="JC23">
        <v>30.0001</v>
      </c>
      <c r="JD23">
        <v>25.6002</v>
      </c>
      <c r="JE23">
        <v>25.5541</v>
      </c>
      <c r="JF23">
        <v>16.6867</v>
      </c>
      <c r="JG23">
        <v>47.968</v>
      </c>
      <c r="JH23">
        <v>0</v>
      </c>
      <c r="JI23">
        <v>13.3629</v>
      </c>
      <c r="JJ23">
        <v>318.622</v>
      </c>
      <c r="JK23">
        <v>11.6499</v>
      </c>
      <c r="JL23">
        <v>102.293</v>
      </c>
      <c r="JM23">
        <v>102.887</v>
      </c>
    </row>
    <row r="24" spans="1:273">
      <c r="A24">
        <v>8</v>
      </c>
      <c r="B24">
        <v>1510788286.6</v>
      </c>
      <c r="C24">
        <v>35</v>
      </c>
      <c r="D24" t="s">
        <v>426</v>
      </c>
      <c r="E24" t="s">
        <v>427</v>
      </c>
      <c r="F24">
        <v>5</v>
      </c>
      <c r="G24" t="s">
        <v>405</v>
      </c>
      <c r="H24" t="s">
        <v>406</v>
      </c>
      <c r="I24">
        <v>1510788279.1</v>
      </c>
      <c r="J24">
        <f>(K24)/1000</f>
        <v>0</v>
      </c>
      <c r="K24">
        <f>IF(CZ24, AN24, AH24)</f>
        <v>0</v>
      </c>
      <c r="L24">
        <f>IF(CZ24, AI24, AG24)</f>
        <v>0</v>
      </c>
      <c r="M24">
        <f>DB24 - IF(AU24&gt;1, L24*CV24*100.0/(AW24*DP24), 0)</f>
        <v>0</v>
      </c>
      <c r="N24">
        <f>((T24-J24/2)*M24-L24)/(T24+J24/2)</f>
        <v>0</v>
      </c>
      <c r="O24">
        <f>N24*(DI24+DJ24)/1000.0</f>
        <v>0</v>
      </c>
      <c r="P24">
        <f>(DB24 - IF(AU24&gt;1, L24*CV24*100.0/(AW24*DP24), 0))*(DI24+DJ24)/1000.0</f>
        <v>0</v>
      </c>
      <c r="Q24">
        <f>2.0/((1/S24-1/R24)+SIGN(S24)*SQRT((1/S24-1/R24)*(1/S24-1/R24) + 4*CW24/((CW24+1)*(CW24+1))*(2*1/S24*1/R24-1/R24*1/R24)))</f>
        <v>0</v>
      </c>
      <c r="R24">
        <f>IF(LEFT(CX24,1)&lt;&gt;"0",IF(LEFT(CX24,1)="1",3.0,CY24),$D$5+$E$5*(DP24*DI24/($K$5*1000))+$F$5*(DP24*DI24/($K$5*1000))*MAX(MIN(CV24,$J$5),$I$5)*MAX(MIN(CV24,$J$5),$I$5)+$G$5*MAX(MIN(CV24,$J$5),$I$5)*(DP24*DI24/($K$5*1000))+$H$5*(DP24*DI24/($K$5*1000))*(DP24*DI24/($K$5*1000)))</f>
        <v>0</v>
      </c>
      <c r="S24">
        <f>J24*(1000-(1000*0.61365*exp(17.502*W24/(240.97+W24))/(DI24+DJ24)+DD24)/2)/(1000*0.61365*exp(17.502*W24/(240.97+W24))/(DI24+DJ24)-DD24)</f>
        <v>0</v>
      </c>
      <c r="T24">
        <f>1/((CW24+1)/(Q24/1.6)+1/(R24/1.37)) + CW24/((CW24+1)/(Q24/1.6) + CW24/(R24/1.37))</f>
        <v>0</v>
      </c>
      <c r="U24">
        <f>(CR24*CU24)</f>
        <v>0</v>
      </c>
      <c r="V24">
        <f>(DK24+(U24+2*0.95*5.67E-8*(((DK24+$B$7)+273)^4-(DK24+273)^4)-44100*J24)/(1.84*29.3*R24+8*0.95*5.67E-8*(DK24+273)^3))</f>
        <v>0</v>
      </c>
      <c r="W24">
        <f>($C$7*DL24+$D$7*DM24+$E$7*V24)</f>
        <v>0</v>
      </c>
      <c r="X24">
        <f>0.61365*exp(17.502*W24/(240.97+W24))</f>
        <v>0</v>
      </c>
      <c r="Y24">
        <f>(Z24/AA24*100)</f>
        <v>0</v>
      </c>
      <c r="Z24">
        <f>DD24*(DI24+DJ24)/1000</f>
        <v>0</v>
      </c>
      <c r="AA24">
        <f>0.61365*exp(17.502*DK24/(240.97+DK24))</f>
        <v>0</v>
      </c>
      <c r="AB24">
        <f>(X24-DD24*(DI24+DJ24)/1000)</f>
        <v>0</v>
      </c>
      <c r="AC24">
        <f>(-J24*44100)</f>
        <v>0</v>
      </c>
      <c r="AD24">
        <f>2*29.3*R24*0.92*(DK24-W24)</f>
        <v>0</v>
      </c>
      <c r="AE24">
        <f>2*0.95*5.67E-8*(((DK24+$B$7)+273)^4-(W24+273)^4)</f>
        <v>0</v>
      </c>
      <c r="AF24">
        <f>U24+AE24+AC24+AD24</f>
        <v>0</v>
      </c>
      <c r="AG24">
        <f>DH24*AU24*(DC24-DB24*(1000-AU24*DE24)/(1000-AU24*DD24))/(100*CV24)</f>
        <v>0</v>
      </c>
      <c r="AH24">
        <f>1000*DH24*AU24*(DD24-DE24)/(100*CV24*(1000-AU24*DD24))</f>
        <v>0</v>
      </c>
      <c r="AI24">
        <f>(AJ24 - AK24 - DI24*1E3/(8.314*(DK24+273.15)) * AM24/DH24 * AL24) * DH24/(100*CV24) * (1000 - DE24)/1000</f>
        <v>0</v>
      </c>
      <c r="AJ24">
        <v>334.138965250776</v>
      </c>
      <c r="AK24">
        <v>346.992672727273</v>
      </c>
      <c r="AL24">
        <v>-3.3533029988367</v>
      </c>
      <c r="AM24">
        <v>64.2423246042722</v>
      </c>
      <c r="AN24">
        <f>(AP24 - AO24 + DI24*1E3/(8.314*(DK24+273.15)) * AR24/DH24 * AQ24) * DH24/(100*CV24) * 1000/(1000 - AP24)</f>
        <v>0</v>
      </c>
      <c r="AO24">
        <v>11.6270950919786</v>
      </c>
      <c r="AP24">
        <v>12.3302660606061</v>
      </c>
      <c r="AQ24">
        <v>2.18576536891652e-06</v>
      </c>
      <c r="AR24">
        <v>102.202052282038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MAX(0,($B$13+$C$13*DP24)/(1+$D$13*DP24)*DI24/(DK24+273)*$E$13)</f>
        <v>0</v>
      </c>
      <c r="AX24" t="s">
        <v>407</v>
      </c>
      <c r="AY24" t="s">
        <v>407</v>
      </c>
      <c r="AZ24">
        <v>0</v>
      </c>
      <c r="BA24">
        <v>0</v>
      </c>
      <c r="BB24">
        <f>1-AZ24/BA24</f>
        <v>0</v>
      </c>
      <c r="BC24">
        <v>0</v>
      </c>
      <c r="BD24" t="s">
        <v>407</v>
      </c>
      <c r="BE24" t="s">
        <v>407</v>
      </c>
      <c r="BF24">
        <v>0</v>
      </c>
      <c r="BG24">
        <v>0</v>
      </c>
      <c r="BH24">
        <f>1-BF24/BG24</f>
        <v>0</v>
      </c>
      <c r="BI24">
        <v>0.5</v>
      </c>
      <c r="BJ24">
        <f>CS24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407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f>$B$11*DQ24+$C$11*DR24+$F$11*EC24*(1-EF24)</f>
        <v>0</v>
      </c>
      <c r="CS24">
        <f>CR24*CT24</f>
        <v>0</v>
      </c>
      <c r="CT24">
        <f>($B$11*$D$9+$C$11*$D$9+$F$11*((EP24+EH24)/MAX(EP24+EH24+EQ24, 0.1)*$I$9+EQ24/MAX(EP24+EH24+EQ24, 0.1)*$J$9))/($B$11+$C$11+$F$11)</f>
        <v>0</v>
      </c>
      <c r="CU24">
        <f>($B$11*$K$9+$C$11*$K$9+$F$11*((EP24+EH24)/MAX(EP24+EH24+EQ24, 0.1)*$P$9+EQ24/MAX(EP24+EH24+EQ24, 0.1)*$Q$9))/($B$11+$C$11+$F$11)</f>
        <v>0</v>
      </c>
      <c r="CV24">
        <v>2.18</v>
      </c>
      <c r="CW24">
        <v>0.5</v>
      </c>
      <c r="CX24" t="s">
        <v>408</v>
      </c>
      <c r="CY24">
        <v>2</v>
      </c>
      <c r="CZ24" t="b">
        <v>1</v>
      </c>
      <c r="DA24">
        <v>1510788279.1</v>
      </c>
      <c r="DB24">
        <v>365.276851851852</v>
      </c>
      <c r="DC24">
        <v>346.930407407407</v>
      </c>
      <c r="DD24">
        <v>12.3259851851852</v>
      </c>
      <c r="DE24">
        <v>11.6260518518519</v>
      </c>
      <c r="DF24">
        <v>358.838037037037</v>
      </c>
      <c r="DG24">
        <v>12.2689185185185</v>
      </c>
      <c r="DH24">
        <v>500.072962962963</v>
      </c>
      <c r="DI24">
        <v>89.6576777777778</v>
      </c>
      <c r="DJ24">
        <v>0.100127948148148</v>
      </c>
      <c r="DK24">
        <v>19.1737518518519</v>
      </c>
      <c r="DL24">
        <v>20.0143148148148</v>
      </c>
      <c r="DM24">
        <v>999.9</v>
      </c>
      <c r="DN24">
        <v>0</v>
      </c>
      <c r="DO24">
        <v>0</v>
      </c>
      <c r="DP24">
        <v>9974.81407407407</v>
      </c>
      <c r="DQ24">
        <v>0</v>
      </c>
      <c r="DR24">
        <v>9.96701851851852</v>
      </c>
      <c r="DS24">
        <v>18.3464481481481</v>
      </c>
      <c r="DT24">
        <v>369.835407407407</v>
      </c>
      <c r="DU24">
        <v>351.011407407407</v>
      </c>
      <c r="DV24">
        <v>0.699941888888889</v>
      </c>
      <c r="DW24">
        <v>346.930407407407</v>
      </c>
      <c r="DX24">
        <v>11.6260518518519</v>
      </c>
      <c r="DY24">
        <v>1.10512111111111</v>
      </c>
      <c r="DZ24">
        <v>1.04236481481481</v>
      </c>
      <c r="EA24">
        <v>8.38130074074074</v>
      </c>
      <c r="EB24">
        <v>7.52239222222222</v>
      </c>
      <c r="EC24">
        <v>1999.98185185185</v>
      </c>
      <c r="ED24">
        <v>0.980000555555556</v>
      </c>
      <c r="EE24">
        <v>0.0199991592592593</v>
      </c>
      <c r="EF24">
        <v>0</v>
      </c>
      <c r="EG24">
        <v>2.23505925925926</v>
      </c>
      <c r="EH24">
        <v>0</v>
      </c>
      <c r="EI24">
        <v>3871.68925925926</v>
      </c>
      <c r="EJ24">
        <v>17300.0185185185</v>
      </c>
      <c r="EK24">
        <v>39.4326296296296</v>
      </c>
      <c r="EL24">
        <v>40.6317037037037</v>
      </c>
      <c r="EM24">
        <v>39.2033703703704</v>
      </c>
      <c r="EN24">
        <v>39.4071481481481</v>
      </c>
      <c r="EO24">
        <v>38.140962962963</v>
      </c>
      <c r="EP24">
        <v>1959.98185185185</v>
      </c>
      <c r="EQ24">
        <v>40</v>
      </c>
      <c r="ER24">
        <v>0</v>
      </c>
      <c r="ES24">
        <v>1679675634.5</v>
      </c>
      <c r="ET24">
        <v>0</v>
      </c>
      <c r="EU24">
        <v>2.258432</v>
      </c>
      <c r="EV24">
        <v>0.448353846363667</v>
      </c>
      <c r="EW24">
        <v>12.2369230509876</v>
      </c>
      <c r="EX24">
        <v>3871.7084</v>
      </c>
      <c r="EY24">
        <v>15</v>
      </c>
      <c r="EZ24">
        <v>0</v>
      </c>
      <c r="FA24" t="s">
        <v>409</v>
      </c>
      <c r="FB24">
        <v>1510822609</v>
      </c>
      <c r="FC24">
        <v>1510822610</v>
      </c>
      <c r="FD24">
        <v>0</v>
      </c>
      <c r="FE24">
        <v>-0.09</v>
      </c>
      <c r="FF24">
        <v>-0.009</v>
      </c>
      <c r="FG24">
        <v>6.722</v>
      </c>
      <c r="FH24">
        <v>0.497</v>
      </c>
      <c r="FI24">
        <v>420</v>
      </c>
      <c r="FJ24">
        <v>24</v>
      </c>
      <c r="FK24">
        <v>0.26</v>
      </c>
      <c r="FL24">
        <v>0.06</v>
      </c>
      <c r="FM24">
        <v>0.6969063</v>
      </c>
      <c r="FN24">
        <v>0.0551062964352716</v>
      </c>
      <c r="FO24">
        <v>0.00571850015388651</v>
      </c>
      <c r="FP24">
        <v>1</v>
      </c>
      <c r="FQ24">
        <v>1</v>
      </c>
      <c r="FR24">
        <v>1</v>
      </c>
      <c r="FS24" t="s">
        <v>410</v>
      </c>
      <c r="FT24">
        <v>2.97445</v>
      </c>
      <c r="FU24">
        <v>2.75353</v>
      </c>
      <c r="FV24">
        <v>0.0761887</v>
      </c>
      <c r="FW24">
        <v>0.0740358</v>
      </c>
      <c r="FX24">
        <v>0.0638112</v>
      </c>
      <c r="FY24">
        <v>0.0616956</v>
      </c>
      <c r="FZ24">
        <v>35995.3</v>
      </c>
      <c r="GA24">
        <v>39364.9</v>
      </c>
      <c r="GB24">
        <v>35306.8</v>
      </c>
      <c r="GC24">
        <v>38552.4</v>
      </c>
      <c r="GD24">
        <v>46827.6</v>
      </c>
      <c r="GE24">
        <v>52216.7</v>
      </c>
      <c r="GF24">
        <v>55113.5</v>
      </c>
      <c r="GG24">
        <v>61796.4</v>
      </c>
      <c r="GH24">
        <v>2.00312</v>
      </c>
      <c r="GI24">
        <v>1.82655</v>
      </c>
      <c r="GJ24">
        <v>0.0354648</v>
      </c>
      <c r="GK24">
        <v>0</v>
      </c>
      <c r="GL24">
        <v>19.4485</v>
      </c>
      <c r="GM24">
        <v>999.9</v>
      </c>
      <c r="GN24">
        <v>53.321</v>
      </c>
      <c r="GO24">
        <v>27.664</v>
      </c>
      <c r="GP24">
        <v>22.1303</v>
      </c>
      <c r="GQ24">
        <v>55.9593</v>
      </c>
      <c r="GR24">
        <v>49.9038</v>
      </c>
      <c r="GS24">
        <v>1</v>
      </c>
      <c r="GT24">
        <v>-0.115663</v>
      </c>
      <c r="GU24">
        <v>4.7851</v>
      </c>
      <c r="GV24">
        <v>20.0896</v>
      </c>
      <c r="GW24">
        <v>5.20187</v>
      </c>
      <c r="GX24">
        <v>12.004</v>
      </c>
      <c r="GY24">
        <v>4.9754</v>
      </c>
      <c r="GZ24">
        <v>3.29288</v>
      </c>
      <c r="HA24">
        <v>999.9</v>
      </c>
      <c r="HB24">
        <v>9999</v>
      </c>
      <c r="HC24">
        <v>9999</v>
      </c>
      <c r="HD24">
        <v>9999</v>
      </c>
      <c r="HE24">
        <v>1.86278</v>
      </c>
      <c r="HF24">
        <v>1.86782</v>
      </c>
      <c r="HG24">
        <v>1.86754</v>
      </c>
      <c r="HH24">
        <v>1.8686</v>
      </c>
      <c r="HI24">
        <v>1.86952</v>
      </c>
      <c r="HJ24">
        <v>1.86558</v>
      </c>
      <c r="HK24">
        <v>1.86675</v>
      </c>
      <c r="HL24">
        <v>1.8681</v>
      </c>
      <c r="HM24">
        <v>5</v>
      </c>
      <c r="HN24">
        <v>0</v>
      </c>
      <c r="HO24">
        <v>0</v>
      </c>
      <c r="HP24">
        <v>0</v>
      </c>
      <c r="HQ24" t="s">
        <v>411</v>
      </c>
      <c r="HR24" t="s">
        <v>412</v>
      </c>
      <c r="HS24" t="s">
        <v>413</v>
      </c>
      <c r="HT24" t="s">
        <v>413</v>
      </c>
      <c r="HU24" t="s">
        <v>413</v>
      </c>
      <c r="HV24" t="s">
        <v>413</v>
      </c>
      <c r="HW24">
        <v>0</v>
      </c>
      <c r="HX24">
        <v>100</v>
      </c>
      <c r="HY24">
        <v>100</v>
      </c>
      <c r="HZ24">
        <v>6.284</v>
      </c>
      <c r="IA24">
        <v>0.0572</v>
      </c>
      <c r="IB24">
        <v>4.05733592392587</v>
      </c>
      <c r="IC24">
        <v>0.00686039997816796</v>
      </c>
      <c r="ID24">
        <v>-6.09800565113382e-07</v>
      </c>
      <c r="IE24">
        <v>-3.62270322714017e-11</v>
      </c>
      <c r="IF24">
        <v>0.00552775430249796</v>
      </c>
      <c r="IG24">
        <v>-0.0240141547127097</v>
      </c>
      <c r="IH24">
        <v>0.00268956239764471</v>
      </c>
      <c r="II24">
        <v>-3.17667099220491e-05</v>
      </c>
      <c r="IJ24">
        <v>-3</v>
      </c>
      <c r="IK24">
        <v>2046</v>
      </c>
      <c r="IL24">
        <v>1</v>
      </c>
      <c r="IM24">
        <v>25</v>
      </c>
      <c r="IN24">
        <v>-572</v>
      </c>
      <c r="IO24">
        <v>-572.1</v>
      </c>
      <c r="IP24">
        <v>0.800781</v>
      </c>
      <c r="IQ24">
        <v>2.60376</v>
      </c>
      <c r="IR24">
        <v>1.54785</v>
      </c>
      <c r="IS24">
        <v>2.30957</v>
      </c>
      <c r="IT24">
        <v>1.34644</v>
      </c>
      <c r="IU24">
        <v>2.40967</v>
      </c>
      <c r="IV24">
        <v>31.477</v>
      </c>
      <c r="IW24">
        <v>15.1915</v>
      </c>
      <c r="IX24">
        <v>18</v>
      </c>
      <c r="IY24">
        <v>502.825</v>
      </c>
      <c r="IZ24">
        <v>392.767</v>
      </c>
      <c r="JA24">
        <v>13.3572</v>
      </c>
      <c r="JB24">
        <v>25.5504</v>
      </c>
      <c r="JC24">
        <v>30.0001</v>
      </c>
      <c r="JD24">
        <v>25.6002</v>
      </c>
      <c r="JE24">
        <v>25.5541</v>
      </c>
      <c r="JF24">
        <v>15.9897</v>
      </c>
      <c r="JG24">
        <v>47.968</v>
      </c>
      <c r="JH24">
        <v>0</v>
      </c>
      <c r="JI24">
        <v>13.3455</v>
      </c>
      <c r="JJ24">
        <v>298.51</v>
      </c>
      <c r="JK24">
        <v>11.6499</v>
      </c>
      <c r="JL24">
        <v>102.293</v>
      </c>
      <c r="JM24">
        <v>102.887</v>
      </c>
    </row>
    <row r="25" spans="1:273">
      <c r="A25">
        <v>9</v>
      </c>
      <c r="B25">
        <v>1510788291.6</v>
      </c>
      <c r="C25">
        <v>40</v>
      </c>
      <c r="D25" t="s">
        <v>428</v>
      </c>
      <c r="E25" t="s">
        <v>429</v>
      </c>
      <c r="F25">
        <v>5</v>
      </c>
      <c r="G25" t="s">
        <v>405</v>
      </c>
      <c r="H25" t="s">
        <v>406</v>
      </c>
      <c r="I25">
        <v>1510788283.81429</v>
      </c>
      <c r="J25">
        <f>(K25)/1000</f>
        <v>0</v>
      </c>
      <c r="K25">
        <f>IF(CZ25, AN25, AH25)</f>
        <v>0</v>
      </c>
      <c r="L25">
        <f>IF(CZ25, AI25, AG25)</f>
        <v>0</v>
      </c>
      <c r="M25">
        <f>DB25 - IF(AU25&gt;1, L25*CV25*100.0/(AW25*DP25), 0)</f>
        <v>0</v>
      </c>
      <c r="N25">
        <f>((T25-J25/2)*M25-L25)/(T25+J25/2)</f>
        <v>0</v>
      </c>
      <c r="O25">
        <f>N25*(DI25+DJ25)/1000.0</f>
        <v>0</v>
      </c>
      <c r="P25">
        <f>(DB25 - IF(AU25&gt;1, L25*CV25*100.0/(AW25*DP25), 0))*(DI25+DJ25)/1000.0</f>
        <v>0</v>
      </c>
      <c r="Q25">
        <f>2.0/((1/S25-1/R25)+SIGN(S25)*SQRT((1/S25-1/R25)*(1/S25-1/R25) + 4*CW25/((CW25+1)*(CW25+1))*(2*1/S25*1/R25-1/R25*1/R25)))</f>
        <v>0</v>
      </c>
      <c r="R25">
        <f>IF(LEFT(CX25,1)&lt;&gt;"0",IF(LEFT(CX25,1)="1",3.0,CY25),$D$5+$E$5*(DP25*DI25/($K$5*1000))+$F$5*(DP25*DI25/($K$5*1000))*MAX(MIN(CV25,$J$5),$I$5)*MAX(MIN(CV25,$J$5),$I$5)+$G$5*MAX(MIN(CV25,$J$5),$I$5)*(DP25*DI25/($K$5*1000))+$H$5*(DP25*DI25/($K$5*1000))*(DP25*DI25/($K$5*1000)))</f>
        <v>0</v>
      </c>
      <c r="S25">
        <f>J25*(1000-(1000*0.61365*exp(17.502*W25/(240.97+W25))/(DI25+DJ25)+DD25)/2)/(1000*0.61365*exp(17.502*W25/(240.97+W25))/(DI25+DJ25)-DD25)</f>
        <v>0</v>
      </c>
      <c r="T25">
        <f>1/((CW25+1)/(Q25/1.6)+1/(R25/1.37)) + CW25/((CW25+1)/(Q25/1.6) + CW25/(R25/1.37))</f>
        <v>0</v>
      </c>
      <c r="U25">
        <f>(CR25*CU25)</f>
        <v>0</v>
      </c>
      <c r="V25">
        <f>(DK25+(U25+2*0.95*5.67E-8*(((DK25+$B$7)+273)^4-(DK25+273)^4)-44100*J25)/(1.84*29.3*R25+8*0.95*5.67E-8*(DK25+273)^3))</f>
        <v>0</v>
      </c>
      <c r="W25">
        <f>($C$7*DL25+$D$7*DM25+$E$7*V25)</f>
        <v>0</v>
      </c>
      <c r="X25">
        <f>0.61365*exp(17.502*W25/(240.97+W25))</f>
        <v>0</v>
      </c>
      <c r="Y25">
        <f>(Z25/AA25*100)</f>
        <v>0</v>
      </c>
      <c r="Z25">
        <f>DD25*(DI25+DJ25)/1000</f>
        <v>0</v>
      </c>
      <c r="AA25">
        <f>0.61365*exp(17.502*DK25/(240.97+DK25))</f>
        <v>0</v>
      </c>
      <c r="AB25">
        <f>(X25-DD25*(DI25+DJ25)/1000)</f>
        <v>0</v>
      </c>
      <c r="AC25">
        <f>(-J25*44100)</f>
        <v>0</v>
      </c>
      <c r="AD25">
        <f>2*29.3*R25*0.92*(DK25-W25)</f>
        <v>0</v>
      </c>
      <c r="AE25">
        <f>2*0.95*5.67E-8*(((DK25+$B$7)+273)^4-(W25+273)^4)</f>
        <v>0</v>
      </c>
      <c r="AF25">
        <f>U25+AE25+AC25+AD25</f>
        <v>0</v>
      </c>
      <c r="AG25">
        <f>DH25*AU25*(DC25-DB25*(1000-AU25*DE25)/(1000-AU25*DD25))/(100*CV25)</f>
        <v>0</v>
      </c>
      <c r="AH25">
        <f>1000*DH25*AU25*(DD25-DE25)/(100*CV25*(1000-AU25*DD25))</f>
        <v>0</v>
      </c>
      <c r="AI25">
        <f>(AJ25 - AK25 - DI25*1E3/(8.314*(DK25+273.15)) * AM25/DH25 * AL25) * DH25/(100*CV25) * (1000 - DE25)/1000</f>
        <v>0</v>
      </c>
      <c r="AJ25">
        <v>318.160825972411</v>
      </c>
      <c r="AK25">
        <v>330.657218181818</v>
      </c>
      <c r="AL25">
        <v>-3.26456488549389</v>
      </c>
      <c r="AM25">
        <v>64.2423246042722</v>
      </c>
      <c r="AN25">
        <f>(AP25 - AO25 + DI25*1E3/(8.314*(DK25+273.15)) * AR25/DH25 * AQ25) * DH25/(100*CV25) * 1000/(1000 - AP25)</f>
        <v>0</v>
      </c>
      <c r="AO25">
        <v>11.625834490154</v>
      </c>
      <c r="AP25">
        <v>12.3289296969697</v>
      </c>
      <c r="AQ25">
        <v>-1.21260136483875e-06</v>
      </c>
      <c r="AR25">
        <v>102.202052282038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MAX(0,($B$13+$C$13*DP25)/(1+$D$13*DP25)*DI25/(DK25+273)*$E$13)</f>
        <v>0</v>
      </c>
      <c r="AX25" t="s">
        <v>407</v>
      </c>
      <c r="AY25" t="s">
        <v>407</v>
      </c>
      <c r="AZ25">
        <v>0</v>
      </c>
      <c r="BA25">
        <v>0</v>
      </c>
      <c r="BB25">
        <f>1-AZ25/BA25</f>
        <v>0</v>
      </c>
      <c r="BC25">
        <v>0</v>
      </c>
      <c r="BD25" t="s">
        <v>407</v>
      </c>
      <c r="BE25" t="s">
        <v>407</v>
      </c>
      <c r="BF25">
        <v>0</v>
      </c>
      <c r="BG25">
        <v>0</v>
      </c>
      <c r="BH25">
        <f>1-BF25/BG25</f>
        <v>0</v>
      </c>
      <c r="BI25">
        <v>0.5</v>
      </c>
      <c r="BJ25">
        <f>CS25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407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f>$B$11*DQ25+$C$11*DR25+$F$11*EC25*(1-EF25)</f>
        <v>0</v>
      </c>
      <c r="CS25">
        <f>CR25*CT25</f>
        <v>0</v>
      </c>
      <c r="CT25">
        <f>($B$11*$D$9+$C$11*$D$9+$F$11*((EP25+EH25)/MAX(EP25+EH25+EQ25, 0.1)*$I$9+EQ25/MAX(EP25+EH25+EQ25, 0.1)*$J$9))/($B$11+$C$11+$F$11)</f>
        <v>0</v>
      </c>
      <c r="CU25">
        <f>($B$11*$K$9+$C$11*$K$9+$F$11*((EP25+EH25)/MAX(EP25+EH25+EQ25, 0.1)*$P$9+EQ25/MAX(EP25+EH25+EQ25, 0.1)*$Q$9))/($B$11+$C$11+$F$11)</f>
        <v>0</v>
      </c>
      <c r="CV25">
        <v>2.18</v>
      </c>
      <c r="CW25">
        <v>0.5</v>
      </c>
      <c r="CX25" t="s">
        <v>408</v>
      </c>
      <c r="CY25">
        <v>2</v>
      </c>
      <c r="CZ25" t="b">
        <v>1</v>
      </c>
      <c r="DA25">
        <v>1510788283.81429</v>
      </c>
      <c r="DB25">
        <v>350.213928571429</v>
      </c>
      <c r="DC25">
        <v>331.359357142857</v>
      </c>
      <c r="DD25">
        <v>12.3280107142857</v>
      </c>
      <c r="DE25">
        <v>11.6258107142857</v>
      </c>
      <c r="DF25">
        <v>343.871214285714</v>
      </c>
      <c r="DG25">
        <v>12.2708785714286</v>
      </c>
      <c r="DH25">
        <v>500.072571428572</v>
      </c>
      <c r="DI25">
        <v>89.6570285714286</v>
      </c>
      <c r="DJ25">
        <v>0.100089371428571</v>
      </c>
      <c r="DK25">
        <v>19.1747678571429</v>
      </c>
      <c r="DL25">
        <v>20.0221071428571</v>
      </c>
      <c r="DM25">
        <v>999.9</v>
      </c>
      <c r="DN25">
        <v>0</v>
      </c>
      <c r="DO25">
        <v>0</v>
      </c>
      <c r="DP25">
        <v>9973.81357142857</v>
      </c>
      <c r="DQ25">
        <v>0</v>
      </c>
      <c r="DR25">
        <v>9.95834142857143</v>
      </c>
      <c r="DS25">
        <v>18.8545464285714</v>
      </c>
      <c r="DT25">
        <v>354.585214285714</v>
      </c>
      <c r="DU25">
        <v>335.257107142857</v>
      </c>
      <c r="DV25">
        <v>0.702202178571428</v>
      </c>
      <c r="DW25">
        <v>331.359357142857</v>
      </c>
      <c r="DX25">
        <v>11.6258107142857</v>
      </c>
      <c r="DY25">
        <v>1.10529392857143</v>
      </c>
      <c r="DZ25">
        <v>1.04233535714286</v>
      </c>
      <c r="EA25">
        <v>8.38360857142857</v>
      </c>
      <c r="EB25">
        <v>7.52198178571428</v>
      </c>
      <c r="EC25">
        <v>1999.96714285714</v>
      </c>
      <c r="ED25">
        <v>0.980001</v>
      </c>
      <c r="EE25">
        <v>0.0199986964285714</v>
      </c>
      <c r="EF25">
        <v>0</v>
      </c>
      <c r="EG25">
        <v>2.27543214285714</v>
      </c>
      <c r="EH25">
        <v>0</v>
      </c>
      <c r="EI25">
        <v>3872.87607142857</v>
      </c>
      <c r="EJ25">
        <v>17299.8857142857</v>
      </c>
      <c r="EK25">
        <v>39.5199285714286</v>
      </c>
      <c r="EL25">
        <v>40.7051428571428</v>
      </c>
      <c r="EM25">
        <v>39.2876428571428</v>
      </c>
      <c r="EN25">
        <v>39.50425</v>
      </c>
      <c r="EO25">
        <v>38.21625</v>
      </c>
      <c r="EP25">
        <v>1959.96714285714</v>
      </c>
      <c r="EQ25">
        <v>39.9996428571429</v>
      </c>
      <c r="ER25">
        <v>0</v>
      </c>
      <c r="ES25">
        <v>1679675639.9</v>
      </c>
      <c r="ET25">
        <v>0</v>
      </c>
      <c r="EU25">
        <v>2.29791153846154</v>
      </c>
      <c r="EV25">
        <v>-0.20804444430654</v>
      </c>
      <c r="EW25">
        <v>16.1729914550613</v>
      </c>
      <c r="EX25">
        <v>3873.03076923077</v>
      </c>
      <c r="EY25">
        <v>15</v>
      </c>
      <c r="EZ25">
        <v>0</v>
      </c>
      <c r="FA25" t="s">
        <v>409</v>
      </c>
      <c r="FB25">
        <v>1510822609</v>
      </c>
      <c r="FC25">
        <v>1510822610</v>
      </c>
      <c r="FD25">
        <v>0</v>
      </c>
      <c r="FE25">
        <v>-0.09</v>
      </c>
      <c r="FF25">
        <v>-0.009</v>
      </c>
      <c r="FG25">
        <v>6.722</v>
      </c>
      <c r="FH25">
        <v>0.497</v>
      </c>
      <c r="FI25">
        <v>420</v>
      </c>
      <c r="FJ25">
        <v>24</v>
      </c>
      <c r="FK25">
        <v>0.26</v>
      </c>
      <c r="FL25">
        <v>0.06</v>
      </c>
      <c r="FM25">
        <v>0.7001461</v>
      </c>
      <c r="FN25">
        <v>0.0324782363977485</v>
      </c>
      <c r="FO25">
        <v>0.00348119970556129</v>
      </c>
      <c r="FP25">
        <v>1</v>
      </c>
      <c r="FQ25">
        <v>1</v>
      </c>
      <c r="FR25">
        <v>1</v>
      </c>
      <c r="FS25" t="s">
        <v>410</v>
      </c>
      <c r="FT25">
        <v>2.97435</v>
      </c>
      <c r="FU25">
        <v>2.75385</v>
      </c>
      <c r="FV25">
        <v>0.0732405</v>
      </c>
      <c r="FW25">
        <v>0.0708676</v>
      </c>
      <c r="FX25">
        <v>0.063808</v>
      </c>
      <c r="FY25">
        <v>0.0616921</v>
      </c>
      <c r="FZ25">
        <v>36110</v>
      </c>
      <c r="GA25">
        <v>39499.5</v>
      </c>
      <c r="GB25">
        <v>35306.6</v>
      </c>
      <c r="GC25">
        <v>38552.3</v>
      </c>
      <c r="GD25">
        <v>46827.1</v>
      </c>
      <c r="GE25">
        <v>52216.8</v>
      </c>
      <c r="GF25">
        <v>55112.9</v>
      </c>
      <c r="GG25">
        <v>61796.4</v>
      </c>
      <c r="GH25">
        <v>2.00327</v>
      </c>
      <c r="GI25">
        <v>1.82645</v>
      </c>
      <c r="GJ25">
        <v>0.0349209</v>
      </c>
      <c r="GK25">
        <v>0</v>
      </c>
      <c r="GL25">
        <v>19.4485</v>
      </c>
      <c r="GM25">
        <v>999.9</v>
      </c>
      <c r="GN25">
        <v>53.345</v>
      </c>
      <c r="GO25">
        <v>27.674</v>
      </c>
      <c r="GP25">
        <v>22.1544</v>
      </c>
      <c r="GQ25">
        <v>55.6993</v>
      </c>
      <c r="GR25">
        <v>50.0841</v>
      </c>
      <c r="GS25">
        <v>1</v>
      </c>
      <c r="GT25">
        <v>-0.115437</v>
      </c>
      <c r="GU25">
        <v>4.85591</v>
      </c>
      <c r="GV25">
        <v>20.0877</v>
      </c>
      <c r="GW25">
        <v>5.20306</v>
      </c>
      <c r="GX25">
        <v>12.004</v>
      </c>
      <c r="GY25">
        <v>4.97565</v>
      </c>
      <c r="GZ25">
        <v>3.2929</v>
      </c>
      <c r="HA25">
        <v>999.9</v>
      </c>
      <c r="HB25">
        <v>9999</v>
      </c>
      <c r="HC25">
        <v>9999</v>
      </c>
      <c r="HD25">
        <v>9999</v>
      </c>
      <c r="HE25">
        <v>1.86275</v>
      </c>
      <c r="HF25">
        <v>1.86781</v>
      </c>
      <c r="HG25">
        <v>1.86752</v>
      </c>
      <c r="HH25">
        <v>1.86859</v>
      </c>
      <c r="HI25">
        <v>1.86952</v>
      </c>
      <c r="HJ25">
        <v>1.86557</v>
      </c>
      <c r="HK25">
        <v>1.86674</v>
      </c>
      <c r="HL25">
        <v>1.86807</v>
      </c>
      <c r="HM25">
        <v>5</v>
      </c>
      <c r="HN25">
        <v>0</v>
      </c>
      <c r="HO25">
        <v>0</v>
      </c>
      <c r="HP25">
        <v>0</v>
      </c>
      <c r="HQ25" t="s">
        <v>411</v>
      </c>
      <c r="HR25" t="s">
        <v>412</v>
      </c>
      <c r="HS25" t="s">
        <v>413</v>
      </c>
      <c r="HT25" t="s">
        <v>413</v>
      </c>
      <c r="HU25" t="s">
        <v>413</v>
      </c>
      <c r="HV25" t="s">
        <v>413</v>
      </c>
      <c r="HW25">
        <v>0</v>
      </c>
      <c r="HX25">
        <v>100</v>
      </c>
      <c r="HY25">
        <v>100</v>
      </c>
      <c r="HZ25">
        <v>6.181</v>
      </c>
      <c r="IA25">
        <v>0.0572</v>
      </c>
      <c r="IB25">
        <v>4.05733592392587</v>
      </c>
      <c r="IC25">
        <v>0.00686039997816796</v>
      </c>
      <c r="ID25">
        <v>-6.09800565113382e-07</v>
      </c>
      <c r="IE25">
        <v>-3.62270322714017e-11</v>
      </c>
      <c r="IF25">
        <v>0.00552775430249796</v>
      </c>
      <c r="IG25">
        <v>-0.0240141547127097</v>
      </c>
      <c r="IH25">
        <v>0.00268956239764471</v>
      </c>
      <c r="II25">
        <v>-3.17667099220491e-05</v>
      </c>
      <c r="IJ25">
        <v>-3</v>
      </c>
      <c r="IK25">
        <v>2046</v>
      </c>
      <c r="IL25">
        <v>1</v>
      </c>
      <c r="IM25">
        <v>25</v>
      </c>
      <c r="IN25">
        <v>-572</v>
      </c>
      <c r="IO25">
        <v>-572</v>
      </c>
      <c r="IP25">
        <v>0.766602</v>
      </c>
      <c r="IQ25">
        <v>2.60498</v>
      </c>
      <c r="IR25">
        <v>1.54785</v>
      </c>
      <c r="IS25">
        <v>2.30957</v>
      </c>
      <c r="IT25">
        <v>1.34644</v>
      </c>
      <c r="IU25">
        <v>2.33887</v>
      </c>
      <c r="IV25">
        <v>31.477</v>
      </c>
      <c r="IW25">
        <v>15.1827</v>
      </c>
      <c r="IX25">
        <v>18</v>
      </c>
      <c r="IY25">
        <v>502.923</v>
      </c>
      <c r="IZ25">
        <v>392.713</v>
      </c>
      <c r="JA25">
        <v>13.3376</v>
      </c>
      <c r="JB25">
        <v>25.5488</v>
      </c>
      <c r="JC25">
        <v>30.0003</v>
      </c>
      <c r="JD25">
        <v>25.6002</v>
      </c>
      <c r="JE25">
        <v>25.5541</v>
      </c>
      <c r="JF25">
        <v>15.3381</v>
      </c>
      <c r="JG25">
        <v>47.968</v>
      </c>
      <c r="JH25">
        <v>0</v>
      </c>
      <c r="JI25">
        <v>13.3193</v>
      </c>
      <c r="JJ25">
        <v>285.116</v>
      </c>
      <c r="JK25">
        <v>11.6499</v>
      </c>
      <c r="JL25">
        <v>102.292</v>
      </c>
      <c r="JM25">
        <v>102.887</v>
      </c>
    </row>
    <row r="26" spans="1:273">
      <c r="A26">
        <v>10</v>
      </c>
      <c r="B26">
        <v>1510788296.6</v>
      </c>
      <c r="C26">
        <v>45</v>
      </c>
      <c r="D26" t="s">
        <v>430</v>
      </c>
      <c r="E26" t="s">
        <v>431</v>
      </c>
      <c r="F26">
        <v>5</v>
      </c>
      <c r="G26" t="s">
        <v>405</v>
      </c>
      <c r="H26" t="s">
        <v>406</v>
      </c>
      <c r="I26">
        <v>1510788289.1</v>
      </c>
      <c r="J26">
        <f>(K26)/1000</f>
        <v>0</v>
      </c>
      <c r="K26">
        <f>IF(CZ26, AN26, AH26)</f>
        <v>0</v>
      </c>
      <c r="L26">
        <f>IF(CZ26, AI26, AG26)</f>
        <v>0</v>
      </c>
      <c r="M26">
        <f>DB26 - IF(AU26&gt;1, L26*CV26*100.0/(AW26*DP26), 0)</f>
        <v>0</v>
      </c>
      <c r="N26">
        <f>((T26-J26/2)*M26-L26)/(T26+J26/2)</f>
        <v>0</v>
      </c>
      <c r="O26">
        <f>N26*(DI26+DJ26)/1000.0</f>
        <v>0</v>
      </c>
      <c r="P26">
        <f>(DB26 - IF(AU26&gt;1, L26*CV26*100.0/(AW26*DP26), 0))*(DI26+DJ26)/1000.0</f>
        <v>0</v>
      </c>
      <c r="Q26">
        <f>2.0/((1/S26-1/R26)+SIGN(S26)*SQRT((1/S26-1/R26)*(1/S26-1/R26) + 4*CW26/((CW26+1)*(CW26+1))*(2*1/S26*1/R26-1/R26*1/R26)))</f>
        <v>0</v>
      </c>
      <c r="R26">
        <f>IF(LEFT(CX26,1)&lt;&gt;"0",IF(LEFT(CX26,1)="1",3.0,CY26),$D$5+$E$5*(DP26*DI26/($K$5*1000))+$F$5*(DP26*DI26/($K$5*1000))*MAX(MIN(CV26,$J$5),$I$5)*MAX(MIN(CV26,$J$5),$I$5)+$G$5*MAX(MIN(CV26,$J$5),$I$5)*(DP26*DI26/($K$5*1000))+$H$5*(DP26*DI26/($K$5*1000))*(DP26*DI26/($K$5*1000)))</f>
        <v>0</v>
      </c>
      <c r="S26">
        <f>J26*(1000-(1000*0.61365*exp(17.502*W26/(240.97+W26))/(DI26+DJ26)+DD26)/2)/(1000*0.61365*exp(17.502*W26/(240.97+W26))/(DI26+DJ26)-DD26)</f>
        <v>0</v>
      </c>
      <c r="T26">
        <f>1/((CW26+1)/(Q26/1.6)+1/(R26/1.37)) + CW26/((CW26+1)/(Q26/1.6) + CW26/(R26/1.37))</f>
        <v>0</v>
      </c>
      <c r="U26">
        <f>(CR26*CU26)</f>
        <v>0</v>
      </c>
      <c r="V26">
        <f>(DK26+(U26+2*0.95*5.67E-8*(((DK26+$B$7)+273)^4-(DK26+273)^4)-44100*J26)/(1.84*29.3*R26+8*0.95*5.67E-8*(DK26+273)^3))</f>
        <v>0</v>
      </c>
      <c r="W26">
        <f>($C$7*DL26+$D$7*DM26+$E$7*V26)</f>
        <v>0</v>
      </c>
      <c r="X26">
        <f>0.61365*exp(17.502*W26/(240.97+W26))</f>
        <v>0</v>
      </c>
      <c r="Y26">
        <f>(Z26/AA26*100)</f>
        <v>0</v>
      </c>
      <c r="Z26">
        <f>DD26*(DI26+DJ26)/1000</f>
        <v>0</v>
      </c>
      <c r="AA26">
        <f>0.61365*exp(17.502*DK26/(240.97+DK26))</f>
        <v>0</v>
      </c>
      <c r="AB26">
        <f>(X26-DD26*(DI26+DJ26)/1000)</f>
        <v>0</v>
      </c>
      <c r="AC26">
        <f>(-J26*44100)</f>
        <v>0</v>
      </c>
      <c r="AD26">
        <f>2*29.3*R26*0.92*(DK26-W26)</f>
        <v>0</v>
      </c>
      <c r="AE26">
        <f>2*0.95*5.67E-8*(((DK26+$B$7)+273)^4-(W26+273)^4)</f>
        <v>0</v>
      </c>
      <c r="AF26">
        <f>U26+AE26+AC26+AD26</f>
        <v>0</v>
      </c>
      <c r="AG26">
        <f>DH26*AU26*(DC26-DB26*(1000-AU26*DE26)/(1000-AU26*DD26))/(100*CV26)</f>
        <v>0</v>
      </c>
      <c r="AH26">
        <f>1000*DH26*AU26*(DD26-DE26)/(100*CV26*(1000-AU26*DD26))</f>
        <v>0</v>
      </c>
      <c r="AI26">
        <f>(AJ26 - AK26 - DI26*1E3/(8.314*(DK26+273.15)) * AM26/DH26 * AL26) * DH26/(100*CV26) * (1000 - DE26)/1000</f>
        <v>0</v>
      </c>
      <c r="AJ26">
        <v>300.521578025635</v>
      </c>
      <c r="AK26">
        <v>313.745812121212</v>
      </c>
      <c r="AL26">
        <v>-3.39380036828705</v>
      </c>
      <c r="AM26">
        <v>64.2423246042722</v>
      </c>
      <c r="AN26">
        <f>(AP26 - AO26 + DI26*1E3/(8.314*(DK26+273.15)) * AR26/DH26 * AQ26) * DH26/(100*CV26) * 1000/(1000 - AP26)</f>
        <v>0</v>
      </c>
      <c r="AO26">
        <v>11.624518048909</v>
      </c>
      <c r="AP26">
        <v>12.3273393939394</v>
      </c>
      <c r="AQ26">
        <v>-1.85151019516381e-06</v>
      </c>
      <c r="AR26">
        <v>102.202052282038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MAX(0,($B$13+$C$13*DP26)/(1+$D$13*DP26)*DI26/(DK26+273)*$E$13)</f>
        <v>0</v>
      </c>
      <c r="AX26" t="s">
        <v>407</v>
      </c>
      <c r="AY26" t="s">
        <v>407</v>
      </c>
      <c r="AZ26">
        <v>0</v>
      </c>
      <c r="BA26">
        <v>0</v>
      </c>
      <c r="BB26">
        <f>1-AZ26/BA26</f>
        <v>0</v>
      </c>
      <c r="BC26">
        <v>0</v>
      </c>
      <c r="BD26" t="s">
        <v>407</v>
      </c>
      <c r="BE26" t="s">
        <v>407</v>
      </c>
      <c r="BF26">
        <v>0</v>
      </c>
      <c r="BG26">
        <v>0</v>
      </c>
      <c r="BH26">
        <f>1-BF26/BG26</f>
        <v>0</v>
      </c>
      <c r="BI26">
        <v>0.5</v>
      </c>
      <c r="BJ26">
        <f>CS26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407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f>$B$11*DQ26+$C$11*DR26+$F$11*EC26*(1-EF26)</f>
        <v>0</v>
      </c>
      <c r="CS26">
        <f>CR26*CT26</f>
        <v>0</v>
      </c>
      <c r="CT26">
        <f>($B$11*$D$9+$C$11*$D$9+$F$11*((EP26+EH26)/MAX(EP26+EH26+EQ26, 0.1)*$I$9+EQ26/MAX(EP26+EH26+EQ26, 0.1)*$J$9))/($B$11+$C$11+$F$11)</f>
        <v>0</v>
      </c>
      <c r="CU26">
        <f>($B$11*$K$9+$C$11*$K$9+$F$11*((EP26+EH26)/MAX(EP26+EH26+EQ26, 0.1)*$P$9+EQ26/MAX(EP26+EH26+EQ26, 0.1)*$Q$9))/($B$11+$C$11+$F$11)</f>
        <v>0</v>
      </c>
      <c r="CV26">
        <v>2.18</v>
      </c>
      <c r="CW26">
        <v>0.5</v>
      </c>
      <c r="CX26" t="s">
        <v>408</v>
      </c>
      <c r="CY26">
        <v>2</v>
      </c>
      <c r="CZ26" t="b">
        <v>1</v>
      </c>
      <c r="DA26">
        <v>1510788289.1</v>
      </c>
      <c r="DB26">
        <v>332.984592592593</v>
      </c>
      <c r="DC26">
        <v>313.543444444444</v>
      </c>
      <c r="DD26">
        <v>12.3286851851852</v>
      </c>
      <c r="DE26">
        <v>11.6257814814815</v>
      </c>
      <c r="DF26">
        <v>326.752148148148</v>
      </c>
      <c r="DG26">
        <v>12.271537037037</v>
      </c>
      <c r="DH26">
        <v>500.077666666667</v>
      </c>
      <c r="DI26">
        <v>89.6576</v>
      </c>
      <c r="DJ26">
        <v>0.100140007407407</v>
      </c>
      <c r="DK26">
        <v>19.1779851851852</v>
      </c>
      <c r="DL26">
        <v>20.0248185185185</v>
      </c>
      <c r="DM26">
        <v>999.9</v>
      </c>
      <c r="DN26">
        <v>0</v>
      </c>
      <c r="DO26">
        <v>0</v>
      </c>
      <c r="DP26">
        <v>9966.91555555556</v>
      </c>
      <c r="DQ26">
        <v>0</v>
      </c>
      <c r="DR26">
        <v>9.95940851851852</v>
      </c>
      <c r="DS26">
        <v>19.4411444444444</v>
      </c>
      <c r="DT26">
        <v>337.141222222222</v>
      </c>
      <c r="DU26">
        <v>317.231592592593</v>
      </c>
      <c r="DV26">
        <v>0.702909666666667</v>
      </c>
      <c r="DW26">
        <v>313.543444444444</v>
      </c>
      <c r="DX26">
        <v>11.6257814814815</v>
      </c>
      <c r="DY26">
        <v>1.10536074074074</v>
      </c>
      <c r="DZ26">
        <v>1.04233851851852</v>
      </c>
      <c r="EA26">
        <v>8.38450925925926</v>
      </c>
      <c r="EB26">
        <v>7.5220337037037</v>
      </c>
      <c r="EC26">
        <v>1999.97148148148</v>
      </c>
      <c r="ED26">
        <v>0.980001555555556</v>
      </c>
      <c r="EE26">
        <v>0.0199981074074074</v>
      </c>
      <c r="EF26">
        <v>0</v>
      </c>
      <c r="EG26">
        <v>2.3056</v>
      </c>
      <c r="EH26">
        <v>0</v>
      </c>
      <c r="EI26">
        <v>3874.51481481482</v>
      </c>
      <c r="EJ26">
        <v>17299.9148148148</v>
      </c>
      <c r="EK26">
        <v>39.6086296296296</v>
      </c>
      <c r="EL26">
        <v>40.7891111111111</v>
      </c>
      <c r="EM26">
        <v>39.3747037037037</v>
      </c>
      <c r="EN26">
        <v>39.6109259259259</v>
      </c>
      <c r="EO26">
        <v>38.296037037037</v>
      </c>
      <c r="EP26">
        <v>1959.97296296296</v>
      </c>
      <c r="EQ26">
        <v>39.9966666666667</v>
      </c>
      <c r="ER26">
        <v>0</v>
      </c>
      <c r="ES26">
        <v>1679675644.7</v>
      </c>
      <c r="ET26">
        <v>0</v>
      </c>
      <c r="EU26">
        <v>2.30055384615385</v>
      </c>
      <c r="EV26">
        <v>-0.336882051814991</v>
      </c>
      <c r="EW26">
        <v>22.5531623940793</v>
      </c>
      <c r="EX26">
        <v>3874.50846153846</v>
      </c>
      <c r="EY26">
        <v>15</v>
      </c>
      <c r="EZ26">
        <v>0</v>
      </c>
      <c r="FA26" t="s">
        <v>409</v>
      </c>
      <c r="FB26">
        <v>1510822609</v>
      </c>
      <c r="FC26">
        <v>1510822610</v>
      </c>
      <c r="FD26">
        <v>0</v>
      </c>
      <c r="FE26">
        <v>-0.09</v>
      </c>
      <c r="FF26">
        <v>-0.009</v>
      </c>
      <c r="FG26">
        <v>6.722</v>
      </c>
      <c r="FH26">
        <v>0.497</v>
      </c>
      <c r="FI26">
        <v>420</v>
      </c>
      <c r="FJ26">
        <v>24</v>
      </c>
      <c r="FK26">
        <v>0.26</v>
      </c>
      <c r="FL26">
        <v>0.06</v>
      </c>
      <c r="FM26">
        <v>0.702495725</v>
      </c>
      <c r="FN26">
        <v>0.00936368105065559</v>
      </c>
      <c r="FO26">
        <v>0.00130580371778265</v>
      </c>
      <c r="FP26">
        <v>1</v>
      </c>
      <c r="FQ26">
        <v>1</v>
      </c>
      <c r="FR26">
        <v>1</v>
      </c>
      <c r="FS26" t="s">
        <v>410</v>
      </c>
      <c r="FT26">
        <v>2.97436</v>
      </c>
      <c r="FU26">
        <v>2.75377</v>
      </c>
      <c r="FV26">
        <v>0.0701312</v>
      </c>
      <c r="FW26">
        <v>0.0677532</v>
      </c>
      <c r="FX26">
        <v>0.0638012</v>
      </c>
      <c r="FY26">
        <v>0.0616902</v>
      </c>
      <c r="FZ26">
        <v>36230.8</v>
      </c>
      <c r="GA26">
        <v>39631.5</v>
      </c>
      <c r="GB26">
        <v>35306.3</v>
      </c>
      <c r="GC26">
        <v>38552</v>
      </c>
      <c r="GD26">
        <v>46827.1</v>
      </c>
      <c r="GE26">
        <v>52216.3</v>
      </c>
      <c r="GF26">
        <v>55112.4</v>
      </c>
      <c r="GG26">
        <v>61795.8</v>
      </c>
      <c r="GH26">
        <v>2.00328</v>
      </c>
      <c r="GI26">
        <v>1.82647</v>
      </c>
      <c r="GJ26">
        <v>0.0342429</v>
      </c>
      <c r="GK26">
        <v>0</v>
      </c>
      <c r="GL26">
        <v>19.4485</v>
      </c>
      <c r="GM26">
        <v>999.9</v>
      </c>
      <c r="GN26">
        <v>53.321</v>
      </c>
      <c r="GO26">
        <v>27.674</v>
      </c>
      <c r="GP26">
        <v>22.1433</v>
      </c>
      <c r="GQ26">
        <v>55.8594</v>
      </c>
      <c r="GR26">
        <v>50.3325</v>
      </c>
      <c r="GS26">
        <v>1</v>
      </c>
      <c r="GT26">
        <v>-0.115023</v>
      </c>
      <c r="GU26">
        <v>4.92845</v>
      </c>
      <c r="GV26">
        <v>20.0855</v>
      </c>
      <c r="GW26">
        <v>5.20231</v>
      </c>
      <c r="GX26">
        <v>12.004</v>
      </c>
      <c r="GY26">
        <v>4.97565</v>
      </c>
      <c r="GZ26">
        <v>3.29295</v>
      </c>
      <c r="HA26">
        <v>999.9</v>
      </c>
      <c r="HB26">
        <v>9999</v>
      </c>
      <c r="HC26">
        <v>9999</v>
      </c>
      <c r="HD26">
        <v>9999</v>
      </c>
      <c r="HE26">
        <v>1.86274</v>
      </c>
      <c r="HF26">
        <v>1.86782</v>
      </c>
      <c r="HG26">
        <v>1.86753</v>
      </c>
      <c r="HH26">
        <v>1.86861</v>
      </c>
      <c r="HI26">
        <v>1.86953</v>
      </c>
      <c r="HJ26">
        <v>1.86557</v>
      </c>
      <c r="HK26">
        <v>1.86675</v>
      </c>
      <c r="HL26">
        <v>1.86808</v>
      </c>
      <c r="HM26">
        <v>5</v>
      </c>
      <c r="HN26">
        <v>0</v>
      </c>
      <c r="HO26">
        <v>0</v>
      </c>
      <c r="HP26">
        <v>0</v>
      </c>
      <c r="HQ26" t="s">
        <v>411</v>
      </c>
      <c r="HR26" t="s">
        <v>412</v>
      </c>
      <c r="HS26" t="s">
        <v>413</v>
      </c>
      <c r="HT26" t="s">
        <v>413</v>
      </c>
      <c r="HU26" t="s">
        <v>413</v>
      </c>
      <c r="HV26" t="s">
        <v>413</v>
      </c>
      <c r="HW26">
        <v>0</v>
      </c>
      <c r="HX26">
        <v>100</v>
      </c>
      <c r="HY26">
        <v>100</v>
      </c>
      <c r="HZ26">
        <v>6.074</v>
      </c>
      <c r="IA26">
        <v>0.0571</v>
      </c>
      <c r="IB26">
        <v>4.05733592392587</v>
      </c>
      <c r="IC26">
        <v>0.00686039997816796</v>
      </c>
      <c r="ID26">
        <v>-6.09800565113382e-07</v>
      </c>
      <c r="IE26">
        <v>-3.62270322714017e-11</v>
      </c>
      <c r="IF26">
        <v>0.00552775430249796</v>
      </c>
      <c r="IG26">
        <v>-0.0240141547127097</v>
      </c>
      <c r="IH26">
        <v>0.00268956239764471</v>
      </c>
      <c r="II26">
        <v>-3.17667099220491e-05</v>
      </c>
      <c r="IJ26">
        <v>-3</v>
      </c>
      <c r="IK26">
        <v>2046</v>
      </c>
      <c r="IL26">
        <v>1</v>
      </c>
      <c r="IM26">
        <v>25</v>
      </c>
      <c r="IN26">
        <v>-571.9</v>
      </c>
      <c r="IO26">
        <v>-571.9</v>
      </c>
      <c r="IP26">
        <v>0.737305</v>
      </c>
      <c r="IQ26">
        <v>2.60376</v>
      </c>
      <c r="IR26">
        <v>1.54785</v>
      </c>
      <c r="IS26">
        <v>2.30957</v>
      </c>
      <c r="IT26">
        <v>1.34644</v>
      </c>
      <c r="IU26">
        <v>2.35474</v>
      </c>
      <c r="IV26">
        <v>31.477</v>
      </c>
      <c r="IW26">
        <v>15.174</v>
      </c>
      <c r="IX26">
        <v>18</v>
      </c>
      <c r="IY26">
        <v>502.904</v>
      </c>
      <c r="IZ26">
        <v>392.727</v>
      </c>
      <c r="JA26">
        <v>13.3083</v>
      </c>
      <c r="JB26">
        <v>25.5482</v>
      </c>
      <c r="JC26">
        <v>30.0005</v>
      </c>
      <c r="JD26">
        <v>25.598</v>
      </c>
      <c r="JE26">
        <v>25.5541</v>
      </c>
      <c r="JF26">
        <v>14.6875</v>
      </c>
      <c r="JG26">
        <v>47.968</v>
      </c>
      <c r="JH26">
        <v>0</v>
      </c>
      <c r="JI26">
        <v>13.2881</v>
      </c>
      <c r="JJ26">
        <v>264.971</v>
      </c>
      <c r="JK26">
        <v>11.6499</v>
      </c>
      <c r="JL26">
        <v>102.291</v>
      </c>
      <c r="JM26">
        <v>102.886</v>
      </c>
    </row>
    <row r="27" spans="1:273">
      <c r="A27">
        <v>11</v>
      </c>
      <c r="B27">
        <v>1510788301.6</v>
      </c>
      <c r="C27">
        <v>50</v>
      </c>
      <c r="D27" t="s">
        <v>432</v>
      </c>
      <c r="E27" t="s">
        <v>433</v>
      </c>
      <c r="F27">
        <v>5</v>
      </c>
      <c r="G27" t="s">
        <v>405</v>
      </c>
      <c r="H27" t="s">
        <v>406</v>
      </c>
      <c r="I27">
        <v>1510788293.81429</v>
      </c>
      <c r="J27">
        <f>(K27)/1000</f>
        <v>0</v>
      </c>
      <c r="K27">
        <f>IF(CZ27, AN27, AH27)</f>
        <v>0</v>
      </c>
      <c r="L27">
        <f>IF(CZ27, AI27, AG27)</f>
        <v>0</v>
      </c>
      <c r="M27">
        <f>DB27 - IF(AU27&gt;1, L27*CV27*100.0/(AW27*DP27), 0)</f>
        <v>0</v>
      </c>
      <c r="N27">
        <f>((T27-J27/2)*M27-L27)/(T27+J27/2)</f>
        <v>0</v>
      </c>
      <c r="O27">
        <f>N27*(DI27+DJ27)/1000.0</f>
        <v>0</v>
      </c>
      <c r="P27">
        <f>(DB27 - IF(AU27&gt;1, L27*CV27*100.0/(AW27*DP27), 0))*(DI27+DJ27)/1000.0</f>
        <v>0</v>
      </c>
      <c r="Q27">
        <f>2.0/((1/S27-1/R27)+SIGN(S27)*SQRT((1/S27-1/R27)*(1/S27-1/R27) + 4*CW27/((CW27+1)*(CW27+1))*(2*1/S27*1/R27-1/R27*1/R27)))</f>
        <v>0</v>
      </c>
      <c r="R27">
        <f>IF(LEFT(CX27,1)&lt;&gt;"0",IF(LEFT(CX27,1)="1",3.0,CY27),$D$5+$E$5*(DP27*DI27/($K$5*1000))+$F$5*(DP27*DI27/($K$5*1000))*MAX(MIN(CV27,$J$5),$I$5)*MAX(MIN(CV27,$J$5),$I$5)+$G$5*MAX(MIN(CV27,$J$5),$I$5)*(DP27*DI27/($K$5*1000))+$H$5*(DP27*DI27/($K$5*1000))*(DP27*DI27/($K$5*1000)))</f>
        <v>0</v>
      </c>
      <c r="S27">
        <f>J27*(1000-(1000*0.61365*exp(17.502*W27/(240.97+W27))/(DI27+DJ27)+DD27)/2)/(1000*0.61365*exp(17.502*W27/(240.97+W27))/(DI27+DJ27)-DD27)</f>
        <v>0</v>
      </c>
      <c r="T27">
        <f>1/((CW27+1)/(Q27/1.6)+1/(R27/1.37)) + CW27/((CW27+1)/(Q27/1.6) + CW27/(R27/1.37))</f>
        <v>0</v>
      </c>
      <c r="U27">
        <f>(CR27*CU27)</f>
        <v>0</v>
      </c>
      <c r="V27">
        <f>(DK27+(U27+2*0.95*5.67E-8*(((DK27+$B$7)+273)^4-(DK27+273)^4)-44100*J27)/(1.84*29.3*R27+8*0.95*5.67E-8*(DK27+273)^3))</f>
        <v>0</v>
      </c>
      <c r="W27">
        <f>($C$7*DL27+$D$7*DM27+$E$7*V27)</f>
        <v>0</v>
      </c>
      <c r="X27">
        <f>0.61365*exp(17.502*W27/(240.97+W27))</f>
        <v>0</v>
      </c>
      <c r="Y27">
        <f>(Z27/AA27*100)</f>
        <v>0</v>
      </c>
      <c r="Z27">
        <f>DD27*(DI27+DJ27)/1000</f>
        <v>0</v>
      </c>
      <c r="AA27">
        <f>0.61365*exp(17.502*DK27/(240.97+DK27))</f>
        <v>0</v>
      </c>
      <c r="AB27">
        <f>(X27-DD27*(DI27+DJ27)/1000)</f>
        <v>0</v>
      </c>
      <c r="AC27">
        <f>(-J27*44100)</f>
        <v>0</v>
      </c>
      <c r="AD27">
        <f>2*29.3*R27*0.92*(DK27-W27)</f>
        <v>0</v>
      </c>
      <c r="AE27">
        <f>2*0.95*5.67E-8*(((DK27+$B$7)+273)^4-(W27+273)^4)</f>
        <v>0</v>
      </c>
      <c r="AF27">
        <f>U27+AE27+AC27+AD27</f>
        <v>0</v>
      </c>
      <c r="AG27">
        <f>DH27*AU27*(DC27-DB27*(1000-AU27*DE27)/(1000-AU27*DD27))/(100*CV27)</f>
        <v>0</v>
      </c>
      <c r="AH27">
        <f>1000*DH27*AU27*(DD27-DE27)/(100*CV27*(1000-AU27*DD27))</f>
        <v>0</v>
      </c>
      <c r="AI27">
        <f>(AJ27 - AK27 - DI27*1E3/(8.314*(DK27+273.15)) * AM27/DH27 * AL27) * DH27/(100*CV27) * (1000 - DE27)/1000</f>
        <v>0</v>
      </c>
      <c r="AJ27">
        <v>284.922209342473</v>
      </c>
      <c r="AK27">
        <v>297.479727272727</v>
      </c>
      <c r="AL27">
        <v>-3.23174972932393</v>
      </c>
      <c r="AM27">
        <v>64.2423246042722</v>
      </c>
      <c r="AN27">
        <f>(AP27 - AO27 + DI27*1E3/(8.314*(DK27+273.15)) * AR27/DH27 * AQ27) * DH27/(100*CV27) * 1000/(1000 - AP27)</f>
        <v>0</v>
      </c>
      <c r="AO27">
        <v>11.6247613838795</v>
      </c>
      <c r="AP27">
        <v>12.325903030303</v>
      </c>
      <c r="AQ27">
        <v>-1.05427567117729e-06</v>
      </c>
      <c r="AR27">
        <v>102.202052282038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MAX(0,($B$13+$C$13*DP27)/(1+$D$13*DP27)*DI27/(DK27+273)*$E$13)</f>
        <v>0</v>
      </c>
      <c r="AX27" t="s">
        <v>407</v>
      </c>
      <c r="AY27" t="s">
        <v>407</v>
      </c>
      <c r="AZ27">
        <v>0</v>
      </c>
      <c r="BA27">
        <v>0</v>
      </c>
      <c r="BB27">
        <f>1-AZ27/BA27</f>
        <v>0</v>
      </c>
      <c r="BC27">
        <v>0</v>
      </c>
      <c r="BD27" t="s">
        <v>407</v>
      </c>
      <c r="BE27" t="s">
        <v>407</v>
      </c>
      <c r="BF27">
        <v>0</v>
      </c>
      <c r="BG27">
        <v>0</v>
      </c>
      <c r="BH27">
        <f>1-BF27/BG27</f>
        <v>0</v>
      </c>
      <c r="BI27">
        <v>0.5</v>
      </c>
      <c r="BJ27">
        <f>CS27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407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f>$B$11*DQ27+$C$11*DR27+$F$11*EC27*(1-EF27)</f>
        <v>0</v>
      </c>
      <c r="CS27">
        <f>CR27*CT27</f>
        <v>0</v>
      </c>
      <c r="CT27">
        <f>($B$11*$D$9+$C$11*$D$9+$F$11*((EP27+EH27)/MAX(EP27+EH27+EQ27, 0.1)*$I$9+EQ27/MAX(EP27+EH27+EQ27, 0.1)*$J$9))/($B$11+$C$11+$F$11)</f>
        <v>0</v>
      </c>
      <c r="CU27">
        <f>($B$11*$K$9+$C$11*$K$9+$F$11*((EP27+EH27)/MAX(EP27+EH27+EQ27, 0.1)*$P$9+EQ27/MAX(EP27+EH27+EQ27, 0.1)*$Q$9))/($B$11+$C$11+$F$11)</f>
        <v>0</v>
      </c>
      <c r="CV27">
        <v>2.18</v>
      </c>
      <c r="CW27">
        <v>0.5</v>
      </c>
      <c r="CX27" t="s">
        <v>408</v>
      </c>
      <c r="CY27">
        <v>2</v>
      </c>
      <c r="CZ27" t="b">
        <v>1</v>
      </c>
      <c r="DA27">
        <v>1510788293.81429</v>
      </c>
      <c r="DB27">
        <v>317.535357142857</v>
      </c>
      <c r="DC27">
        <v>298.19425</v>
      </c>
      <c r="DD27">
        <v>12.3280821428571</v>
      </c>
      <c r="DE27">
        <v>11.6250464285714</v>
      </c>
      <c r="DF27">
        <v>311.402035714286</v>
      </c>
      <c r="DG27">
        <v>12.2709428571429</v>
      </c>
      <c r="DH27">
        <v>500.062928571429</v>
      </c>
      <c r="DI27">
        <v>89.6575642857143</v>
      </c>
      <c r="DJ27">
        <v>0.0999558714285714</v>
      </c>
      <c r="DK27">
        <v>19.180075</v>
      </c>
      <c r="DL27">
        <v>20.0244214285714</v>
      </c>
      <c r="DM27">
        <v>999.9</v>
      </c>
      <c r="DN27">
        <v>0</v>
      </c>
      <c r="DO27">
        <v>0</v>
      </c>
      <c r="DP27">
        <v>9991.36142857143</v>
      </c>
      <c r="DQ27">
        <v>0</v>
      </c>
      <c r="DR27">
        <v>9.96021285714286</v>
      </c>
      <c r="DS27">
        <v>19.3411392857143</v>
      </c>
      <c r="DT27">
        <v>321.498928571429</v>
      </c>
      <c r="DU27">
        <v>301.7015</v>
      </c>
      <c r="DV27">
        <v>0.703032607142857</v>
      </c>
      <c r="DW27">
        <v>298.19425</v>
      </c>
      <c r="DX27">
        <v>11.6250464285714</v>
      </c>
      <c r="DY27">
        <v>1.105305</v>
      </c>
      <c r="DZ27">
        <v>1.04227178571429</v>
      </c>
      <c r="EA27">
        <v>8.38377214285714</v>
      </c>
      <c r="EB27">
        <v>7.52110321428571</v>
      </c>
      <c r="EC27">
        <v>1999.97535714286</v>
      </c>
      <c r="ED27">
        <v>0.980002071428571</v>
      </c>
      <c r="EE27">
        <v>0.0199975571428571</v>
      </c>
      <c r="EF27">
        <v>0</v>
      </c>
      <c r="EG27">
        <v>2.28801071428571</v>
      </c>
      <c r="EH27">
        <v>0</v>
      </c>
      <c r="EI27">
        <v>3876.39607142857</v>
      </c>
      <c r="EJ27">
        <v>17299.95</v>
      </c>
      <c r="EK27">
        <v>39.69175</v>
      </c>
      <c r="EL27">
        <v>40.8590714285714</v>
      </c>
      <c r="EM27">
        <v>39.4528214285714</v>
      </c>
      <c r="EN27">
        <v>39.7118214285714</v>
      </c>
      <c r="EO27">
        <v>38.37475</v>
      </c>
      <c r="EP27">
        <v>1959.97964285714</v>
      </c>
      <c r="EQ27">
        <v>39.9939285714286</v>
      </c>
      <c r="ER27">
        <v>0</v>
      </c>
      <c r="ES27">
        <v>1679675649.5</v>
      </c>
      <c r="ET27">
        <v>0</v>
      </c>
      <c r="EU27">
        <v>2.27918076923077</v>
      </c>
      <c r="EV27">
        <v>-0.602109396385372</v>
      </c>
      <c r="EW27">
        <v>24.2283760146125</v>
      </c>
      <c r="EX27">
        <v>3876.40230769231</v>
      </c>
      <c r="EY27">
        <v>15</v>
      </c>
      <c r="EZ27">
        <v>0</v>
      </c>
      <c r="FA27" t="s">
        <v>409</v>
      </c>
      <c r="FB27">
        <v>1510822609</v>
      </c>
      <c r="FC27">
        <v>1510822610</v>
      </c>
      <c r="FD27">
        <v>0</v>
      </c>
      <c r="FE27">
        <v>-0.09</v>
      </c>
      <c r="FF27">
        <v>-0.009</v>
      </c>
      <c r="FG27">
        <v>6.722</v>
      </c>
      <c r="FH27">
        <v>0.497</v>
      </c>
      <c r="FI27">
        <v>420</v>
      </c>
      <c r="FJ27">
        <v>24</v>
      </c>
      <c r="FK27">
        <v>0.26</v>
      </c>
      <c r="FL27">
        <v>0.06</v>
      </c>
      <c r="FM27">
        <v>0.702702375</v>
      </c>
      <c r="FN27">
        <v>0.00347418011256888</v>
      </c>
      <c r="FO27">
        <v>0.0011552782497628</v>
      </c>
      <c r="FP27">
        <v>1</v>
      </c>
      <c r="FQ27">
        <v>1</v>
      </c>
      <c r="FR27">
        <v>1</v>
      </c>
      <c r="FS27" t="s">
        <v>410</v>
      </c>
      <c r="FT27">
        <v>2.97451</v>
      </c>
      <c r="FU27">
        <v>2.75397</v>
      </c>
      <c r="FV27">
        <v>0.0670787</v>
      </c>
      <c r="FW27">
        <v>0.0646386</v>
      </c>
      <c r="FX27">
        <v>0.0637953</v>
      </c>
      <c r="FY27">
        <v>0.061687</v>
      </c>
      <c r="FZ27">
        <v>36349.7</v>
      </c>
      <c r="GA27">
        <v>39764</v>
      </c>
      <c r="GB27">
        <v>35306.4</v>
      </c>
      <c r="GC27">
        <v>38552.1</v>
      </c>
      <c r="GD27">
        <v>46827.6</v>
      </c>
      <c r="GE27">
        <v>52216.6</v>
      </c>
      <c r="GF27">
        <v>55112.9</v>
      </c>
      <c r="GG27">
        <v>61796.1</v>
      </c>
      <c r="GH27">
        <v>2.00287</v>
      </c>
      <c r="GI27">
        <v>1.82628</v>
      </c>
      <c r="GJ27">
        <v>0.0342578</v>
      </c>
      <c r="GK27">
        <v>0</v>
      </c>
      <c r="GL27">
        <v>19.4476</v>
      </c>
      <c r="GM27">
        <v>999.9</v>
      </c>
      <c r="GN27">
        <v>53.321</v>
      </c>
      <c r="GO27">
        <v>27.674</v>
      </c>
      <c r="GP27">
        <v>22.1413</v>
      </c>
      <c r="GQ27">
        <v>55.5394</v>
      </c>
      <c r="GR27">
        <v>49.8077</v>
      </c>
      <c r="GS27">
        <v>1</v>
      </c>
      <c r="GT27">
        <v>-0.114812</v>
      </c>
      <c r="GU27">
        <v>4.91556</v>
      </c>
      <c r="GV27">
        <v>20.0859</v>
      </c>
      <c r="GW27">
        <v>5.20261</v>
      </c>
      <c r="GX27">
        <v>12.004</v>
      </c>
      <c r="GY27">
        <v>4.9756</v>
      </c>
      <c r="GZ27">
        <v>3.29293</v>
      </c>
      <c r="HA27">
        <v>999.9</v>
      </c>
      <c r="HB27">
        <v>9999</v>
      </c>
      <c r="HC27">
        <v>9999</v>
      </c>
      <c r="HD27">
        <v>9999</v>
      </c>
      <c r="HE27">
        <v>1.86275</v>
      </c>
      <c r="HF27">
        <v>1.86782</v>
      </c>
      <c r="HG27">
        <v>1.86752</v>
      </c>
      <c r="HH27">
        <v>1.86859</v>
      </c>
      <c r="HI27">
        <v>1.86952</v>
      </c>
      <c r="HJ27">
        <v>1.86556</v>
      </c>
      <c r="HK27">
        <v>1.86676</v>
      </c>
      <c r="HL27">
        <v>1.86808</v>
      </c>
      <c r="HM27">
        <v>5</v>
      </c>
      <c r="HN27">
        <v>0</v>
      </c>
      <c r="HO27">
        <v>0</v>
      </c>
      <c r="HP27">
        <v>0</v>
      </c>
      <c r="HQ27" t="s">
        <v>411</v>
      </c>
      <c r="HR27" t="s">
        <v>412</v>
      </c>
      <c r="HS27" t="s">
        <v>413</v>
      </c>
      <c r="HT27" t="s">
        <v>413</v>
      </c>
      <c r="HU27" t="s">
        <v>413</v>
      </c>
      <c r="HV27" t="s">
        <v>413</v>
      </c>
      <c r="HW27">
        <v>0</v>
      </c>
      <c r="HX27">
        <v>100</v>
      </c>
      <c r="HY27">
        <v>100</v>
      </c>
      <c r="HZ27">
        <v>5.97</v>
      </c>
      <c r="IA27">
        <v>0.057</v>
      </c>
      <c r="IB27">
        <v>4.05733592392587</v>
      </c>
      <c r="IC27">
        <v>0.00686039997816796</v>
      </c>
      <c r="ID27">
        <v>-6.09800565113382e-07</v>
      </c>
      <c r="IE27">
        <v>-3.62270322714017e-11</v>
      </c>
      <c r="IF27">
        <v>0.00552775430249796</v>
      </c>
      <c r="IG27">
        <v>-0.0240141547127097</v>
      </c>
      <c r="IH27">
        <v>0.00268956239764471</v>
      </c>
      <c r="II27">
        <v>-3.17667099220491e-05</v>
      </c>
      <c r="IJ27">
        <v>-3</v>
      </c>
      <c r="IK27">
        <v>2046</v>
      </c>
      <c r="IL27">
        <v>1</v>
      </c>
      <c r="IM27">
        <v>25</v>
      </c>
      <c r="IN27">
        <v>-571.8</v>
      </c>
      <c r="IO27">
        <v>-571.8</v>
      </c>
      <c r="IP27">
        <v>0.701904</v>
      </c>
      <c r="IQ27">
        <v>2.60864</v>
      </c>
      <c r="IR27">
        <v>1.54785</v>
      </c>
      <c r="IS27">
        <v>2.30957</v>
      </c>
      <c r="IT27">
        <v>1.34644</v>
      </c>
      <c r="IU27">
        <v>2.42065</v>
      </c>
      <c r="IV27">
        <v>31.477</v>
      </c>
      <c r="IW27">
        <v>15.1827</v>
      </c>
      <c r="IX27">
        <v>18</v>
      </c>
      <c r="IY27">
        <v>502.64</v>
      </c>
      <c r="IZ27">
        <v>392.618</v>
      </c>
      <c r="JA27">
        <v>13.2786</v>
      </c>
      <c r="JB27">
        <v>25.5482</v>
      </c>
      <c r="JC27">
        <v>30.0003</v>
      </c>
      <c r="JD27">
        <v>25.598</v>
      </c>
      <c r="JE27">
        <v>25.5541</v>
      </c>
      <c r="JF27">
        <v>14.035</v>
      </c>
      <c r="JG27">
        <v>47.968</v>
      </c>
      <c r="JH27">
        <v>0</v>
      </c>
      <c r="JI27">
        <v>13.2706</v>
      </c>
      <c r="JJ27">
        <v>251.469</v>
      </c>
      <c r="JK27">
        <v>11.6499</v>
      </c>
      <c r="JL27">
        <v>102.292</v>
      </c>
      <c r="JM27">
        <v>102.886</v>
      </c>
    </row>
    <row r="28" spans="1:273">
      <c r="A28">
        <v>12</v>
      </c>
      <c r="B28">
        <v>1510788306.6</v>
      </c>
      <c r="C28">
        <v>55</v>
      </c>
      <c r="D28" t="s">
        <v>434</v>
      </c>
      <c r="E28" t="s">
        <v>435</v>
      </c>
      <c r="F28">
        <v>5</v>
      </c>
      <c r="G28" t="s">
        <v>405</v>
      </c>
      <c r="H28" t="s">
        <v>406</v>
      </c>
      <c r="I28">
        <v>1510788299.1</v>
      </c>
      <c r="J28">
        <f>(K28)/1000</f>
        <v>0</v>
      </c>
      <c r="K28">
        <f>IF(CZ28, AN28, AH28)</f>
        <v>0</v>
      </c>
      <c r="L28">
        <f>IF(CZ28, AI28, AG28)</f>
        <v>0</v>
      </c>
      <c r="M28">
        <f>DB28 - IF(AU28&gt;1, L28*CV28*100.0/(AW28*DP28), 0)</f>
        <v>0</v>
      </c>
      <c r="N28">
        <f>((T28-J28/2)*M28-L28)/(T28+J28/2)</f>
        <v>0</v>
      </c>
      <c r="O28">
        <f>N28*(DI28+DJ28)/1000.0</f>
        <v>0</v>
      </c>
      <c r="P28">
        <f>(DB28 - IF(AU28&gt;1, L28*CV28*100.0/(AW28*DP28), 0))*(DI28+DJ28)/1000.0</f>
        <v>0</v>
      </c>
      <c r="Q28">
        <f>2.0/((1/S28-1/R28)+SIGN(S28)*SQRT((1/S28-1/R28)*(1/S28-1/R28) + 4*CW28/((CW28+1)*(CW28+1))*(2*1/S28*1/R28-1/R28*1/R28)))</f>
        <v>0</v>
      </c>
      <c r="R28">
        <f>IF(LEFT(CX28,1)&lt;&gt;"0",IF(LEFT(CX28,1)="1",3.0,CY28),$D$5+$E$5*(DP28*DI28/($K$5*1000))+$F$5*(DP28*DI28/($K$5*1000))*MAX(MIN(CV28,$J$5),$I$5)*MAX(MIN(CV28,$J$5),$I$5)+$G$5*MAX(MIN(CV28,$J$5),$I$5)*(DP28*DI28/($K$5*1000))+$H$5*(DP28*DI28/($K$5*1000))*(DP28*DI28/($K$5*1000)))</f>
        <v>0</v>
      </c>
      <c r="S28">
        <f>J28*(1000-(1000*0.61365*exp(17.502*W28/(240.97+W28))/(DI28+DJ28)+DD28)/2)/(1000*0.61365*exp(17.502*W28/(240.97+W28))/(DI28+DJ28)-DD28)</f>
        <v>0</v>
      </c>
      <c r="T28">
        <f>1/((CW28+1)/(Q28/1.6)+1/(R28/1.37)) + CW28/((CW28+1)/(Q28/1.6) + CW28/(R28/1.37))</f>
        <v>0</v>
      </c>
      <c r="U28">
        <f>(CR28*CU28)</f>
        <v>0</v>
      </c>
      <c r="V28">
        <f>(DK28+(U28+2*0.95*5.67E-8*(((DK28+$B$7)+273)^4-(DK28+273)^4)-44100*J28)/(1.84*29.3*R28+8*0.95*5.67E-8*(DK28+273)^3))</f>
        <v>0</v>
      </c>
      <c r="W28">
        <f>($C$7*DL28+$D$7*DM28+$E$7*V28)</f>
        <v>0</v>
      </c>
      <c r="X28">
        <f>0.61365*exp(17.502*W28/(240.97+W28))</f>
        <v>0</v>
      </c>
      <c r="Y28">
        <f>(Z28/AA28*100)</f>
        <v>0</v>
      </c>
      <c r="Z28">
        <f>DD28*(DI28+DJ28)/1000</f>
        <v>0</v>
      </c>
      <c r="AA28">
        <f>0.61365*exp(17.502*DK28/(240.97+DK28))</f>
        <v>0</v>
      </c>
      <c r="AB28">
        <f>(X28-DD28*(DI28+DJ28)/1000)</f>
        <v>0</v>
      </c>
      <c r="AC28">
        <f>(-J28*44100)</f>
        <v>0</v>
      </c>
      <c r="AD28">
        <f>2*29.3*R28*0.92*(DK28-W28)</f>
        <v>0</v>
      </c>
      <c r="AE28">
        <f>2*0.95*5.67E-8*(((DK28+$B$7)+273)^4-(W28+273)^4)</f>
        <v>0</v>
      </c>
      <c r="AF28">
        <f>U28+AE28+AC28+AD28</f>
        <v>0</v>
      </c>
      <c r="AG28">
        <f>DH28*AU28*(DC28-DB28*(1000-AU28*DE28)/(1000-AU28*DD28))/(100*CV28)</f>
        <v>0</v>
      </c>
      <c r="AH28">
        <f>1000*DH28*AU28*(DD28-DE28)/(100*CV28*(1000-AU28*DD28))</f>
        <v>0</v>
      </c>
      <c r="AI28">
        <f>(AJ28 - AK28 - DI28*1E3/(8.314*(DK28+273.15)) * AM28/DH28 * AL28) * DH28/(100*CV28) * (1000 - DE28)/1000</f>
        <v>0</v>
      </c>
      <c r="AJ28">
        <v>268.062028968886</v>
      </c>
      <c r="AK28">
        <v>281.135018181818</v>
      </c>
      <c r="AL28">
        <v>-3.27569952277128</v>
      </c>
      <c r="AM28">
        <v>64.2423246042722</v>
      </c>
      <c r="AN28">
        <f>(AP28 - AO28 + DI28*1E3/(8.314*(DK28+273.15)) * AR28/DH28 * AQ28) * DH28/(100*CV28) * 1000/(1000 - AP28)</f>
        <v>0</v>
      </c>
      <c r="AO28">
        <v>11.6248662086406</v>
      </c>
      <c r="AP28">
        <v>12.3235024242424</v>
      </c>
      <c r="AQ28">
        <v>-1.41606511291388e-06</v>
      </c>
      <c r="AR28">
        <v>102.202052282038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MAX(0,($B$13+$C$13*DP28)/(1+$D$13*DP28)*DI28/(DK28+273)*$E$13)</f>
        <v>0</v>
      </c>
      <c r="AX28" t="s">
        <v>407</v>
      </c>
      <c r="AY28" t="s">
        <v>407</v>
      </c>
      <c r="AZ28">
        <v>0</v>
      </c>
      <c r="BA28">
        <v>0</v>
      </c>
      <c r="BB28">
        <f>1-AZ28/BA28</f>
        <v>0</v>
      </c>
      <c r="BC28">
        <v>0</v>
      </c>
      <c r="BD28" t="s">
        <v>407</v>
      </c>
      <c r="BE28" t="s">
        <v>407</v>
      </c>
      <c r="BF28">
        <v>0</v>
      </c>
      <c r="BG28">
        <v>0</v>
      </c>
      <c r="BH28">
        <f>1-BF28/BG28</f>
        <v>0</v>
      </c>
      <c r="BI28">
        <v>0.5</v>
      </c>
      <c r="BJ28">
        <f>CS28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407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f>$B$11*DQ28+$C$11*DR28+$F$11*EC28*(1-EF28)</f>
        <v>0</v>
      </c>
      <c r="CS28">
        <f>CR28*CT28</f>
        <v>0</v>
      </c>
      <c r="CT28">
        <f>($B$11*$D$9+$C$11*$D$9+$F$11*((EP28+EH28)/MAX(EP28+EH28+EQ28, 0.1)*$I$9+EQ28/MAX(EP28+EH28+EQ28, 0.1)*$J$9))/($B$11+$C$11+$F$11)</f>
        <v>0</v>
      </c>
      <c r="CU28">
        <f>($B$11*$K$9+$C$11*$K$9+$F$11*((EP28+EH28)/MAX(EP28+EH28+EQ28, 0.1)*$P$9+EQ28/MAX(EP28+EH28+EQ28, 0.1)*$Q$9))/($B$11+$C$11+$F$11)</f>
        <v>0</v>
      </c>
      <c r="CV28">
        <v>2.18</v>
      </c>
      <c r="CW28">
        <v>0.5</v>
      </c>
      <c r="CX28" t="s">
        <v>408</v>
      </c>
      <c r="CY28">
        <v>2</v>
      </c>
      <c r="CZ28" t="b">
        <v>1</v>
      </c>
      <c r="DA28">
        <v>1510788299.1</v>
      </c>
      <c r="DB28">
        <v>300.305111111111</v>
      </c>
      <c r="DC28">
        <v>280.814740740741</v>
      </c>
      <c r="DD28">
        <v>12.3266185185185</v>
      </c>
      <c r="DE28">
        <v>11.6247074074074</v>
      </c>
      <c r="DF28">
        <v>294.282740740741</v>
      </c>
      <c r="DG28">
        <v>12.2695185185185</v>
      </c>
      <c r="DH28">
        <v>500.066222222222</v>
      </c>
      <c r="DI28">
        <v>89.6574592592593</v>
      </c>
      <c r="DJ28">
        <v>0.100017640740741</v>
      </c>
      <c r="DK28">
        <v>19.1829888888889</v>
      </c>
      <c r="DL28">
        <v>20.0143888888889</v>
      </c>
      <c r="DM28">
        <v>999.9</v>
      </c>
      <c r="DN28">
        <v>0</v>
      </c>
      <c r="DO28">
        <v>0</v>
      </c>
      <c r="DP28">
        <v>9996.32333333333</v>
      </c>
      <c r="DQ28">
        <v>0</v>
      </c>
      <c r="DR28">
        <v>9.96231962962963</v>
      </c>
      <c r="DS28">
        <v>19.4904592592593</v>
      </c>
      <c r="DT28">
        <v>304.053185185185</v>
      </c>
      <c r="DU28">
        <v>284.11737037037</v>
      </c>
      <c r="DV28">
        <v>0.701898555555556</v>
      </c>
      <c r="DW28">
        <v>280.814740740741</v>
      </c>
      <c r="DX28">
        <v>11.6247074074074</v>
      </c>
      <c r="DY28">
        <v>1.10517259259259</v>
      </c>
      <c r="DZ28">
        <v>1.04224074074074</v>
      </c>
      <c r="EA28">
        <v>8.38199925925926</v>
      </c>
      <c r="EB28">
        <v>7.52066592592593</v>
      </c>
      <c r="EC28">
        <v>2000.00666666667</v>
      </c>
      <c r="ED28">
        <v>0.980002888888889</v>
      </c>
      <c r="EE28">
        <v>0.0199966851851852</v>
      </c>
      <c r="EF28">
        <v>0</v>
      </c>
      <c r="EG28">
        <v>2.27195925925926</v>
      </c>
      <c r="EH28">
        <v>0</v>
      </c>
      <c r="EI28">
        <v>3878.8</v>
      </c>
      <c r="EJ28">
        <v>17300.237037037</v>
      </c>
      <c r="EK28">
        <v>39.7798888888889</v>
      </c>
      <c r="EL28">
        <v>40.9418518518518</v>
      </c>
      <c r="EM28">
        <v>39.5274444444444</v>
      </c>
      <c r="EN28">
        <v>39.8168888888889</v>
      </c>
      <c r="EO28">
        <v>38.4581111111111</v>
      </c>
      <c r="EP28">
        <v>1960.01407407407</v>
      </c>
      <c r="EQ28">
        <v>39.9911111111111</v>
      </c>
      <c r="ER28">
        <v>0</v>
      </c>
      <c r="ES28">
        <v>1679675654.9</v>
      </c>
      <c r="ET28">
        <v>0</v>
      </c>
      <c r="EU28">
        <v>2.260704</v>
      </c>
      <c r="EV28">
        <v>-0.26329230186727</v>
      </c>
      <c r="EW28">
        <v>28.7923076255884</v>
      </c>
      <c r="EX28">
        <v>3879.0212</v>
      </c>
      <c r="EY28">
        <v>15</v>
      </c>
      <c r="EZ28">
        <v>0</v>
      </c>
      <c r="FA28" t="s">
        <v>409</v>
      </c>
      <c r="FB28">
        <v>1510822609</v>
      </c>
      <c r="FC28">
        <v>1510822610</v>
      </c>
      <c r="FD28">
        <v>0</v>
      </c>
      <c r="FE28">
        <v>-0.09</v>
      </c>
      <c r="FF28">
        <v>-0.009</v>
      </c>
      <c r="FG28">
        <v>6.722</v>
      </c>
      <c r="FH28">
        <v>0.497</v>
      </c>
      <c r="FI28">
        <v>420</v>
      </c>
      <c r="FJ28">
        <v>24</v>
      </c>
      <c r="FK28">
        <v>0.26</v>
      </c>
      <c r="FL28">
        <v>0.06</v>
      </c>
      <c r="FM28">
        <v>0.702408725</v>
      </c>
      <c r="FN28">
        <v>-0.0132222776735469</v>
      </c>
      <c r="FO28">
        <v>0.00140439880353659</v>
      </c>
      <c r="FP28">
        <v>1</v>
      </c>
      <c r="FQ28">
        <v>1</v>
      </c>
      <c r="FR28">
        <v>1</v>
      </c>
      <c r="FS28" t="s">
        <v>410</v>
      </c>
      <c r="FT28">
        <v>2.97429</v>
      </c>
      <c r="FU28">
        <v>2.75372</v>
      </c>
      <c r="FV28">
        <v>0.0639472</v>
      </c>
      <c r="FW28">
        <v>0.0614168</v>
      </c>
      <c r="FX28">
        <v>0.0637872</v>
      </c>
      <c r="FY28">
        <v>0.0616926</v>
      </c>
      <c r="FZ28">
        <v>36471.9</v>
      </c>
      <c r="GA28">
        <v>39900.6</v>
      </c>
      <c r="GB28">
        <v>35306.6</v>
      </c>
      <c r="GC28">
        <v>38551.9</v>
      </c>
      <c r="GD28">
        <v>46828.1</v>
      </c>
      <c r="GE28">
        <v>52216</v>
      </c>
      <c r="GF28">
        <v>55112.9</v>
      </c>
      <c r="GG28">
        <v>61795.8</v>
      </c>
      <c r="GH28">
        <v>2.00295</v>
      </c>
      <c r="GI28">
        <v>1.8262</v>
      </c>
      <c r="GJ28">
        <v>0.0337735</v>
      </c>
      <c r="GK28">
        <v>0</v>
      </c>
      <c r="GL28">
        <v>19.4463</v>
      </c>
      <c r="GM28">
        <v>999.9</v>
      </c>
      <c r="GN28">
        <v>53.321</v>
      </c>
      <c r="GO28">
        <v>27.674</v>
      </c>
      <c r="GP28">
        <v>22.1437</v>
      </c>
      <c r="GQ28">
        <v>55.7894</v>
      </c>
      <c r="GR28">
        <v>50.2644</v>
      </c>
      <c r="GS28">
        <v>1</v>
      </c>
      <c r="GT28">
        <v>-0.11502</v>
      </c>
      <c r="GU28">
        <v>4.88796</v>
      </c>
      <c r="GV28">
        <v>20.0867</v>
      </c>
      <c r="GW28">
        <v>5.20276</v>
      </c>
      <c r="GX28">
        <v>12.004</v>
      </c>
      <c r="GY28">
        <v>4.9756</v>
      </c>
      <c r="GZ28">
        <v>3.29295</v>
      </c>
      <c r="HA28">
        <v>999.9</v>
      </c>
      <c r="HB28">
        <v>9999</v>
      </c>
      <c r="HC28">
        <v>9999</v>
      </c>
      <c r="HD28">
        <v>9999</v>
      </c>
      <c r="HE28">
        <v>1.86275</v>
      </c>
      <c r="HF28">
        <v>1.8678</v>
      </c>
      <c r="HG28">
        <v>1.86753</v>
      </c>
      <c r="HH28">
        <v>1.8686</v>
      </c>
      <c r="HI28">
        <v>1.86956</v>
      </c>
      <c r="HJ28">
        <v>1.86558</v>
      </c>
      <c r="HK28">
        <v>1.86673</v>
      </c>
      <c r="HL28">
        <v>1.86808</v>
      </c>
      <c r="HM28">
        <v>5</v>
      </c>
      <c r="HN28">
        <v>0</v>
      </c>
      <c r="HO28">
        <v>0</v>
      </c>
      <c r="HP28">
        <v>0</v>
      </c>
      <c r="HQ28" t="s">
        <v>411</v>
      </c>
      <c r="HR28" t="s">
        <v>412</v>
      </c>
      <c r="HS28" t="s">
        <v>413</v>
      </c>
      <c r="HT28" t="s">
        <v>413</v>
      </c>
      <c r="HU28" t="s">
        <v>413</v>
      </c>
      <c r="HV28" t="s">
        <v>413</v>
      </c>
      <c r="HW28">
        <v>0</v>
      </c>
      <c r="HX28">
        <v>100</v>
      </c>
      <c r="HY28">
        <v>100</v>
      </c>
      <c r="HZ28">
        <v>5.866</v>
      </c>
      <c r="IA28">
        <v>0.057</v>
      </c>
      <c r="IB28">
        <v>4.05733592392587</v>
      </c>
      <c r="IC28">
        <v>0.00686039997816796</v>
      </c>
      <c r="ID28">
        <v>-6.09800565113382e-07</v>
      </c>
      <c r="IE28">
        <v>-3.62270322714017e-11</v>
      </c>
      <c r="IF28">
        <v>0.00552775430249796</v>
      </c>
      <c r="IG28">
        <v>-0.0240141547127097</v>
      </c>
      <c r="IH28">
        <v>0.00268956239764471</v>
      </c>
      <c r="II28">
        <v>-3.17667099220491e-05</v>
      </c>
      <c r="IJ28">
        <v>-3</v>
      </c>
      <c r="IK28">
        <v>2046</v>
      </c>
      <c r="IL28">
        <v>1</v>
      </c>
      <c r="IM28">
        <v>25</v>
      </c>
      <c r="IN28">
        <v>-571.7</v>
      </c>
      <c r="IO28">
        <v>-571.7</v>
      </c>
      <c r="IP28">
        <v>0.670166</v>
      </c>
      <c r="IQ28">
        <v>2.61719</v>
      </c>
      <c r="IR28">
        <v>1.54785</v>
      </c>
      <c r="IS28">
        <v>2.30957</v>
      </c>
      <c r="IT28">
        <v>1.34644</v>
      </c>
      <c r="IU28">
        <v>2.2876</v>
      </c>
      <c r="IV28">
        <v>31.477</v>
      </c>
      <c r="IW28">
        <v>15.174</v>
      </c>
      <c r="IX28">
        <v>18</v>
      </c>
      <c r="IY28">
        <v>502.69</v>
      </c>
      <c r="IZ28">
        <v>392.564</v>
      </c>
      <c r="JA28">
        <v>13.2578</v>
      </c>
      <c r="JB28">
        <v>25.5482</v>
      </c>
      <c r="JC28">
        <v>30.0001</v>
      </c>
      <c r="JD28">
        <v>25.598</v>
      </c>
      <c r="JE28">
        <v>25.5521</v>
      </c>
      <c r="JF28">
        <v>13.3245</v>
      </c>
      <c r="JG28">
        <v>47.968</v>
      </c>
      <c r="JH28">
        <v>0</v>
      </c>
      <c r="JI28">
        <v>13.2574</v>
      </c>
      <c r="JJ28">
        <v>231.277</v>
      </c>
      <c r="JK28">
        <v>11.6499</v>
      </c>
      <c r="JL28">
        <v>102.292</v>
      </c>
      <c r="JM28">
        <v>102.886</v>
      </c>
    </row>
    <row r="29" spans="1:273">
      <c r="A29">
        <v>13</v>
      </c>
      <c r="B29">
        <v>1510788311.6</v>
      </c>
      <c r="C29">
        <v>60</v>
      </c>
      <c r="D29" t="s">
        <v>436</v>
      </c>
      <c r="E29" t="s">
        <v>437</v>
      </c>
      <c r="F29">
        <v>5</v>
      </c>
      <c r="G29" t="s">
        <v>405</v>
      </c>
      <c r="H29" t="s">
        <v>406</v>
      </c>
      <c r="I29">
        <v>1510788303.81429</v>
      </c>
      <c r="J29">
        <f>(K29)/1000</f>
        <v>0</v>
      </c>
      <c r="K29">
        <f>IF(CZ29, AN29, AH29)</f>
        <v>0</v>
      </c>
      <c r="L29">
        <f>IF(CZ29, AI29, AG29)</f>
        <v>0</v>
      </c>
      <c r="M29">
        <f>DB29 - IF(AU29&gt;1, L29*CV29*100.0/(AW29*DP29), 0)</f>
        <v>0</v>
      </c>
      <c r="N29">
        <f>((T29-J29/2)*M29-L29)/(T29+J29/2)</f>
        <v>0</v>
      </c>
      <c r="O29">
        <f>N29*(DI29+DJ29)/1000.0</f>
        <v>0</v>
      </c>
      <c r="P29">
        <f>(DB29 - IF(AU29&gt;1, L29*CV29*100.0/(AW29*DP29), 0))*(DI29+DJ29)/1000.0</f>
        <v>0</v>
      </c>
      <c r="Q29">
        <f>2.0/((1/S29-1/R29)+SIGN(S29)*SQRT((1/S29-1/R29)*(1/S29-1/R29) + 4*CW29/((CW29+1)*(CW29+1))*(2*1/S29*1/R29-1/R29*1/R29)))</f>
        <v>0</v>
      </c>
      <c r="R29">
        <f>IF(LEFT(CX29,1)&lt;&gt;"0",IF(LEFT(CX29,1)="1",3.0,CY29),$D$5+$E$5*(DP29*DI29/($K$5*1000))+$F$5*(DP29*DI29/($K$5*1000))*MAX(MIN(CV29,$J$5),$I$5)*MAX(MIN(CV29,$J$5),$I$5)+$G$5*MAX(MIN(CV29,$J$5),$I$5)*(DP29*DI29/($K$5*1000))+$H$5*(DP29*DI29/($K$5*1000))*(DP29*DI29/($K$5*1000)))</f>
        <v>0</v>
      </c>
      <c r="S29">
        <f>J29*(1000-(1000*0.61365*exp(17.502*W29/(240.97+W29))/(DI29+DJ29)+DD29)/2)/(1000*0.61365*exp(17.502*W29/(240.97+W29))/(DI29+DJ29)-DD29)</f>
        <v>0</v>
      </c>
      <c r="T29">
        <f>1/((CW29+1)/(Q29/1.6)+1/(R29/1.37)) + CW29/((CW29+1)/(Q29/1.6) + CW29/(R29/1.37))</f>
        <v>0</v>
      </c>
      <c r="U29">
        <f>(CR29*CU29)</f>
        <v>0</v>
      </c>
      <c r="V29">
        <f>(DK29+(U29+2*0.95*5.67E-8*(((DK29+$B$7)+273)^4-(DK29+273)^4)-44100*J29)/(1.84*29.3*R29+8*0.95*5.67E-8*(DK29+273)^3))</f>
        <v>0</v>
      </c>
      <c r="W29">
        <f>($C$7*DL29+$D$7*DM29+$E$7*V29)</f>
        <v>0</v>
      </c>
      <c r="X29">
        <f>0.61365*exp(17.502*W29/(240.97+W29))</f>
        <v>0</v>
      </c>
      <c r="Y29">
        <f>(Z29/AA29*100)</f>
        <v>0</v>
      </c>
      <c r="Z29">
        <f>DD29*(DI29+DJ29)/1000</f>
        <v>0</v>
      </c>
      <c r="AA29">
        <f>0.61365*exp(17.502*DK29/(240.97+DK29))</f>
        <v>0</v>
      </c>
      <c r="AB29">
        <f>(X29-DD29*(DI29+DJ29)/1000)</f>
        <v>0</v>
      </c>
      <c r="AC29">
        <f>(-J29*44100)</f>
        <v>0</v>
      </c>
      <c r="AD29">
        <f>2*29.3*R29*0.92*(DK29-W29)</f>
        <v>0</v>
      </c>
      <c r="AE29">
        <f>2*0.95*5.67E-8*(((DK29+$B$7)+273)^4-(W29+273)^4)</f>
        <v>0</v>
      </c>
      <c r="AF29">
        <f>U29+AE29+AC29+AD29</f>
        <v>0</v>
      </c>
      <c r="AG29">
        <f>DH29*AU29*(DC29-DB29*(1000-AU29*DE29)/(1000-AU29*DD29))/(100*CV29)</f>
        <v>0</v>
      </c>
      <c r="AH29">
        <f>1000*DH29*AU29*(DD29-DE29)/(100*CV29*(1000-AU29*DD29))</f>
        <v>0</v>
      </c>
      <c r="AI29">
        <f>(AJ29 - AK29 - DI29*1E3/(8.314*(DK29+273.15)) * AM29/DH29 * AL29) * DH29/(100*CV29) * (1000 - DE29)/1000</f>
        <v>0</v>
      </c>
      <c r="AJ29">
        <v>251.727125719939</v>
      </c>
      <c r="AK29">
        <v>264.807951515151</v>
      </c>
      <c r="AL29">
        <v>-3.28079818508731</v>
      </c>
      <c r="AM29">
        <v>64.2423246042722</v>
      </c>
      <c r="AN29">
        <f>(AP29 - AO29 + DI29*1E3/(8.314*(DK29+273.15)) * AR29/DH29 * AQ29) * DH29/(100*CV29) * 1000/(1000 - AP29)</f>
        <v>0</v>
      </c>
      <c r="AO29">
        <v>11.6242744996083</v>
      </c>
      <c r="AP29">
        <v>12.3228878787879</v>
      </c>
      <c r="AQ29">
        <v>-3.01277174231066e-07</v>
      </c>
      <c r="AR29">
        <v>102.202052282038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MAX(0,($B$13+$C$13*DP29)/(1+$D$13*DP29)*DI29/(DK29+273)*$E$13)</f>
        <v>0</v>
      </c>
      <c r="AX29" t="s">
        <v>407</v>
      </c>
      <c r="AY29" t="s">
        <v>407</v>
      </c>
      <c r="AZ29">
        <v>0</v>
      </c>
      <c r="BA29">
        <v>0</v>
      </c>
      <c r="BB29">
        <f>1-AZ29/BA29</f>
        <v>0</v>
      </c>
      <c r="BC29">
        <v>0</v>
      </c>
      <c r="BD29" t="s">
        <v>407</v>
      </c>
      <c r="BE29" t="s">
        <v>407</v>
      </c>
      <c r="BF29">
        <v>0</v>
      </c>
      <c r="BG29">
        <v>0</v>
      </c>
      <c r="BH29">
        <f>1-BF29/BG29</f>
        <v>0</v>
      </c>
      <c r="BI29">
        <v>0.5</v>
      </c>
      <c r="BJ29">
        <f>CS29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407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f>$B$11*DQ29+$C$11*DR29+$F$11*EC29*(1-EF29)</f>
        <v>0</v>
      </c>
      <c r="CS29">
        <f>CR29*CT29</f>
        <v>0</v>
      </c>
      <c r="CT29">
        <f>($B$11*$D$9+$C$11*$D$9+$F$11*((EP29+EH29)/MAX(EP29+EH29+EQ29, 0.1)*$I$9+EQ29/MAX(EP29+EH29+EQ29, 0.1)*$J$9))/($B$11+$C$11+$F$11)</f>
        <v>0</v>
      </c>
      <c r="CU29">
        <f>($B$11*$K$9+$C$11*$K$9+$F$11*((EP29+EH29)/MAX(EP29+EH29+EQ29, 0.1)*$P$9+EQ29/MAX(EP29+EH29+EQ29, 0.1)*$Q$9))/($B$11+$C$11+$F$11)</f>
        <v>0</v>
      </c>
      <c r="CV29">
        <v>2.18</v>
      </c>
      <c r="CW29">
        <v>0.5</v>
      </c>
      <c r="CX29" t="s">
        <v>408</v>
      </c>
      <c r="CY29">
        <v>2</v>
      </c>
      <c r="CZ29" t="b">
        <v>1</v>
      </c>
      <c r="DA29">
        <v>1510788303.81429</v>
      </c>
      <c r="DB29">
        <v>285.04325</v>
      </c>
      <c r="DC29">
        <v>265.593857142857</v>
      </c>
      <c r="DD29">
        <v>12.3249357142857</v>
      </c>
      <c r="DE29">
        <v>11.6245178571429</v>
      </c>
      <c r="DF29">
        <v>279.119464285714</v>
      </c>
      <c r="DG29">
        <v>12.2678785714286</v>
      </c>
      <c r="DH29">
        <v>500.067357142857</v>
      </c>
      <c r="DI29">
        <v>89.6579928571429</v>
      </c>
      <c r="DJ29">
        <v>0.0999609607142857</v>
      </c>
      <c r="DK29">
        <v>19.1824321428571</v>
      </c>
      <c r="DL29">
        <v>20.0059678571429</v>
      </c>
      <c r="DM29">
        <v>999.9</v>
      </c>
      <c r="DN29">
        <v>0</v>
      </c>
      <c r="DO29">
        <v>0</v>
      </c>
      <c r="DP29">
        <v>9999.31071428572</v>
      </c>
      <c r="DQ29">
        <v>0</v>
      </c>
      <c r="DR29">
        <v>9.9615425</v>
      </c>
      <c r="DS29">
        <v>19.4495178571429</v>
      </c>
      <c r="DT29">
        <v>288.600392857143</v>
      </c>
      <c r="DU29">
        <v>268.7175</v>
      </c>
      <c r="DV29">
        <v>0.700405107142857</v>
      </c>
      <c r="DW29">
        <v>265.593857142857</v>
      </c>
      <c r="DX29">
        <v>11.6245178571429</v>
      </c>
      <c r="DY29">
        <v>1.10502821428571</v>
      </c>
      <c r="DZ29">
        <v>1.04223035714286</v>
      </c>
      <c r="EA29">
        <v>8.38007178571429</v>
      </c>
      <c r="EB29">
        <v>7.52051285714286</v>
      </c>
      <c r="EC29">
        <v>1999.99392857143</v>
      </c>
      <c r="ED29">
        <v>0.980003464285714</v>
      </c>
      <c r="EE29">
        <v>0.0199960714285714</v>
      </c>
      <c r="EF29">
        <v>0</v>
      </c>
      <c r="EG29">
        <v>2.23621071428571</v>
      </c>
      <c r="EH29">
        <v>0</v>
      </c>
      <c r="EI29">
        <v>3881.09071428571</v>
      </c>
      <c r="EJ29">
        <v>17300.1357142857</v>
      </c>
      <c r="EK29">
        <v>39.8613928571429</v>
      </c>
      <c r="EL29">
        <v>41.0130714285714</v>
      </c>
      <c r="EM29">
        <v>39.6001071428571</v>
      </c>
      <c r="EN29">
        <v>39.9127142857143</v>
      </c>
      <c r="EO29">
        <v>38.531</v>
      </c>
      <c r="EP29">
        <v>1960.00321428571</v>
      </c>
      <c r="EQ29">
        <v>39.9907142857143</v>
      </c>
      <c r="ER29">
        <v>0</v>
      </c>
      <c r="ES29">
        <v>1679675659.7</v>
      </c>
      <c r="ET29">
        <v>0</v>
      </c>
      <c r="EU29">
        <v>2.240372</v>
      </c>
      <c r="EV29">
        <v>0.0582923155289375</v>
      </c>
      <c r="EW29">
        <v>31.6992307721026</v>
      </c>
      <c r="EX29">
        <v>3881.3884</v>
      </c>
      <c r="EY29">
        <v>15</v>
      </c>
      <c r="EZ29">
        <v>0</v>
      </c>
      <c r="FA29" t="s">
        <v>409</v>
      </c>
      <c r="FB29">
        <v>1510822609</v>
      </c>
      <c r="FC29">
        <v>1510822610</v>
      </c>
      <c r="FD29">
        <v>0</v>
      </c>
      <c r="FE29">
        <v>-0.09</v>
      </c>
      <c r="FF29">
        <v>-0.009</v>
      </c>
      <c r="FG29">
        <v>6.722</v>
      </c>
      <c r="FH29">
        <v>0.497</v>
      </c>
      <c r="FI29">
        <v>420</v>
      </c>
      <c r="FJ29">
        <v>24</v>
      </c>
      <c r="FK29">
        <v>0.26</v>
      </c>
      <c r="FL29">
        <v>0.06</v>
      </c>
      <c r="FM29">
        <v>0.7013568</v>
      </c>
      <c r="FN29">
        <v>-0.0193618986866783</v>
      </c>
      <c r="FO29">
        <v>0.00193532607330134</v>
      </c>
      <c r="FP29">
        <v>1</v>
      </c>
      <c r="FQ29">
        <v>1</v>
      </c>
      <c r="FR29">
        <v>1</v>
      </c>
      <c r="FS29" t="s">
        <v>410</v>
      </c>
      <c r="FT29">
        <v>2.97428</v>
      </c>
      <c r="FU29">
        <v>2.75386</v>
      </c>
      <c r="FV29">
        <v>0.0607345</v>
      </c>
      <c r="FW29">
        <v>0.0579582</v>
      </c>
      <c r="FX29">
        <v>0.0637823</v>
      </c>
      <c r="FY29">
        <v>0.0616883</v>
      </c>
      <c r="FZ29">
        <v>36596.8</v>
      </c>
      <c r="GA29">
        <v>40047.6</v>
      </c>
      <c r="GB29">
        <v>35306.3</v>
      </c>
      <c r="GC29">
        <v>38551.8</v>
      </c>
      <c r="GD29">
        <v>46828.2</v>
      </c>
      <c r="GE29">
        <v>52216.2</v>
      </c>
      <c r="GF29">
        <v>55112.9</v>
      </c>
      <c r="GG29">
        <v>61795.9</v>
      </c>
      <c r="GH29">
        <v>2.00318</v>
      </c>
      <c r="GI29">
        <v>1.8262</v>
      </c>
      <c r="GJ29">
        <v>0.0339895</v>
      </c>
      <c r="GK29">
        <v>0</v>
      </c>
      <c r="GL29">
        <v>19.4442</v>
      </c>
      <c r="GM29">
        <v>999.9</v>
      </c>
      <c r="GN29">
        <v>53.321</v>
      </c>
      <c r="GO29">
        <v>27.684</v>
      </c>
      <c r="GP29">
        <v>22.1561</v>
      </c>
      <c r="GQ29">
        <v>55.7994</v>
      </c>
      <c r="GR29">
        <v>50.2244</v>
      </c>
      <c r="GS29">
        <v>1</v>
      </c>
      <c r="GT29">
        <v>-0.115058</v>
      </c>
      <c r="GU29">
        <v>4.83271</v>
      </c>
      <c r="GV29">
        <v>20.0884</v>
      </c>
      <c r="GW29">
        <v>5.20276</v>
      </c>
      <c r="GX29">
        <v>12.0041</v>
      </c>
      <c r="GY29">
        <v>4.9754</v>
      </c>
      <c r="GZ29">
        <v>3.29298</v>
      </c>
      <c r="HA29">
        <v>999.9</v>
      </c>
      <c r="HB29">
        <v>9999</v>
      </c>
      <c r="HC29">
        <v>9999</v>
      </c>
      <c r="HD29">
        <v>9999</v>
      </c>
      <c r="HE29">
        <v>1.86276</v>
      </c>
      <c r="HF29">
        <v>1.86782</v>
      </c>
      <c r="HG29">
        <v>1.86752</v>
      </c>
      <c r="HH29">
        <v>1.86859</v>
      </c>
      <c r="HI29">
        <v>1.86953</v>
      </c>
      <c r="HJ29">
        <v>1.86557</v>
      </c>
      <c r="HK29">
        <v>1.86674</v>
      </c>
      <c r="HL29">
        <v>1.86803</v>
      </c>
      <c r="HM29">
        <v>5</v>
      </c>
      <c r="HN29">
        <v>0</v>
      </c>
      <c r="HO29">
        <v>0</v>
      </c>
      <c r="HP29">
        <v>0</v>
      </c>
      <c r="HQ29" t="s">
        <v>411</v>
      </c>
      <c r="HR29" t="s">
        <v>412</v>
      </c>
      <c r="HS29" t="s">
        <v>413</v>
      </c>
      <c r="HT29" t="s">
        <v>413</v>
      </c>
      <c r="HU29" t="s">
        <v>413</v>
      </c>
      <c r="HV29" t="s">
        <v>413</v>
      </c>
      <c r="HW29">
        <v>0</v>
      </c>
      <c r="HX29">
        <v>100</v>
      </c>
      <c r="HY29">
        <v>100</v>
      </c>
      <c r="HZ29">
        <v>5.761</v>
      </c>
      <c r="IA29">
        <v>0.057</v>
      </c>
      <c r="IB29">
        <v>4.05733592392587</v>
      </c>
      <c r="IC29">
        <v>0.00686039997816796</v>
      </c>
      <c r="ID29">
        <v>-6.09800565113382e-07</v>
      </c>
      <c r="IE29">
        <v>-3.62270322714017e-11</v>
      </c>
      <c r="IF29">
        <v>0.00552775430249796</v>
      </c>
      <c r="IG29">
        <v>-0.0240141547127097</v>
      </c>
      <c r="IH29">
        <v>0.00268956239764471</v>
      </c>
      <c r="II29">
        <v>-3.17667099220491e-05</v>
      </c>
      <c r="IJ29">
        <v>-3</v>
      </c>
      <c r="IK29">
        <v>2046</v>
      </c>
      <c r="IL29">
        <v>1</v>
      </c>
      <c r="IM29">
        <v>25</v>
      </c>
      <c r="IN29">
        <v>-571.6</v>
      </c>
      <c r="IO29">
        <v>-571.6</v>
      </c>
      <c r="IP29">
        <v>0.633545</v>
      </c>
      <c r="IQ29">
        <v>2.60864</v>
      </c>
      <c r="IR29">
        <v>1.54785</v>
      </c>
      <c r="IS29">
        <v>2.30957</v>
      </c>
      <c r="IT29">
        <v>1.34644</v>
      </c>
      <c r="IU29">
        <v>2.38281</v>
      </c>
      <c r="IV29">
        <v>31.4988</v>
      </c>
      <c r="IW29">
        <v>15.1827</v>
      </c>
      <c r="IX29">
        <v>18</v>
      </c>
      <c r="IY29">
        <v>502.838</v>
      </c>
      <c r="IZ29">
        <v>392.563</v>
      </c>
      <c r="JA29">
        <v>13.2469</v>
      </c>
      <c r="JB29">
        <v>25.5482</v>
      </c>
      <c r="JC29">
        <v>30.0001</v>
      </c>
      <c r="JD29">
        <v>25.598</v>
      </c>
      <c r="JE29">
        <v>25.552</v>
      </c>
      <c r="JF29">
        <v>12.6553</v>
      </c>
      <c r="JG29">
        <v>47.968</v>
      </c>
      <c r="JH29">
        <v>0</v>
      </c>
      <c r="JI29">
        <v>13.2538</v>
      </c>
      <c r="JJ29">
        <v>217.852</v>
      </c>
      <c r="JK29">
        <v>11.6499</v>
      </c>
      <c r="JL29">
        <v>102.292</v>
      </c>
      <c r="JM29">
        <v>102.886</v>
      </c>
    </row>
    <row r="30" spans="1:273">
      <c r="A30">
        <v>14</v>
      </c>
      <c r="B30">
        <v>1510788316.1</v>
      </c>
      <c r="C30">
        <v>64.5</v>
      </c>
      <c r="D30" t="s">
        <v>438</v>
      </c>
      <c r="E30" t="s">
        <v>439</v>
      </c>
      <c r="F30">
        <v>5</v>
      </c>
      <c r="G30" t="s">
        <v>405</v>
      </c>
      <c r="H30" t="s">
        <v>406</v>
      </c>
      <c r="I30">
        <v>1510788308.26071</v>
      </c>
      <c r="J30">
        <f>(K30)/1000</f>
        <v>0</v>
      </c>
      <c r="K30">
        <f>IF(CZ30, AN30, AH30)</f>
        <v>0</v>
      </c>
      <c r="L30">
        <f>IF(CZ30, AI30, AG30)</f>
        <v>0</v>
      </c>
      <c r="M30">
        <f>DB30 - IF(AU30&gt;1, L30*CV30*100.0/(AW30*DP30), 0)</f>
        <v>0</v>
      </c>
      <c r="N30">
        <f>((T30-J30/2)*M30-L30)/(T30+J30/2)</f>
        <v>0</v>
      </c>
      <c r="O30">
        <f>N30*(DI30+DJ30)/1000.0</f>
        <v>0</v>
      </c>
      <c r="P30">
        <f>(DB30 - IF(AU30&gt;1, L30*CV30*100.0/(AW30*DP30), 0))*(DI30+DJ30)/1000.0</f>
        <v>0</v>
      </c>
      <c r="Q30">
        <f>2.0/((1/S30-1/R30)+SIGN(S30)*SQRT((1/S30-1/R30)*(1/S30-1/R30) + 4*CW30/((CW30+1)*(CW30+1))*(2*1/S30*1/R30-1/R30*1/R30)))</f>
        <v>0</v>
      </c>
      <c r="R30">
        <f>IF(LEFT(CX30,1)&lt;&gt;"0",IF(LEFT(CX30,1)="1",3.0,CY30),$D$5+$E$5*(DP30*DI30/($K$5*1000))+$F$5*(DP30*DI30/($K$5*1000))*MAX(MIN(CV30,$J$5),$I$5)*MAX(MIN(CV30,$J$5),$I$5)+$G$5*MAX(MIN(CV30,$J$5),$I$5)*(DP30*DI30/($K$5*1000))+$H$5*(DP30*DI30/($K$5*1000))*(DP30*DI30/($K$5*1000)))</f>
        <v>0</v>
      </c>
      <c r="S30">
        <f>J30*(1000-(1000*0.61365*exp(17.502*W30/(240.97+W30))/(DI30+DJ30)+DD30)/2)/(1000*0.61365*exp(17.502*W30/(240.97+W30))/(DI30+DJ30)-DD30)</f>
        <v>0</v>
      </c>
      <c r="T30">
        <f>1/((CW30+1)/(Q30/1.6)+1/(R30/1.37)) + CW30/((CW30+1)/(Q30/1.6) + CW30/(R30/1.37))</f>
        <v>0</v>
      </c>
      <c r="U30">
        <f>(CR30*CU30)</f>
        <v>0</v>
      </c>
      <c r="V30">
        <f>(DK30+(U30+2*0.95*5.67E-8*(((DK30+$B$7)+273)^4-(DK30+273)^4)-44100*J30)/(1.84*29.3*R30+8*0.95*5.67E-8*(DK30+273)^3))</f>
        <v>0</v>
      </c>
      <c r="W30">
        <f>($C$7*DL30+$D$7*DM30+$E$7*V30)</f>
        <v>0</v>
      </c>
      <c r="X30">
        <f>0.61365*exp(17.502*W30/(240.97+W30))</f>
        <v>0</v>
      </c>
      <c r="Y30">
        <f>(Z30/AA30*100)</f>
        <v>0</v>
      </c>
      <c r="Z30">
        <f>DD30*(DI30+DJ30)/1000</f>
        <v>0</v>
      </c>
      <c r="AA30">
        <f>0.61365*exp(17.502*DK30/(240.97+DK30))</f>
        <v>0</v>
      </c>
      <c r="AB30">
        <f>(X30-DD30*(DI30+DJ30)/1000)</f>
        <v>0</v>
      </c>
      <c r="AC30">
        <f>(-J30*44100)</f>
        <v>0</v>
      </c>
      <c r="AD30">
        <f>2*29.3*R30*0.92*(DK30-W30)</f>
        <v>0</v>
      </c>
      <c r="AE30">
        <f>2*0.95*5.67E-8*(((DK30+$B$7)+273)^4-(W30+273)^4)</f>
        <v>0</v>
      </c>
      <c r="AF30">
        <f>U30+AE30+AC30+AD30</f>
        <v>0</v>
      </c>
      <c r="AG30">
        <f>DH30*AU30*(DC30-DB30*(1000-AU30*DE30)/(1000-AU30*DD30))/(100*CV30)</f>
        <v>0</v>
      </c>
      <c r="AH30">
        <f>1000*DH30*AU30*(DD30-DE30)/(100*CV30*(1000-AU30*DD30))</f>
        <v>0</v>
      </c>
      <c r="AI30">
        <f>(AJ30 - AK30 - DI30*1E3/(8.314*(DK30+273.15)) * AM30/DH30 * AL30) * DH30/(100*CV30) * (1000 - DE30)/1000</f>
        <v>0</v>
      </c>
      <c r="AJ30">
        <v>236.084348876479</v>
      </c>
      <c r="AK30">
        <v>249.729527272727</v>
      </c>
      <c r="AL30">
        <v>-3.35049370538046</v>
      </c>
      <c r="AM30">
        <v>64.2423246042722</v>
      </c>
      <c r="AN30">
        <f>(AP30 - AO30 + DI30*1E3/(8.314*(DK30+273.15)) * AR30/DH30 * AQ30) * DH30/(100*CV30) * 1000/(1000 - AP30)</f>
        <v>0</v>
      </c>
      <c r="AO30">
        <v>11.6244064378752</v>
      </c>
      <c r="AP30">
        <v>12.3210296969697</v>
      </c>
      <c r="AQ30">
        <v>-7.35559432722301e-07</v>
      </c>
      <c r="AR30">
        <v>102.202052282038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MAX(0,($B$13+$C$13*DP30)/(1+$D$13*DP30)*DI30/(DK30+273)*$E$13)</f>
        <v>0</v>
      </c>
      <c r="AX30" t="s">
        <v>407</v>
      </c>
      <c r="AY30" t="s">
        <v>407</v>
      </c>
      <c r="AZ30">
        <v>0</v>
      </c>
      <c r="BA30">
        <v>0</v>
      </c>
      <c r="BB30">
        <f>1-AZ30/BA30</f>
        <v>0</v>
      </c>
      <c r="BC30">
        <v>0</v>
      </c>
      <c r="BD30" t="s">
        <v>407</v>
      </c>
      <c r="BE30" t="s">
        <v>407</v>
      </c>
      <c r="BF30">
        <v>0</v>
      </c>
      <c r="BG30">
        <v>0</v>
      </c>
      <c r="BH30">
        <f>1-BF30/BG30</f>
        <v>0</v>
      </c>
      <c r="BI30">
        <v>0.5</v>
      </c>
      <c r="BJ30">
        <f>CS30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407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f>$B$11*DQ30+$C$11*DR30+$F$11*EC30*(1-EF30)</f>
        <v>0</v>
      </c>
      <c r="CS30">
        <f>CR30*CT30</f>
        <v>0</v>
      </c>
      <c r="CT30">
        <f>($B$11*$D$9+$C$11*$D$9+$F$11*((EP30+EH30)/MAX(EP30+EH30+EQ30, 0.1)*$I$9+EQ30/MAX(EP30+EH30+EQ30, 0.1)*$J$9))/($B$11+$C$11+$F$11)</f>
        <v>0</v>
      </c>
      <c r="CU30">
        <f>($B$11*$K$9+$C$11*$K$9+$F$11*((EP30+EH30)/MAX(EP30+EH30+EQ30, 0.1)*$P$9+EQ30/MAX(EP30+EH30+EQ30, 0.1)*$Q$9))/($B$11+$C$11+$F$11)</f>
        <v>0</v>
      </c>
      <c r="CV30">
        <v>2.18</v>
      </c>
      <c r="CW30">
        <v>0.5</v>
      </c>
      <c r="CX30" t="s">
        <v>408</v>
      </c>
      <c r="CY30">
        <v>2</v>
      </c>
      <c r="CZ30" t="b">
        <v>1</v>
      </c>
      <c r="DA30">
        <v>1510788308.26071</v>
      </c>
      <c r="DB30">
        <v>270.655857142857</v>
      </c>
      <c r="DC30">
        <v>250.874821428571</v>
      </c>
      <c r="DD30">
        <v>12.3234321428571</v>
      </c>
      <c r="DE30">
        <v>11.6244392857143</v>
      </c>
      <c r="DF30">
        <v>264.82525</v>
      </c>
      <c r="DG30">
        <v>12.2664142857143</v>
      </c>
      <c r="DH30">
        <v>500.077535714286</v>
      </c>
      <c r="DI30">
        <v>89.6581964285714</v>
      </c>
      <c r="DJ30">
        <v>0.0999555428571429</v>
      </c>
      <c r="DK30">
        <v>19.1824785714286</v>
      </c>
      <c r="DL30">
        <v>20.0062785714286</v>
      </c>
      <c r="DM30">
        <v>999.9</v>
      </c>
      <c r="DN30">
        <v>0</v>
      </c>
      <c r="DO30">
        <v>0</v>
      </c>
      <c r="DP30">
        <v>10009.7767857143</v>
      </c>
      <c r="DQ30">
        <v>0</v>
      </c>
      <c r="DR30">
        <v>9.96213357142857</v>
      </c>
      <c r="DS30">
        <v>19.7810714285714</v>
      </c>
      <c r="DT30">
        <v>274.033</v>
      </c>
      <c r="DU30">
        <v>253.825357142857</v>
      </c>
      <c r="DV30">
        <v>0.698987392857143</v>
      </c>
      <c r="DW30">
        <v>250.874821428571</v>
      </c>
      <c r="DX30">
        <v>11.6244392857143</v>
      </c>
      <c r="DY30">
        <v>1.10489642857143</v>
      </c>
      <c r="DZ30">
        <v>1.04222535714286</v>
      </c>
      <c r="EA30">
        <v>8.37831107142857</v>
      </c>
      <c r="EB30">
        <v>7.52044214285714</v>
      </c>
      <c r="EC30">
        <v>1999.97464285714</v>
      </c>
      <c r="ED30">
        <v>0.980003928571429</v>
      </c>
      <c r="EE30">
        <v>0.0199956142857143</v>
      </c>
      <c r="EF30">
        <v>0</v>
      </c>
      <c r="EG30">
        <v>2.25947857142857</v>
      </c>
      <c r="EH30">
        <v>0</v>
      </c>
      <c r="EI30">
        <v>3883.56214285714</v>
      </c>
      <c r="EJ30">
        <v>17299.9607142857</v>
      </c>
      <c r="EK30">
        <v>39.9350357142857</v>
      </c>
      <c r="EL30">
        <v>41.0756428571428</v>
      </c>
      <c r="EM30">
        <v>39.6648928571428</v>
      </c>
      <c r="EN30">
        <v>39.9908214285714</v>
      </c>
      <c r="EO30">
        <v>38.6001428571428</v>
      </c>
      <c r="EP30">
        <v>1959.98428571429</v>
      </c>
      <c r="EQ30">
        <v>39.9903571428571</v>
      </c>
      <c r="ER30">
        <v>0</v>
      </c>
      <c r="ES30">
        <v>1679675664.5</v>
      </c>
      <c r="ET30">
        <v>0</v>
      </c>
      <c r="EU30">
        <v>2.268324</v>
      </c>
      <c r="EV30">
        <v>0.287415388912364</v>
      </c>
      <c r="EW30">
        <v>33.7438461229427</v>
      </c>
      <c r="EX30">
        <v>3884.0716</v>
      </c>
      <c r="EY30">
        <v>15</v>
      </c>
      <c r="EZ30">
        <v>0</v>
      </c>
      <c r="FA30" t="s">
        <v>409</v>
      </c>
      <c r="FB30">
        <v>1510822609</v>
      </c>
      <c r="FC30">
        <v>1510822610</v>
      </c>
      <c r="FD30">
        <v>0</v>
      </c>
      <c r="FE30">
        <v>-0.09</v>
      </c>
      <c r="FF30">
        <v>-0.009</v>
      </c>
      <c r="FG30">
        <v>6.722</v>
      </c>
      <c r="FH30">
        <v>0.497</v>
      </c>
      <c r="FI30">
        <v>420</v>
      </c>
      <c r="FJ30">
        <v>24</v>
      </c>
      <c r="FK30">
        <v>0.26</v>
      </c>
      <c r="FL30">
        <v>0.06</v>
      </c>
      <c r="FM30">
        <v>0.699911225</v>
      </c>
      <c r="FN30">
        <v>-0.019361977485928</v>
      </c>
      <c r="FO30">
        <v>0.0019513898186613</v>
      </c>
      <c r="FP30">
        <v>1</v>
      </c>
      <c r="FQ30">
        <v>1</v>
      </c>
      <c r="FR30">
        <v>1</v>
      </c>
      <c r="FS30" t="s">
        <v>410</v>
      </c>
      <c r="FT30">
        <v>2.97461</v>
      </c>
      <c r="FU30">
        <v>2.75418</v>
      </c>
      <c r="FV30">
        <v>0.0577166</v>
      </c>
      <c r="FW30">
        <v>0.0548793</v>
      </c>
      <c r="FX30">
        <v>0.0637769</v>
      </c>
      <c r="FY30">
        <v>0.0616861</v>
      </c>
      <c r="FZ30">
        <v>36714.4</v>
      </c>
      <c r="GA30">
        <v>40178.5</v>
      </c>
      <c r="GB30">
        <v>35306.4</v>
      </c>
      <c r="GC30">
        <v>38551.9</v>
      </c>
      <c r="GD30">
        <v>46828.4</v>
      </c>
      <c r="GE30">
        <v>52216.3</v>
      </c>
      <c r="GF30">
        <v>55113</v>
      </c>
      <c r="GG30">
        <v>61795.9</v>
      </c>
      <c r="GH30">
        <v>2.00353</v>
      </c>
      <c r="GI30">
        <v>1.82607</v>
      </c>
      <c r="GJ30">
        <v>0.0347607</v>
      </c>
      <c r="GK30">
        <v>0</v>
      </c>
      <c r="GL30">
        <v>19.4435</v>
      </c>
      <c r="GM30">
        <v>999.9</v>
      </c>
      <c r="GN30">
        <v>53.321</v>
      </c>
      <c r="GO30">
        <v>27.684</v>
      </c>
      <c r="GP30">
        <v>22.1574</v>
      </c>
      <c r="GQ30">
        <v>54.9694</v>
      </c>
      <c r="GR30">
        <v>49.9359</v>
      </c>
      <c r="GS30">
        <v>1</v>
      </c>
      <c r="GT30">
        <v>-0.115224</v>
      </c>
      <c r="GU30">
        <v>4.80158</v>
      </c>
      <c r="GV30">
        <v>20.0892</v>
      </c>
      <c r="GW30">
        <v>5.20306</v>
      </c>
      <c r="GX30">
        <v>12.004</v>
      </c>
      <c r="GY30">
        <v>4.97565</v>
      </c>
      <c r="GZ30">
        <v>3.29295</v>
      </c>
      <c r="HA30">
        <v>999.9</v>
      </c>
      <c r="HB30">
        <v>9999</v>
      </c>
      <c r="HC30">
        <v>9999</v>
      </c>
      <c r="HD30">
        <v>9999</v>
      </c>
      <c r="HE30">
        <v>1.86276</v>
      </c>
      <c r="HF30">
        <v>1.86781</v>
      </c>
      <c r="HG30">
        <v>1.86752</v>
      </c>
      <c r="HH30">
        <v>1.8686</v>
      </c>
      <c r="HI30">
        <v>1.86951</v>
      </c>
      <c r="HJ30">
        <v>1.86556</v>
      </c>
      <c r="HK30">
        <v>1.86672</v>
      </c>
      <c r="HL30">
        <v>1.86808</v>
      </c>
      <c r="HM30">
        <v>5</v>
      </c>
      <c r="HN30">
        <v>0</v>
      </c>
      <c r="HO30">
        <v>0</v>
      </c>
      <c r="HP30">
        <v>0</v>
      </c>
      <c r="HQ30" t="s">
        <v>411</v>
      </c>
      <c r="HR30" t="s">
        <v>412</v>
      </c>
      <c r="HS30" t="s">
        <v>413</v>
      </c>
      <c r="HT30" t="s">
        <v>413</v>
      </c>
      <c r="HU30" t="s">
        <v>413</v>
      </c>
      <c r="HV30" t="s">
        <v>413</v>
      </c>
      <c r="HW30">
        <v>0</v>
      </c>
      <c r="HX30">
        <v>100</v>
      </c>
      <c r="HY30">
        <v>100</v>
      </c>
      <c r="HZ30">
        <v>5.664</v>
      </c>
      <c r="IA30">
        <v>0.057</v>
      </c>
      <c r="IB30">
        <v>4.05733592392587</v>
      </c>
      <c r="IC30">
        <v>0.00686039997816796</v>
      </c>
      <c r="ID30">
        <v>-6.09800565113382e-07</v>
      </c>
      <c r="IE30">
        <v>-3.62270322714017e-11</v>
      </c>
      <c r="IF30">
        <v>0.00552775430249796</v>
      </c>
      <c r="IG30">
        <v>-0.0240141547127097</v>
      </c>
      <c r="IH30">
        <v>0.00268956239764471</v>
      </c>
      <c r="II30">
        <v>-3.17667099220491e-05</v>
      </c>
      <c r="IJ30">
        <v>-3</v>
      </c>
      <c r="IK30">
        <v>2046</v>
      </c>
      <c r="IL30">
        <v>1</v>
      </c>
      <c r="IM30">
        <v>25</v>
      </c>
      <c r="IN30">
        <v>-571.5</v>
      </c>
      <c r="IO30">
        <v>-571.6</v>
      </c>
      <c r="IP30">
        <v>0.600586</v>
      </c>
      <c r="IQ30">
        <v>2.61963</v>
      </c>
      <c r="IR30">
        <v>1.54785</v>
      </c>
      <c r="IS30">
        <v>2.30957</v>
      </c>
      <c r="IT30">
        <v>1.34644</v>
      </c>
      <c r="IU30">
        <v>2.3938</v>
      </c>
      <c r="IV30">
        <v>31.4988</v>
      </c>
      <c r="IW30">
        <v>15.1827</v>
      </c>
      <c r="IX30">
        <v>18</v>
      </c>
      <c r="IY30">
        <v>503.068</v>
      </c>
      <c r="IZ30">
        <v>392.496</v>
      </c>
      <c r="JA30">
        <v>13.2452</v>
      </c>
      <c r="JB30">
        <v>25.5482</v>
      </c>
      <c r="JC30">
        <v>29.9999</v>
      </c>
      <c r="JD30">
        <v>25.598</v>
      </c>
      <c r="JE30">
        <v>25.552</v>
      </c>
      <c r="JF30">
        <v>12.0577</v>
      </c>
      <c r="JG30">
        <v>47.968</v>
      </c>
      <c r="JH30">
        <v>0</v>
      </c>
      <c r="JI30">
        <v>13.2521</v>
      </c>
      <c r="JJ30">
        <v>197.729</v>
      </c>
      <c r="JK30">
        <v>11.6499</v>
      </c>
      <c r="JL30">
        <v>102.292</v>
      </c>
      <c r="JM30">
        <v>102.886</v>
      </c>
    </row>
    <row r="31" spans="1:273">
      <c r="A31">
        <v>15</v>
      </c>
      <c r="B31">
        <v>1510788321.6</v>
      </c>
      <c r="C31">
        <v>70</v>
      </c>
      <c r="D31" t="s">
        <v>440</v>
      </c>
      <c r="E31" t="s">
        <v>441</v>
      </c>
      <c r="F31">
        <v>5</v>
      </c>
      <c r="G31" t="s">
        <v>405</v>
      </c>
      <c r="H31" t="s">
        <v>406</v>
      </c>
      <c r="I31">
        <v>1510788313.83214</v>
      </c>
      <c r="J31">
        <f>(K31)/1000</f>
        <v>0</v>
      </c>
      <c r="K31">
        <f>IF(CZ31, AN31, AH31)</f>
        <v>0</v>
      </c>
      <c r="L31">
        <f>IF(CZ31, AI31, AG31)</f>
        <v>0</v>
      </c>
      <c r="M31">
        <f>DB31 - IF(AU31&gt;1, L31*CV31*100.0/(AW31*DP31), 0)</f>
        <v>0</v>
      </c>
      <c r="N31">
        <f>((T31-J31/2)*M31-L31)/(T31+J31/2)</f>
        <v>0</v>
      </c>
      <c r="O31">
        <f>N31*(DI31+DJ31)/1000.0</f>
        <v>0</v>
      </c>
      <c r="P31">
        <f>(DB31 - IF(AU31&gt;1, L31*CV31*100.0/(AW31*DP31), 0))*(DI31+DJ31)/1000.0</f>
        <v>0</v>
      </c>
      <c r="Q31">
        <f>2.0/((1/S31-1/R31)+SIGN(S31)*SQRT((1/S31-1/R31)*(1/S31-1/R31) + 4*CW31/((CW31+1)*(CW31+1))*(2*1/S31*1/R31-1/R31*1/R31)))</f>
        <v>0</v>
      </c>
      <c r="R31">
        <f>IF(LEFT(CX31,1)&lt;&gt;"0",IF(LEFT(CX31,1)="1",3.0,CY31),$D$5+$E$5*(DP31*DI31/($K$5*1000))+$F$5*(DP31*DI31/($K$5*1000))*MAX(MIN(CV31,$J$5),$I$5)*MAX(MIN(CV31,$J$5),$I$5)+$G$5*MAX(MIN(CV31,$J$5),$I$5)*(DP31*DI31/($K$5*1000))+$H$5*(DP31*DI31/($K$5*1000))*(DP31*DI31/($K$5*1000)))</f>
        <v>0</v>
      </c>
      <c r="S31">
        <f>J31*(1000-(1000*0.61365*exp(17.502*W31/(240.97+W31))/(DI31+DJ31)+DD31)/2)/(1000*0.61365*exp(17.502*W31/(240.97+W31))/(DI31+DJ31)-DD31)</f>
        <v>0</v>
      </c>
      <c r="T31">
        <f>1/((CW31+1)/(Q31/1.6)+1/(R31/1.37)) + CW31/((CW31+1)/(Q31/1.6) + CW31/(R31/1.37))</f>
        <v>0</v>
      </c>
      <c r="U31">
        <f>(CR31*CU31)</f>
        <v>0</v>
      </c>
      <c r="V31">
        <f>(DK31+(U31+2*0.95*5.67E-8*(((DK31+$B$7)+273)^4-(DK31+273)^4)-44100*J31)/(1.84*29.3*R31+8*0.95*5.67E-8*(DK31+273)^3))</f>
        <v>0</v>
      </c>
      <c r="W31">
        <f>($C$7*DL31+$D$7*DM31+$E$7*V31)</f>
        <v>0</v>
      </c>
      <c r="X31">
        <f>0.61365*exp(17.502*W31/(240.97+W31))</f>
        <v>0</v>
      </c>
      <c r="Y31">
        <f>(Z31/AA31*100)</f>
        <v>0</v>
      </c>
      <c r="Z31">
        <f>DD31*(DI31+DJ31)/1000</f>
        <v>0</v>
      </c>
      <c r="AA31">
        <f>0.61365*exp(17.502*DK31/(240.97+DK31))</f>
        <v>0</v>
      </c>
      <c r="AB31">
        <f>(X31-DD31*(DI31+DJ31)/1000)</f>
        <v>0</v>
      </c>
      <c r="AC31">
        <f>(-J31*44100)</f>
        <v>0</v>
      </c>
      <c r="AD31">
        <f>2*29.3*R31*0.92*(DK31-W31)</f>
        <v>0</v>
      </c>
      <c r="AE31">
        <f>2*0.95*5.67E-8*(((DK31+$B$7)+273)^4-(W31+273)^4)</f>
        <v>0</v>
      </c>
      <c r="AF31">
        <f>U31+AE31+AC31+AD31</f>
        <v>0</v>
      </c>
      <c r="AG31">
        <f>DH31*AU31*(DC31-DB31*(1000-AU31*DE31)/(1000-AU31*DD31))/(100*CV31)</f>
        <v>0</v>
      </c>
      <c r="AH31">
        <f>1000*DH31*AU31*(DD31-DE31)/(100*CV31*(1000-AU31*DD31))</f>
        <v>0</v>
      </c>
      <c r="AI31">
        <f>(AJ31 - AK31 - DI31*1E3/(8.314*(DK31+273.15)) * AM31/DH31 * AL31) * DH31/(100*CV31) * (1000 - DE31)/1000</f>
        <v>0</v>
      </c>
      <c r="AJ31">
        <v>218.008119699129</v>
      </c>
      <c r="AK31">
        <v>231.573248484848</v>
      </c>
      <c r="AL31">
        <v>-3.29635361899934</v>
      </c>
      <c r="AM31">
        <v>64.2423246042722</v>
      </c>
      <c r="AN31">
        <f>(AP31 - AO31 + DI31*1E3/(8.314*(DK31+273.15)) * AR31/DH31 * AQ31) * DH31/(100*CV31) * 1000/(1000 - AP31)</f>
        <v>0</v>
      </c>
      <c r="AO31">
        <v>11.6227391464098</v>
      </c>
      <c r="AP31">
        <v>12.3220133333333</v>
      </c>
      <c r="AQ31">
        <v>1.34173241589577e-06</v>
      </c>
      <c r="AR31">
        <v>102.202052282038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MAX(0,($B$13+$C$13*DP31)/(1+$D$13*DP31)*DI31/(DK31+273)*$E$13)</f>
        <v>0</v>
      </c>
      <c r="AX31" t="s">
        <v>407</v>
      </c>
      <c r="AY31" t="s">
        <v>407</v>
      </c>
      <c r="AZ31">
        <v>0</v>
      </c>
      <c r="BA31">
        <v>0</v>
      </c>
      <c r="BB31">
        <f>1-AZ31/BA31</f>
        <v>0</v>
      </c>
      <c r="BC31">
        <v>0</v>
      </c>
      <c r="BD31" t="s">
        <v>407</v>
      </c>
      <c r="BE31" t="s">
        <v>407</v>
      </c>
      <c r="BF31">
        <v>0</v>
      </c>
      <c r="BG31">
        <v>0</v>
      </c>
      <c r="BH31">
        <f>1-BF31/BG31</f>
        <v>0</v>
      </c>
      <c r="BI31">
        <v>0.5</v>
      </c>
      <c r="BJ31">
        <f>CS31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407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f>$B$11*DQ31+$C$11*DR31+$F$11*EC31*(1-EF31)</f>
        <v>0</v>
      </c>
      <c r="CS31">
        <f>CR31*CT31</f>
        <v>0</v>
      </c>
      <c r="CT31">
        <f>($B$11*$D$9+$C$11*$D$9+$F$11*((EP31+EH31)/MAX(EP31+EH31+EQ31, 0.1)*$I$9+EQ31/MAX(EP31+EH31+EQ31, 0.1)*$J$9))/($B$11+$C$11+$F$11)</f>
        <v>0</v>
      </c>
      <c r="CU31">
        <f>($B$11*$K$9+$C$11*$K$9+$F$11*((EP31+EH31)/MAX(EP31+EH31+EQ31, 0.1)*$P$9+EQ31/MAX(EP31+EH31+EQ31, 0.1)*$Q$9))/($B$11+$C$11+$F$11)</f>
        <v>0</v>
      </c>
      <c r="CV31">
        <v>2.18</v>
      </c>
      <c r="CW31">
        <v>0.5</v>
      </c>
      <c r="CX31" t="s">
        <v>408</v>
      </c>
      <c r="CY31">
        <v>2</v>
      </c>
      <c r="CZ31" t="b">
        <v>1</v>
      </c>
      <c r="DA31">
        <v>1510788313.83214</v>
      </c>
      <c r="DB31">
        <v>252.501071428571</v>
      </c>
      <c r="DC31">
        <v>232.456857142857</v>
      </c>
      <c r="DD31">
        <v>12.3220071428571</v>
      </c>
      <c r="DE31">
        <v>11.6238321428571</v>
      </c>
      <c r="DF31">
        <v>246.788392857143</v>
      </c>
      <c r="DG31">
        <v>12.2650321428571</v>
      </c>
      <c r="DH31">
        <v>500.076321428571</v>
      </c>
      <c r="DI31">
        <v>89.6577428571428</v>
      </c>
      <c r="DJ31">
        <v>0.099920725</v>
      </c>
      <c r="DK31">
        <v>19.1841607142857</v>
      </c>
      <c r="DL31">
        <v>20.0065285714286</v>
      </c>
      <c r="DM31">
        <v>999.9</v>
      </c>
      <c r="DN31">
        <v>0</v>
      </c>
      <c r="DO31">
        <v>0</v>
      </c>
      <c r="DP31">
        <v>10016.2739285714</v>
      </c>
      <c r="DQ31">
        <v>0</v>
      </c>
      <c r="DR31">
        <v>9.96050821428572</v>
      </c>
      <c r="DS31">
        <v>20.0442392857143</v>
      </c>
      <c r="DT31">
        <v>255.651321428571</v>
      </c>
      <c r="DU31">
        <v>235.190678571429</v>
      </c>
      <c r="DV31">
        <v>0.69817475</v>
      </c>
      <c r="DW31">
        <v>232.456857142857</v>
      </c>
      <c r="DX31">
        <v>11.6238321428571</v>
      </c>
      <c r="DY31">
        <v>1.10476357142857</v>
      </c>
      <c r="DZ31">
        <v>1.04216642857143</v>
      </c>
      <c r="EA31">
        <v>8.37653964285714</v>
      </c>
      <c r="EB31">
        <v>7.51960392857143</v>
      </c>
      <c r="EC31">
        <v>1999.95357142857</v>
      </c>
      <c r="ED31">
        <v>0.980004428571429</v>
      </c>
      <c r="EE31">
        <v>0.0199951571428571</v>
      </c>
      <c r="EF31">
        <v>0</v>
      </c>
      <c r="EG31">
        <v>2.23219642857143</v>
      </c>
      <c r="EH31">
        <v>0</v>
      </c>
      <c r="EI31">
        <v>3886.79107142857</v>
      </c>
      <c r="EJ31">
        <v>17299.7714285714</v>
      </c>
      <c r="EK31">
        <v>40.0220714285714</v>
      </c>
      <c r="EL31">
        <v>41.1537857142857</v>
      </c>
      <c r="EM31">
        <v>39.7564285714286</v>
      </c>
      <c r="EN31">
        <v>40.1046071428571</v>
      </c>
      <c r="EO31">
        <v>38.6827857142857</v>
      </c>
      <c r="EP31">
        <v>1959.96357142857</v>
      </c>
      <c r="EQ31">
        <v>39.99</v>
      </c>
      <c r="ER31">
        <v>0</v>
      </c>
      <c r="ES31">
        <v>1679675669.9</v>
      </c>
      <c r="ET31">
        <v>0</v>
      </c>
      <c r="EU31">
        <v>2.23461923076923</v>
      </c>
      <c r="EV31">
        <v>0.057870089832324</v>
      </c>
      <c r="EW31">
        <v>37.4423931837804</v>
      </c>
      <c r="EX31">
        <v>3887.05653846154</v>
      </c>
      <c r="EY31">
        <v>15</v>
      </c>
      <c r="EZ31">
        <v>0</v>
      </c>
      <c r="FA31" t="s">
        <v>409</v>
      </c>
      <c r="FB31">
        <v>1510822609</v>
      </c>
      <c r="FC31">
        <v>1510822610</v>
      </c>
      <c r="FD31">
        <v>0</v>
      </c>
      <c r="FE31">
        <v>-0.09</v>
      </c>
      <c r="FF31">
        <v>-0.009</v>
      </c>
      <c r="FG31">
        <v>6.722</v>
      </c>
      <c r="FH31">
        <v>0.497</v>
      </c>
      <c r="FI31">
        <v>420</v>
      </c>
      <c r="FJ31">
        <v>24</v>
      </c>
      <c r="FK31">
        <v>0.26</v>
      </c>
      <c r="FL31">
        <v>0.06</v>
      </c>
      <c r="FM31">
        <v>0.698729925</v>
      </c>
      <c r="FN31">
        <v>-0.0083657223264539</v>
      </c>
      <c r="FO31">
        <v>0.00137721749167478</v>
      </c>
      <c r="FP31">
        <v>1</v>
      </c>
      <c r="FQ31">
        <v>1</v>
      </c>
      <c r="FR31">
        <v>1</v>
      </c>
      <c r="FS31" t="s">
        <v>410</v>
      </c>
      <c r="FT31">
        <v>2.97424</v>
      </c>
      <c r="FU31">
        <v>2.75379</v>
      </c>
      <c r="FV31">
        <v>0.0539961</v>
      </c>
      <c r="FW31">
        <v>0.0509516</v>
      </c>
      <c r="FX31">
        <v>0.0637793</v>
      </c>
      <c r="FY31">
        <v>0.0616796</v>
      </c>
      <c r="FZ31">
        <v>36859.1</v>
      </c>
      <c r="GA31">
        <v>40345.8</v>
      </c>
      <c r="GB31">
        <v>35306.2</v>
      </c>
      <c r="GC31">
        <v>38552.3</v>
      </c>
      <c r="GD31">
        <v>46828</v>
      </c>
      <c r="GE31">
        <v>52216.7</v>
      </c>
      <c r="GF31">
        <v>55112.8</v>
      </c>
      <c r="GG31">
        <v>61796.1</v>
      </c>
      <c r="GH31">
        <v>2.00328</v>
      </c>
      <c r="GI31">
        <v>1.8262</v>
      </c>
      <c r="GJ31">
        <v>0.03355</v>
      </c>
      <c r="GK31">
        <v>0</v>
      </c>
      <c r="GL31">
        <v>19.4425</v>
      </c>
      <c r="GM31">
        <v>999.9</v>
      </c>
      <c r="GN31">
        <v>53.296</v>
      </c>
      <c r="GO31">
        <v>27.684</v>
      </c>
      <c r="GP31">
        <v>22.1455</v>
      </c>
      <c r="GQ31">
        <v>55.9094</v>
      </c>
      <c r="GR31">
        <v>50.4367</v>
      </c>
      <c r="GS31">
        <v>1</v>
      </c>
      <c r="GT31">
        <v>-0.115267</v>
      </c>
      <c r="GU31">
        <v>4.84942</v>
      </c>
      <c r="GV31">
        <v>20.0877</v>
      </c>
      <c r="GW31">
        <v>5.20321</v>
      </c>
      <c r="GX31">
        <v>12.004</v>
      </c>
      <c r="GY31">
        <v>4.97555</v>
      </c>
      <c r="GZ31">
        <v>3.29295</v>
      </c>
      <c r="HA31">
        <v>999.9</v>
      </c>
      <c r="HB31">
        <v>9999</v>
      </c>
      <c r="HC31">
        <v>9999</v>
      </c>
      <c r="HD31">
        <v>9999</v>
      </c>
      <c r="HE31">
        <v>1.86274</v>
      </c>
      <c r="HF31">
        <v>1.86783</v>
      </c>
      <c r="HG31">
        <v>1.86753</v>
      </c>
      <c r="HH31">
        <v>1.86861</v>
      </c>
      <c r="HI31">
        <v>1.86952</v>
      </c>
      <c r="HJ31">
        <v>1.86557</v>
      </c>
      <c r="HK31">
        <v>1.86672</v>
      </c>
      <c r="HL31">
        <v>1.8681</v>
      </c>
      <c r="HM31">
        <v>5</v>
      </c>
      <c r="HN31">
        <v>0</v>
      </c>
      <c r="HO31">
        <v>0</v>
      </c>
      <c r="HP31">
        <v>0</v>
      </c>
      <c r="HQ31" t="s">
        <v>411</v>
      </c>
      <c r="HR31" t="s">
        <v>412</v>
      </c>
      <c r="HS31" t="s">
        <v>413</v>
      </c>
      <c r="HT31" t="s">
        <v>413</v>
      </c>
      <c r="HU31" t="s">
        <v>413</v>
      </c>
      <c r="HV31" t="s">
        <v>413</v>
      </c>
      <c r="HW31">
        <v>0</v>
      </c>
      <c r="HX31">
        <v>100</v>
      </c>
      <c r="HY31">
        <v>100</v>
      </c>
      <c r="HZ31">
        <v>5.547</v>
      </c>
      <c r="IA31">
        <v>0.0569</v>
      </c>
      <c r="IB31">
        <v>4.05733592392587</v>
      </c>
      <c r="IC31">
        <v>0.00686039997816796</v>
      </c>
      <c r="ID31">
        <v>-6.09800565113382e-07</v>
      </c>
      <c r="IE31">
        <v>-3.62270322714017e-11</v>
      </c>
      <c r="IF31">
        <v>0.00552775430249796</v>
      </c>
      <c r="IG31">
        <v>-0.0240141547127097</v>
      </c>
      <c r="IH31">
        <v>0.00268956239764471</v>
      </c>
      <c r="II31">
        <v>-3.17667099220491e-05</v>
      </c>
      <c r="IJ31">
        <v>-3</v>
      </c>
      <c r="IK31">
        <v>2046</v>
      </c>
      <c r="IL31">
        <v>1</v>
      </c>
      <c r="IM31">
        <v>25</v>
      </c>
      <c r="IN31">
        <v>-571.5</v>
      </c>
      <c r="IO31">
        <v>-571.5</v>
      </c>
      <c r="IP31">
        <v>0.562744</v>
      </c>
      <c r="IQ31">
        <v>2.62817</v>
      </c>
      <c r="IR31">
        <v>1.54785</v>
      </c>
      <c r="IS31">
        <v>2.30957</v>
      </c>
      <c r="IT31">
        <v>1.34644</v>
      </c>
      <c r="IU31">
        <v>2.25952</v>
      </c>
      <c r="IV31">
        <v>31.4988</v>
      </c>
      <c r="IW31">
        <v>15.1652</v>
      </c>
      <c r="IX31">
        <v>18</v>
      </c>
      <c r="IY31">
        <v>502.904</v>
      </c>
      <c r="IZ31">
        <v>392.563</v>
      </c>
      <c r="JA31">
        <v>13.2435</v>
      </c>
      <c r="JB31">
        <v>25.5482</v>
      </c>
      <c r="JC31">
        <v>29.9999</v>
      </c>
      <c r="JD31">
        <v>25.598</v>
      </c>
      <c r="JE31">
        <v>25.552</v>
      </c>
      <c r="JF31">
        <v>11.2507</v>
      </c>
      <c r="JG31">
        <v>47.968</v>
      </c>
      <c r="JH31">
        <v>0</v>
      </c>
      <c r="JI31">
        <v>13.2361</v>
      </c>
      <c r="JJ31">
        <v>184.226</v>
      </c>
      <c r="JK31">
        <v>11.6499</v>
      </c>
      <c r="JL31">
        <v>102.291</v>
      </c>
      <c r="JM31">
        <v>102.886</v>
      </c>
    </row>
    <row r="32" spans="1:273">
      <c r="A32">
        <v>16</v>
      </c>
      <c r="B32">
        <v>1510788326.6</v>
      </c>
      <c r="C32">
        <v>75</v>
      </c>
      <c r="D32" t="s">
        <v>442</v>
      </c>
      <c r="E32" t="s">
        <v>443</v>
      </c>
      <c r="F32">
        <v>5</v>
      </c>
      <c r="G32" t="s">
        <v>405</v>
      </c>
      <c r="H32" t="s">
        <v>406</v>
      </c>
      <c r="I32">
        <v>1510788319.11852</v>
      </c>
      <c r="J32">
        <f>(K32)/1000</f>
        <v>0</v>
      </c>
      <c r="K32">
        <f>IF(CZ32, AN32, AH32)</f>
        <v>0</v>
      </c>
      <c r="L32">
        <f>IF(CZ32, AI32, AG32)</f>
        <v>0</v>
      </c>
      <c r="M32">
        <f>DB32 - IF(AU32&gt;1, L32*CV32*100.0/(AW32*DP32), 0)</f>
        <v>0</v>
      </c>
      <c r="N32">
        <f>((T32-J32/2)*M32-L32)/(T32+J32/2)</f>
        <v>0</v>
      </c>
      <c r="O32">
        <f>N32*(DI32+DJ32)/1000.0</f>
        <v>0</v>
      </c>
      <c r="P32">
        <f>(DB32 - IF(AU32&gt;1, L32*CV32*100.0/(AW32*DP32), 0))*(DI32+DJ32)/1000.0</f>
        <v>0</v>
      </c>
      <c r="Q32">
        <f>2.0/((1/S32-1/R32)+SIGN(S32)*SQRT((1/S32-1/R32)*(1/S32-1/R32) + 4*CW32/((CW32+1)*(CW32+1))*(2*1/S32*1/R32-1/R32*1/R32)))</f>
        <v>0</v>
      </c>
      <c r="R32">
        <f>IF(LEFT(CX32,1)&lt;&gt;"0",IF(LEFT(CX32,1)="1",3.0,CY32),$D$5+$E$5*(DP32*DI32/($K$5*1000))+$F$5*(DP32*DI32/($K$5*1000))*MAX(MIN(CV32,$J$5),$I$5)*MAX(MIN(CV32,$J$5),$I$5)+$G$5*MAX(MIN(CV32,$J$5),$I$5)*(DP32*DI32/($K$5*1000))+$H$5*(DP32*DI32/($K$5*1000))*(DP32*DI32/($K$5*1000)))</f>
        <v>0</v>
      </c>
      <c r="S32">
        <f>J32*(1000-(1000*0.61365*exp(17.502*W32/(240.97+W32))/(DI32+DJ32)+DD32)/2)/(1000*0.61365*exp(17.502*W32/(240.97+W32))/(DI32+DJ32)-DD32)</f>
        <v>0</v>
      </c>
      <c r="T32">
        <f>1/((CW32+1)/(Q32/1.6)+1/(R32/1.37)) + CW32/((CW32+1)/(Q32/1.6) + CW32/(R32/1.37))</f>
        <v>0</v>
      </c>
      <c r="U32">
        <f>(CR32*CU32)</f>
        <v>0</v>
      </c>
      <c r="V32">
        <f>(DK32+(U32+2*0.95*5.67E-8*(((DK32+$B$7)+273)^4-(DK32+273)^4)-44100*J32)/(1.84*29.3*R32+8*0.95*5.67E-8*(DK32+273)^3))</f>
        <v>0</v>
      </c>
      <c r="W32">
        <f>($C$7*DL32+$D$7*DM32+$E$7*V32)</f>
        <v>0</v>
      </c>
      <c r="X32">
        <f>0.61365*exp(17.502*W32/(240.97+W32))</f>
        <v>0</v>
      </c>
      <c r="Y32">
        <f>(Z32/AA32*100)</f>
        <v>0</v>
      </c>
      <c r="Z32">
        <f>DD32*(DI32+DJ32)/1000</f>
        <v>0</v>
      </c>
      <c r="AA32">
        <f>0.61365*exp(17.502*DK32/(240.97+DK32))</f>
        <v>0</v>
      </c>
      <c r="AB32">
        <f>(X32-DD32*(DI32+DJ32)/1000)</f>
        <v>0</v>
      </c>
      <c r="AC32">
        <f>(-J32*44100)</f>
        <v>0</v>
      </c>
      <c r="AD32">
        <f>2*29.3*R32*0.92*(DK32-W32)</f>
        <v>0</v>
      </c>
      <c r="AE32">
        <f>2*0.95*5.67E-8*(((DK32+$B$7)+273)^4-(W32+273)^4)</f>
        <v>0</v>
      </c>
      <c r="AF32">
        <f>U32+AE32+AC32+AD32</f>
        <v>0</v>
      </c>
      <c r="AG32">
        <f>DH32*AU32*(DC32-DB32*(1000-AU32*DE32)/(1000-AU32*DD32))/(100*CV32)</f>
        <v>0</v>
      </c>
      <c r="AH32">
        <f>1000*DH32*AU32*(DD32-DE32)/(100*CV32*(1000-AU32*DD32))</f>
        <v>0</v>
      </c>
      <c r="AI32">
        <f>(AJ32 - AK32 - DI32*1E3/(8.314*(DK32+273.15)) * AM32/DH32 * AL32) * DH32/(100*CV32) * (1000 - DE32)/1000</f>
        <v>0</v>
      </c>
      <c r="AJ32">
        <v>200.881490999691</v>
      </c>
      <c r="AK32">
        <v>214.890527272727</v>
      </c>
      <c r="AL32">
        <v>-3.33513874483619</v>
      </c>
      <c r="AM32">
        <v>64.2423246042722</v>
      </c>
      <c r="AN32">
        <f>(AP32 - AO32 + DI32*1E3/(8.314*(DK32+273.15)) * AR32/DH32 * AQ32) * DH32/(100*CV32) * 1000/(1000 - AP32)</f>
        <v>0</v>
      </c>
      <c r="AO32">
        <v>11.6218308599834</v>
      </c>
      <c r="AP32">
        <v>12.3232624242424</v>
      </c>
      <c r="AQ32">
        <v>7.79626261979961e-07</v>
      </c>
      <c r="AR32">
        <v>102.202052282038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MAX(0,($B$13+$C$13*DP32)/(1+$D$13*DP32)*DI32/(DK32+273)*$E$13)</f>
        <v>0</v>
      </c>
      <c r="AX32" t="s">
        <v>407</v>
      </c>
      <c r="AY32" t="s">
        <v>407</v>
      </c>
      <c r="AZ32">
        <v>0</v>
      </c>
      <c r="BA32">
        <v>0</v>
      </c>
      <c r="BB32">
        <f>1-AZ32/BA32</f>
        <v>0</v>
      </c>
      <c r="BC32">
        <v>0</v>
      </c>
      <c r="BD32" t="s">
        <v>407</v>
      </c>
      <c r="BE32" t="s">
        <v>407</v>
      </c>
      <c r="BF32">
        <v>0</v>
      </c>
      <c r="BG32">
        <v>0</v>
      </c>
      <c r="BH32">
        <f>1-BF32/BG32</f>
        <v>0</v>
      </c>
      <c r="BI32">
        <v>0.5</v>
      </c>
      <c r="BJ32">
        <f>CS32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407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f>$B$11*DQ32+$C$11*DR32+$F$11*EC32*(1-EF32)</f>
        <v>0</v>
      </c>
      <c r="CS32">
        <f>CR32*CT32</f>
        <v>0</v>
      </c>
      <c r="CT32">
        <f>($B$11*$D$9+$C$11*$D$9+$F$11*((EP32+EH32)/MAX(EP32+EH32+EQ32, 0.1)*$I$9+EQ32/MAX(EP32+EH32+EQ32, 0.1)*$J$9))/($B$11+$C$11+$F$11)</f>
        <v>0</v>
      </c>
      <c r="CU32">
        <f>($B$11*$K$9+$C$11*$K$9+$F$11*((EP32+EH32)/MAX(EP32+EH32+EQ32, 0.1)*$P$9+EQ32/MAX(EP32+EH32+EQ32, 0.1)*$Q$9))/($B$11+$C$11+$F$11)</f>
        <v>0</v>
      </c>
      <c r="CV32">
        <v>2.18</v>
      </c>
      <c r="CW32">
        <v>0.5</v>
      </c>
      <c r="CX32" t="s">
        <v>408</v>
      </c>
      <c r="CY32">
        <v>2</v>
      </c>
      <c r="CZ32" t="b">
        <v>1</v>
      </c>
      <c r="DA32">
        <v>1510788319.11852</v>
      </c>
      <c r="DB32">
        <v>235.167</v>
      </c>
      <c r="DC32">
        <v>214.778185185185</v>
      </c>
      <c r="DD32">
        <v>12.3219</v>
      </c>
      <c r="DE32">
        <v>11.6230296296296</v>
      </c>
      <c r="DF32">
        <v>229.567333333333</v>
      </c>
      <c r="DG32">
        <v>12.2649185185185</v>
      </c>
      <c r="DH32">
        <v>500.086481481481</v>
      </c>
      <c r="DI32">
        <v>89.6565777777778</v>
      </c>
      <c r="DJ32">
        <v>0.0999410888888889</v>
      </c>
      <c r="DK32">
        <v>19.1885666666667</v>
      </c>
      <c r="DL32">
        <v>20.0079333333333</v>
      </c>
      <c r="DM32">
        <v>999.9</v>
      </c>
      <c r="DN32">
        <v>0</v>
      </c>
      <c r="DO32">
        <v>0</v>
      </c>
      <c r="DP32">
        <v>10016.8985185185</v>
      </c>
      <c r="DQ32">
        <v>0</v>
      </c>
      <c r="DR32">
        <v>9.95414777777778</v>
      </c>
      <c r="DS32">
        <v>20.3888037037037</v>
      </c>
      <c r="DT32">
        <v>238.100777777778</v>
      </c>
      <c r="DU32">
        <v>217.303814814815</v>
      </c>
      <c r="DV32">
        <v>0.698861370370371</v>
      </c>
      <c r="DW32">
        <v>214.778185185185</v>
      </c>
      <c r="DX32">
        <v>11.6230296296296</v>
      </c>
      <c r="DY32">
        <v>1.10473888888889</v>
      </c>
      <c r="DZ32">
        <v>1.04208148148148</v>
      </c>
      <c r="EA32">
        <v>8.37621111111111</v>
      </c>
      <c r="EB32">
        <v>7.51840407407407</v>
      </c>
      <c r="EC32">
        <v>1999.97592592593</v>
      </c>
      <c r="ED32">
        <v>0.980005481481482</v>
      </c>
      <c r="EE32">
        <v>0.0199943148148148</v>
      </c>
      <c r="EF32">
        <v>0</v>
      </c>
      <c r="EG32">
        <v>2.25356666666667</v>
      </c>
      <c r="EH32">
        <v>0</v>
      </c>
      <c r="EI32">
        <v>3890.08518518518</v>
      </c>
      <c r="EJ32">
        <v>17299.962962963</v>
      </c>
      <c r="EK32">
        <v>40.1108518518518</v>
      </c>
      <c r="EL32">
        <v>41.2288888888889</v>
      </c>
      <c r="EM32">
        <v>39.840037037037</v>
      </c>
      <c r="EN32">
        <v>40.2010740740741</v>
      </c>
      <c r="EO32">
        <v>38.7705925925926</v>
      </c>
      <c r="EP32">
        <v>1959.98592592593</v>
      </c>
      <c r="EQ32">
        <v>39.99</v>
      </c>
      <c r="ER32">
        <v>0</v>
      </c>
      <c r="ES32">
        <v>1679675674.7</v>
      </c>
      <c r="ET32">
        <v>0</v>
      </c>
      <c r="EU32">
        <v>2.25965769230769</v>
      </c>
      <c r="EV32">
        <v>0.169589749601636</v>
      </c>
      <c r="EW32">
        <v>37.8947008814625</v>
      </c>
      <c r="EX32">
        <v>3890.02692307692</v>
      </c>
      <c r="EY32">
        <v>15</v>
      </c>
      <c r="EZ32">
        <v>0</v>
      </c>
      <c r="FA32" t="s">
        <v>409</v>
      </c>
      <c r="FB32">
        <v>1510822609</v>
      </c>
      <c r="FC32">
        <v>1510822610</v>
      </c>
      <c r="FD32">
        <v>0</v>
      </c>
      <c r="FE32">
        <v>-0.09</v>
      </c>
      <c r="FF32">
        <v>-0.009</v>
      </c>
      <c r="FG32">
        <v>6.722</v>
      </c>
      <c r="FH32">
        <v>0.497</v>
      </c>
      <c r="FI32">
        <v>420</v>
      </c>
      <c r="FJ32">
        <v>24</v>
      </c>
      <c r="FK32">
        <v>0.26</v>
      </c>
      <c r="FL32">
        <v>0.06</v>
      </c>
      <c r="FM32">
        <v>0.698607475</v>
      </c>
      <c r="FN32">
        <v>0.00585020262664102</v>
      </c>
      <c r="FO32">
        <v>0.00118040503615284</v>
      </c>
      <c r="FP32">
        <v>1</v>
      </c>
      <c r="FQ32">
        <v>1</v>
      </c>
      <c r="FR32">
        <v>1</v>
      </c>
      <c r="FS32" t="s">
        <v>410</v>
      </c>
      <c r="FT32">
        <v>2.97441</v>
      </c>
      <c r="FU32">
        <v>2.7539</v>
      </c>
      <c r="FV32">
        <v>0.0504984</v>
      </c>
      <c r="FW32">
        <v>0.0473222</v>
      </c>
      <c r="FX32">
        <v>0.063785</v>
      </c>
      <c r="FY32">
        <v>0.0616751</v>
      </c>
      <c r="FZ32">
        <v>36995.3</v>
      </c>
      <c r="GA32">
        <v>40499.7</v>
      </c>
      <c r="GB32">
        <v>35306.1</v>
      </c>
      <c r="GC32">
        <v>38552</v>
      </c>
      <c r="GD32">
        <v>46827.8</v>
      </c>
      <c r="GE32">
        <v>52216.8</v>
      </c>
      <c r="GF32">
        <v>55112.9</v>
      </c>
      <c r="GG32">
        <v>61796.1</v>
      </c>
      <c r="GH32">
        <v>2.003</v>
      </c>
      <c r="GI32">
        <v>1.82598</v>
      </c>
      <c r="GJ32">
        <v>0.0340044</v>
      </c>
      <c r="GK32">
        <v>0</v>
      </c>
      <c r="GL32">
        <v>19.4418</v>
      </c>
      <c r="GM32">
        <v>999.9</v>
      </c>
      <c r="GN32">
        <v>53.296</v>
      </c>
      <c r="GO32">
        <v>27.684</v>
      </c>
      <c r="GP32">
        <v>22.1454</v>
      </c>
      <c r="GQ32">
        <v>55.6793</v>
      </c>
      <c r="GR32">
        <v>50.024</v>
      </c>
      <c r="GS32">
        <v>1</v>
      </c>
      <c r="GT32">
        <v>-0.115518</v>
      </c>
      <c r="GU32">
        <v>4.82771</v>
      </c>
      <c r="GV32">
        <v>20.0884</v>
      </c>
      <c r="GW32">
        <v>5.20276</v>
      </c>
      <c r="GX32">
        <v>12.0044</v>
      </c>
      <c r="GY32">
        <v>4.9756</v>
      </c>
      <c r="GZ32">
        <v>3.29293</v>
      </c>
      <c r="HA32">
        <v>999.9</v>
      </c>
      <c r="HB32">
        <v>9999</v>
      </c>
      <c r="HC32">
        <v>9999</v>
      </c>
      <c r="HD32">
        <v>9999</v>
      </c>
      <c r="HE32">
        <v>1.86274</v>
      </c>
      <c r="HF32">
        <v>1.86783</v>
      </c>
      <c r="HG32">
        <v>1.86752</v>
      </c>
      <c r="HH32">
        <v>1.8686</v>
      </c>
      <c r="HI32">
        <v>1.86952</v>
      </c>
      <c r="HJ32">
        <v>1.8656</v>
      </c>
      <c r="HK32">
        <v>1.86673</v>
      </c>
      <c r="HL32">
        <v>1.86812</v>
      </c>
      <c r="HM32">
        <v>5</v>
      </c>
      <c r="HN32">
        <v>0</v>
      </c>
      <c r="HO32">
        <v>0</v>
      </c>
      <c r="HP32">
        <v>0</v>
      </c>
      <c r="HQ32" t="s">
        <v>411</v>
      </c>
      <c r="HR32" t="s">
        <v>412</v>
      </c>
      <c r="HS32" t="s">
        <v>413</v>
      </c>
      <c r="HT32" t="s">
        <v>413</v>
      </c>
      <c r="HU32" t="s">
        <v>413</v>
      </c>
      <c r="HV32" t="s">
        <v>413</v>
      </c>
      <c r="HW32">
        <v>0</v>
      </c>
      <c r="HX32">
        <v>100</v>
      </c>
      <c r="HY32">
        <v>100</v>
      </c>
      <c r="HZ32">
        <v>5.439</v>
      </c>
      <c r="IA32">
        <v>0.057</v>
      </c>
      <c r="IB32">
        <v>4.05733592392587</v>
      </c>
      <c r="IC32">
        <v>0.00686039997816796</v>
      </c>
      <c r="ID32">
        <v>-6.09800565113382e-07</v>
      </c>
      <c r="IE32">
        <v>-3.62270322714017e-11</v>
      </c>
      <c r="IF32">
        <v>0.00552775430249796</v>
      </c>
      <c r="IG32">
        <v>-0.0240141547127097</v>
      </c>
      <c r="IH32">
        <v>0.00268956239764471</v>
      </c>
      <c r="II32">
        <v>-3.17667099220491e-05</v>
      </c>
      <c r="IJ32">
        <v>-3</v>
      </c>
      <c r="IK32">
        <v>2046</v>
      </c>
      <c r="IL32">
        <v>1</v>
      </c>
      <c r="IM32">
        <v>25</v>
      </c>
      <c r="IN32">
        <v>-571.4</v>
      </c>
      <c r="IO32">
        <v>-571.4</v>
      </c>
      <c r="IP32">
        <v>0.529785</v>
      </c>
      <c r="IQ32">
        <v>2.61597</v>
      </c>
      <c r="IR32">
        <v>1.54785</v>
      </c>
      <c r="IS32">
        <v>2.30957</v>
      </c>
      <c r="IT32">
        <v>1.34644</v>
      </c>
      <c r="IU32">
        <v>2.39746</v>
      </c>
      <c r="IV32">
        <v>31.4988</v>
      </c>
      <c r="IW32">
        <v>15.174</v>
      </c>
      <c r="IX32">
        <v>18</v>
      </c>
      <c r="IY32">
        <v>502.723</v>
      </c>
      <c r="IZ32">
        <v>392.442</v>
      </c>
      <c r="JA32">
        <v>13.233</v>
      </c>
      <c r="JB32">
        <v>25.5482</v>
      </c>
      <c r="JC32">
        <v>30</v>
      </c>
      <c r="JD32">
        <v>25.598</v>
      </c>
      <c r="JE32">
        <v>25.552</v>
      </c>
      <c r="JF32">
        <v>10.5153</v>
      </c>
      <c r="JG32">
        <v>47.968</v>
      </c>
      <c r="JH32">
        <v>0</v>
      </c>
      <c r="JI32">
        <v>13.2341</v>
      </c>
      <c r="JJ32">
        <v>163.822</v>
      </c>
      <c r="JK32">
        <v>11.6499</v>
      </c>
      <c r="JL32">
        <v>102.291</v>
      </c>
      <c r="JM32">
        <v>102.886</v>
      </c>
    </row>
    <row r="33" spans="1:273">
      <c r="A33">
        <v>17</v>
      </c>
      <c r="B33">
        <v>1510788331.6</v>
      </c>
      <c r="C33">
        <v>80</v>
      </c>
      <c r="D33" t="s">
        <v>444</v>
      </c>
      <c r="E33" t="s">
        <v>445</v>
      </c>
      <c r="F33">
        <v>5</v>
      </c>
      <c r="G33" t="s">
        <v>405</v>
      </c>
      <c r="H33" t="s">
        <v>406</v>
      </c>
      <c r="I33">
        <v>1510788323.83214</v>
      </c>
      <c r="J33">
        <f>(K33)/1000</f>
        <v>0</v>
      </c>
      <c r="K33">
        <f>IF(CZ33, AN33, AH33)</f>
        <v>0</v>
      </c>
      <c r="L33">
        <f>IF(CZ33, AI33, AG33)</f>
        <v>0</v>
      </c>
      <c r="M33">
        <f>DB33 - IF(AU33&gt;1, L33*CV33*100.0/(AW33*DP33), 0)</f>
        <v>0</v>
      </c>
      <c r="N33">
        <f>((T33-J33/2)*M33-L33)/(T33+J33/2)</f>
        <v>0</v>
      </c>
      <c r="O33">
        <f>N33*(DI33+DJ33)/1000.0</f>
        <v>0</v>
      </c>
      <c r="P33">
        <f>(DB33 - IF(AU33&gt;1, L33*CV33*100.0/(AW33*DP33), 0))*(DI33+DJ33)/1000.0</f>
        <v>0</v>
      </c>
      <c r="Q33">
        <f>2.0/((1/S33-1/R33)+SIGN(S33)*SQRT((1/S33-1/R33)*(1/S33-1/R33) + 4*CW33/((CW33+1)*(CW33+1))*(2*1/S33*1/R33-1/R33*1/R33)))</f>
        <v>0</v>
      </c>
      <c r="R33">
        <f>IF(LEFT(CX33,1)&lt;&gt;"0",IF(LEFT(CX33,1)="1",3.0,CY33),$D$5+$E$5*(DP33*DI33/($K$5*1000))+$F$5*(DP33*DI33/($K$5*1000))*MAX(MIN(CV33,$J$5),$I$5)*MAX(MIN(CV33,$J$5),$I$5)+$G$5*MAX(MIN(CV33,$J$5),$I$5)*(DP33*DI33/($K$5*1000))+$H$5*(DP33*DI33/($K$5*1000))*(DP33*DI33/($K$5*1000)))</f>
        <v>0</v>
      </c>
      <c r="S33">
        <f>J33*(1000-(1000*0.61365*exp(17.502*W33/(240.97+W33))/(DI33+DJ33)+DD33)/2)/(1000*0.61365*exp(17.502*W33/(240.97+W33))/(DI33+DJ33)-DD33)</f>
        <v>0</v>
      </c>
      <c r="T33">
        <f>1/((CW33+1)/(Q33/1.6)+1/(R33/1.37)) + CW33/((CW33+1)/(Q33/1.6) + CW33/(R33/1.37))</f>
        <v>0</v>
      </c>
      <c r="U33">
        <f>(CR33*CU33)</f>
        <v>0</v>
      </c>
      <c r="V33">
        <f>(DK33+(U33+2*0.95*5.67E-8*(((DK33+$B$7)+273)^4-(DK33+273)^4)-44100*J33)/(1.84*29.3*R33+8*0.95*5.67E-8*(DK33+273)^3))</f>
        <v>0</v>
      </c>
      <c r="W33">
        <f>($C$7*DL33+$D$7*DM33+$E$7*V33)</f>
        <v>0</v>
      </c>
      <c r="X33">
        <f>0.61365*exp(17.502*W33/(240.97+W33))</f>
        <v>0</v>
      </c>
      <c r="Y33">
        <f>(Z33/AA33*100)</f>
        <v>0</v>
      </c>
      <c r="Z33">
        <f>DD33*(DI33+DJ33)/1000</f>
        <v>0</v>
      </c>
      <c r="AA33">
        <f>0.61365*exp(17.502*DK33/(240.97+DK33))</f>
        <v>0</v>
      </c>
      <c r="AB33">
        <f>(X33-DD33*(DI33+DJ33)/1000)</f>
        <v>0</v>
      </c>
      <c r="AC33">
        <f>(-J33*44100)</f>
        <v>0</v>
      </c>
      <c r="AD33">
        <f>2*29.3*R33*0.92*(DK33-W33)</f>
        <v>0</v>
      </c>
      <c r="AE33">
        <f>2*0.95*5.67E-8*(((DK33+$B$7)+273)^4-(W33+273)^4)</f>
        <v>0</v>
      </c>
      <c r="AF33">
        <f>U33+AE33+AC33+AD33</f>
        <v>0</v>
      </c>
      <c r="AG33">
        <f>DH33*AU33*(DC33-DB33*(1000-AU33*DE33)/(1000-AU33*DD33))/(100*CV33)</f>
        <v>0</v>
      </c>
      <c r="AH33">
        <f>1000*DH33*AU33*(DD33-DE33)/(100*CV33*(1000-AU33*DD33))</f>
        <v>0</v>
      </c>
      <c r="AI33">
        <f>(AJ33 - AK33 - DI33*1E3/(8.314*(DK33+273.15)) * AM33/DH33 * AL33) * DH33/(100*CV33) * (1000 - DE33)/1000</f>
        <v>0</v>
      </c>
      <c r="AJ33">
        <v>184.139815922349</v>
      </c>
      <c r="AK33">
        <v>198.240909090909</v>
      </c>
      <c r="AL33">
        <v>-3.33038168737243</v>
      </c>
      <c r="AM33">
        <v>64.2423246042722</v>
      </c>
      <c r="AN33">
        <f>(AP33 - AO33 + DI33*1E3/(8.314*(DK33+273.15)) * AR33/DH33 * AQ33) * DH33/(100*CV33) * 1000/(1000 - AP33)</f>
        <v>0</v>
      </c>
      <c r="AO33">
        <v>11.621960420185</v>
      </c>
      <c r="AP33">
        <v>12.3208351515151</v>
      </c>
      <c r="AQ33">
        <v>-1.93780913247943e-06</v>
      </c>
      <c r="AR33">
        <v>102.202052282038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MAX(0,($B$13+$C$13*DP33)/(1+$D$13*DP33)*DI33/(DK33+273)*$E$13)</f>
        <v>0</v>
      </c>
      <c r="AX33" t="s">
        <v>407</v>
      </c>
      <c r="AY33" t="s">
        <v>407</v>
      </c>
      <c r="AZ33">
        <v>0</v>
      </c>
      <c r="BA33">
        <v>0</v>
      </c>
      <c r="BB33">
        <f>1-AZ33/BA33</f>
        <v>0</v>
      </c>
      <c r="BC33">
        <v>0</v>
      </c>
      <c r="BD33" t="s">
        <v>407</v>
      </c>
      <c r="BE33" t="s">
        <v>407</v>
      </c>
      <c r="BF33">
        <v>0</v>
      </c>
      <c r="BG33">
        <v>0</v>
      </c>
      <c r="BH33">
        <f>1-BF33/BG33</f>
        <v>0</v>
      </c>
      <c r="BI33">
        <v>0.5</v>
      </c>
      <c r="BJ33">
        <f>CS33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407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f>$B$11*DQ33+$C$11*DR33+$F$11*EC33*(1-EF33)</f>
        <v>0</v>
      </c>
      <c r="CS33">
        <f>CR33*CT33</f>
        <v>0</v>
      </c>
      <c r="CT33">
        <f>($B$11*$D$9+$C$11*$D$9+$F$11*((EP33+EH33)/MAX(EP33+EH33+EQ33, 0.1)*$I$9+EQ33/MAX(EP33+EH33+EQ33, 0.1)*$J$9))/($B$11+$C$11+$F$11)</f>
        <v>0</v>
      </c>
      <c r="CU33">
        <f>($B$11*$K$9+$C$11*$K$9+$F$11*((EP33+EH33)/MAX(EP33+EH33+EQ33, 0.1)*$P$9+EQ33/MAX(EP33+EH33+EQ33, 0.1)*$Q$9))/($B$11+$C$11+$F$11)</f>
        <v>0</v>
      </c>
      <c r="CV33">
        <v>2.18</v>
      </c>
      <c r="CW33">
        <v>0.5</v>
      </c>
      <c r="CX33" t="s">
        <v>408</v>
      </c>
      <c r="CY33">
        <v>2</v>
      </c>
      <c r="CZ33" t="b">
        <v>1</v>
      </c>
      <c r="DA33">
        <v>1510788323.83214</v>
      </c>
      <c r="DB33">
        <v>219.691785714286</v>
      </c>
      <c r="DC33">
        <v>199.120892857143</v>
      </c>
      <c r="DD33">
        <v>12.3219892857143</v>
      </c>
      <c r="DE33">
        <v>11.6222</v>
      </c>
      <c r="DF33">
        <v>214.193428571429</v>
      </c>
      <c r="DG33">
        <v>12.2650071428571</v>
      </c>
      <c r="DH33">
        <v>500.072214285714</v>
      </c>
      <c r="DI33">
        <v>89.6572285714285</v>
      </c>
      <c r="DJ33">
        <v>0.0999897321428571</v>
      </c>
      <c r="DK33">
        <v>19.1918821428571</v>
      </c>
      <c r="DL33">
        <v>20.009425</v>
      </c>
      <c r="DM33">
        <v>999.9</v>
      </c>
      <c r="DN33">
        <v>0</v>
      </c>
      <c r="DO33">
        <v>0</v>
      </c>
      <c r="DP33">
        <v>10009.6628571429</v>
      </c>
      <c r="DQ33">
        <v>0</v>
      </c>
      <c r="DR33">
        <v>9.94735857142857</v>
      </c>
      <c r="DS33">
        <v>20.5708892857143</v>
      </c>
      <c r="DT33">
        <v>222.432535714286</v>
      </c>
      <c r="DU33">
        <v>201.46225</v>
      </c>
      <c r="DV33">
        <v>0.699783535714286</v>
      </c>
      <c r="DW33">
        <v>199.120892857143</v>
      </c>
      <c r="DX33">
        <v>11.6222</v>
      </c>
      <c r="DY33">
        <v>1.104755</v>
      </c>
      <c r="DZ33">
        <v>1.04201464285714</v>
      </c>
      <c r="EA33">
        <v>8.37642857142857</v>
      </c>
      <c r="EB33">
        <v>7.51746535714286</v>
      </c>
      <c r="EC33">
        <v>1999.99678571429</v>
      </c>
      <c r="ED33">
        <v>0.980004607142857</v>
      </c>
      <c r="EE33">
        <v>0.0199953571428571</v>
      </c>
      <c r="EF33">
        <v>0</v>
      </c>
      <c r="EG33">
        <v>2.28341785714286</v>
      </c>
      <c r="EH33">
        <v>0</v>
      </c>
      <c r="EI33">
        <v>3892.92571428571</v>
      </c>
      <c r="EJ33">
        <v>17300.1428571429</v>
      </c>
      <c r="EK33">
        <v>40.1938928571428</v>
      </c>
      <c r="EL33">
        <v>41.2988928571429</v>
      </c>
      <c r="EM33">
        <v>39.9082142857143</v>
      </c>
      <c r="EN33">
        <v>40.2943928571428</v>
      </c>
      <c r="EO33">
        <v>38.8413214285714</v>
      </c>
      <c r="EP33">
        <v>1960.005</v>
      </c>
      <c r="EQ33">
        <v>39.9928571428571</v>
      </c>
      <c r="ER33">
        <v>0</v>
      </c>
      <c r="ES33">
        <v>1679675679.5</v>
      </c>
      <c r="ET33">
        <v>0</v>
      </c>
      <c r="EU33">
        <v>2.28161923076923</v>
      </c>
      <c r="EV33">
        <v>0.850581203464552</v>
      </c>
      <c r="EW33">
        <v>36.1193161700387</v>
      </c>
      <c r="EX33">
        <v>3892.92423076923</v>
      </c>
      <c r="EY33">
        <v>15</v>
      </c>
      <c r="EZ33">
        <v>0</v>
      </c>
      <c r="FA33" t="s">
        <v>409</v>
      </c>
      <c r="FB33">
        <v>1510822609</v>
      </c>
      <c r="FC33">
        <v>1510822610</v>
      </c>
      <c r="FD33">
        <v>0</v>
      </c>
      <c r="FE33">
        <v>-0.09</v>
      </c>
      <c r="FF33">
        <v>-0.009</v>
      </c>
      <c r="FG33">
        <v>6.722</v>
      </c>
      <c r="FH33">
        <v>0.497</v>
      </c>
      <c r="FI33">
        <v>420</v>
      </c>
      <c r="FJ33">
        <v>24</v>
      </c>
      <c r="FK33">
        <v>0.26</v>
      </c>
      <c r="FL33">
        <v>0.06</v>
      </c>
      <c r="FM33">
        <v>0.6992533</v>
      </c>
      <c r="FN33">
        <v>0.0130317073170744</v>
      </c>
      <c r="FO33">
        <v>0.00161457880266031</v>
      </c>
      <c r="FP33">
        <v>1</v>
      </c>
      <c r="FQ33">
        <v>1</v>
      </c>
      <c r="FR33">
        <v>1</v>
      </c>
      <c r="FS33" t="s">
        <v>410</v>
      </c>
      <c r="FT33">
        <v>2.97455</v>
      </c>
      <c r="FU33">
        <v>2.754</v>
      </c>
      <c r="FV33">
        <v>0.0469247</v>
      </c>
      <c r="FW33">
        <v>0.0435297</v>
      </c>
      <c r="FX33">
        <v>0.0637789</v>
      </c>
      <c r="FY33">
        <v>0.061679</v>
      </c>
      <c r="FZ33">
        <v>37134.3</v>
      </c>
      <c r="GA33">
        <v>40660.8</v>
      </c>
      <c r="GB33">
        <v>35305.9</v>
      </c>
      <c r="GC33">
        <v>38551.9</v>
      </c>
      <c r="GD33">
        <v>46827.6</v>
      </c>
      <c r="GE33">
        <v>52216.2</v>
      </c>
      <c r="GF33">
        <v>55112.4</v>
      </c>
      <c r="GG33">
        <v>61795.7</v>
      </c>
      <c r="GH33">
        <v>2.00318</v>
      </c>
      <c r="GI33">
        <v>1.8259</v>
      </c>
      <c r="GJ33">
        <v>0.0357777</v>
      </c>
      <c r="GK33">
        <v>0</v>
      </c>
      <c r="GL33">
        <v>19.4418</v>
      </c>
      <c r="GM33">
        <v>999.9</v>
      </c>
      <c r="GN33">
        <v>53.272</v>
      </c>
      <c r="GO33">
        <v>27.684</v>
      </c>
      <c r="GP33">
        <v>22.1335</v>
      </c>
      <c r="GQ33">
        <v>55.5694</v>
      </c>
      <c r="GR33">
        <v>49.8117</v>
      </c>
      <c r="GS33">
        <v>1</v>
      </c>
      <c r="GT33">
        <v>-0.115241</v>
      </c>
      <c r="GU33">
        <v>4.82046</v>
      </c>
      <c r="GV33">
        <v>20.0886</v>
      </c>
      <c r="GW33">
        <v>5.20261</v>
      </c>
      <c r="GX33">
        <v>12.004</v>
      </c>
      <c r="GY33">
        <v>4.9757</v>
      </c>
      <c r="GZ33">
        <v>3.293</v>
      </c>
      <c r="HA33">
        <v>999.9</v>
      </c>
      <c r="HB33">
        <v>9999</v>
      </c>
      <c r="HC33">
        <v>9999</v>
      </c>
      <c r="HD33">
        <v>9999</v>
      </c>
      <c r="HE33">
        <v>1.86275</v>
      </c>
      <c r="HF33">
        <v>1.86783</v>
      </c>
      <c r="HG33">
        <v>1.86754</v>
      </c>
      <c r="HH33">
        <v>1.86861</v>
      </c>
      <c r="HI33">
        <v>1.86951</v>
      </c>
      <c r="HJ33">
        <v>1.86561</v>
      </c>
      <c r="HK33">
        <v>1.86673</v>
      </c>
      <c r="HL33">
        <v>1.8681</v>
      </c>
      <c r="HM33">
        <v>5</v>
      </c>
      <c r="HN33">
        <v>0</v>
      </c>
      <c r="HO33">
        <v>0</v>
      </c>
      <c r="HP33">
        <v>0</v>
      </c>
      <c r="HQ33" t="s">
        <v>411</v>
      </c>
      <c r="HR33" t="s">
        <v>412</v>
      </c>
      <c r="HS33" t="s">
        <v>413</v>
      </c>
      <c r="HT33" t="s">
        <v>413</v>
      </c>
      <c r="HU33" t="s">
        <v>413</v>
      </c>
      <c r="HV33" t="s">
        <v>413</v>
      </c>
      <c r="HW33">
        <v>0</v>
      </c>
      <c r="HX33">
        <v>100</v>
      </c>
      <c r="HY33">
        <v>100</v>
      </c>
      <c r="HZ33">
        <v>5.33</v>
      </c>
      <c r="IA33">
        <v>0.057</v>
      </c>
      <c r="IB33">
        <v>4.05733592392587</v>
      </c>
      <c r="IC33">
        <v>0.00686039997816796</v>
      </c>
      <c r="ID33">
        <v>-6.09800565113382e-07</v>
      </c>
      <c r="IE33">
        <v>-3.62270322714017e-11</v>
      </c>
      <c r="IF33">
        <v>0.00552775430249796</v>
      </c>
      <c r="IG33">
        <v>-0.0240141547127097</v>
      </c>
      <c r="IH33">
        <v>0.00268956239764471</v>
      </c>
      <c r="II33">
        <v>-3.17667099220491e-05</v>
      </c>
      <c r="IJ33">
        <v>-3</v>
      </c>
      <c r="IK33">
        <v>2046</v>
      </c>
      <c r="IL33">
        <v>1</v>
      </c>
      <c r="IM33">
        <v>25</v>
      </c>
      <c r="IN33">
        <v>-571.3</v>
      </c>
      <c r="IO33">
        <v>-571.3</v>
      </c>
      <c r="IP33">
        <v>0.490723</v>
      </c>
      <c r="IQ33">
        <v>2.62207</v>
      </c>
      <c r="IR33">
        <v>1.54785</v>
      </c>
      <c r="IS33">
        <v>2.30835</v>
      </c>
      <c r="IT33">
        <v>1.34644</v>
      </c>
      <c r="IU33">
        <v>2.43774</v>
      </c>
      <c r="IV33">
        <v>31.4988</v>
      </c>
      <c r="IW33">
        <v>15.1827</v>
      </c>
      <c r="IX33">
        <v>18</v>
      </c>
      <c r="IY33">
        <v>502.828</v>
      </c>
      <c r="IZ33">
        <v>392.401</v>
      </c>
      <c r="JA33">
        <v>13.2297</v>
      </c>
      <c r="JB33">
        <v>25.5482</v>
      </c>
      <c r="JC33">
        <v>30.0001</v>
      </c>
      <c r="JD33">
        <v>25.597</v>
      </c>
      <c r="JE33">
        <v>25.552</v>
      </c>
      <c r="JF33">
        <v>9.81804</v>
      </c>
      <c r="JG33">
        <v>47.968</v>
      </c>
      <c r="JH33">
        <v>0</v>
      </c>
      <c r="JI33">
        <v>13.2303</v>
      </c>
      <c r="JJ33">
        <v>150.391</v>
      </c>
      <c r="JK33">
        <v>11.6499</v>
      </c>
      <c r="JL33">
        <v>102.291</v>
      </c>
      <c r="JM33">
        <v>102.886</v>
      </c>
    </row>
    <row r="34" spans="1:273">
      <c r="A34">
        <v>18</v>
      </c>
      <c r="B34">
        <v>1510788336.6</v>
      </c>
      <c r="C34">
        <v>85</v>
      </c>
      <c r="D34" t="s">
        <v>446</v>
      </c>
      <c r="E34" t="s">
        <v>447</v>
      </c>
      <c r="F34">
        <v>5</v>
      </c>
      <c r="G34" t="s">
        <v>405</v>
      </c>
      <c r="H34" t="s">
        <v>406</v>
      </c>
      <c r="I34">
        <v>1510788329.1</v>
      </c>
      <c r="J34">
        <f>(K34)/1000</f>
        <v>0</v>
      </c>
      <c r="K34">
        <f>IF(CZ34, AN34, AH34)</f>
        <v>0</v>
      </c>
      <c r="L34">
        <f>IF(CZ34, AI34, AG34)</f>
        <v>0</v>
      </c>
      <c r="M34">
        <f>DB34 - IF(AU34&gt;1, L34*CV34*100.0/(AW34*DP34), 0)</f>
        <v>0</v>
      </c>
      <c r="N34">
        <f>((T34-J34/2)*M34-L34)/(T34+J34/2)</f>
        <v>0</v>
      </c>
      <c r="O34">
        <f>N34*(DI34+DJ34)/1000.0</f>
        <v>0</v>
      </c>
      <c r="P34">
        <f>(DB34 - IF(AU34&gt;1, L34*CV34*100.0/(AW34*DP34), 0))*(DI34+DJ34)/1000.0</f>
        <v>0</v>
      </c>
      <c r="Q34">
        <f>2.0/((1/S34-1/R34)+SIGN(S34)*SQRT((1/S34-1/R34)*(1/S34-1/R34) + 4*CW34/((CW34+1)*(CW34+1))*(2*1/S34*1/R34-1/R34*1/R34)))</f>
        <v>0</v>
      </c>
      <c r="R34">
        <f>IF(LEFT(CX34,1)&lt;&gt;"0",IF(LEFT(CX34,1)="1",3.0,CY34),$D$5+$E$5*(DP34*DI34/($K$5*1000))+$F$5*(DP34*DI34/($K$5*1000))*MAX(MIN(CV34,$J$5),$I$5)*MAX(MIN(CV34,$J$5),$I$5)+$G$5*MAX(MIN(CV34,$J$5),$I$5)*(DP34*DI34/($K$5*1000))+$H$5*(DP34*DI34/($K$5*1000))*(DP34*DI34/($K$5*1000)))</f>
        <v>0</v>
      </c>
      <c r="S34">
        <f>J34*(1000-(1000*0.61365*exp(17.502*W34/(240.97+W34))/(DI34+DJ34)+DD34)/2)/(1000*0.61365*exp(17.502*W34/(240.97+W34))/(DI34+DJ34)-DD34)</f>
        <v>0</v>
      </c>
      <c r="T34">
        <f>1/((CW34+1)/(Q34/1.6)+1/(R34/1.37)) + CW34/((CW34+1)/(Q34/1.6) + CW34/(R34/1.37))</f>
        <v>0</v>
      </c>
      <c r="U34">
        <f>(CR34*CU34)</f>
        <v>0</v>
      </c>
      <c r="V34">
        <f>(DK34+(U34+2*0.95*5.67E-8*(((DK34+$B$7)+273)^4-(DK34+273)^4)-44100*J34)/(1.84*29.3*R34+8*0.95*5.67E-8*(DK34+273)^3))</f>
        <v>0</v>
      </c>
      <c r="W34">
        <f>($C$7*DL34+$D$7*DM34+$E$7*V34)</f>
        <v>0</v>
      </c>
      <c r="X34">
        <f>0.61365*exp(17.502*W34/(240.97+W34))</f>
        <v>0</v>
      </c>
      <c r="Y34">
        <f>(Z34/AA34*100)</f>
        <v>0</v>
      </c>
      <c r="Z34">
        <f>DD34*(DI34+DJ34)/1000</f>
        <v>0</v>
      </c>
      <c r="AA34">
        <f>0.61365*exp(17.502*DK34/(240.97+DK34))</f>
        <v>0</v>
      </c>
      <c r="AB34">
        <f>(X34-DD34*(DI34+DJ34)/1000)</f>
        <v>0</v>
      </c>
      <c r="AC34">
        <f>(-J34*44100)</f>
        <v>0</v>
      </c>
      <c r="AD34">
        <f>2*29.3*R34*0.92*(DK34-W34)</f>
        <v>0</v>
      </c>
      <c r="AE34">
        <f>2*0.95*5.67E-8*(((DK34+$B$7)+273)^4-(W34+273)^4)</f>
        <v>0</v>
      </c>
      <c r="AF34">
        <f>U34+AE34+AC34+AD34</f>
        <v>0</v>
      </c>
      <c r="AG34">
        <f>DH34*AU34*(DC34-DB34*(1000-AU34*DE34)/(1000-AU34*DD34))/(100*CV34)</f>
        <v>0</v>
      </c>
      <c r="AH34">
        <f>1000*DH34*AU34*(DD34-DE34)/(100*CV34*(1000-AU34*DD34))</f>
        <v>0</v>
      </c>
      <c r="AI34">
        <f>(AJ34 - AK34 - DI34*1E3/(8.314*(DK34+273.15)) * AM34/DH34 * AL34) * DH34/(100*CV34) * (1000 - DE34)/1000</f>
        <v>0</v>
      </c>
      <c r="AJ34">
        <v>166.7338451005</v>
      </c>
      <c r="AK34">
        <v>181.262278787879</v>
      </c>
      <c r="AL34">
        <v>-3.40541307032883</v>
      </c>
      <c r="AM34">
        <v>64.2423246042722</v>
      </c>
      <c r="AN34">
        <f>(AP34 - AO34 + DI34*1E3/(8.314*(DK34+273.15)) * AR34/DH34 * AQ34) * DH34/(100*CV34) * 1000/(1000 - AP34)</f>
        <v>0</v>
      </c>
      <c r="AO34">
        <v>11.6220301464405</v>
      </c>
      <c r="AP34">
        <v>12.3200848484849</v>
      </c>
      <c r="AQ34">
        <v>-1.99104273954754e-07</v>
      </c>
      <c r="AR34">
        <v>102.202052282038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MAX(0,($B$13+$C$13*DP34)/(1+$D$13*DP34)*DI34/(DK34+273)*$E$13)</f>
        <v>0</v>
      </c>
      <c r="AX34" t="s">
        <v>407</v>
      </c>
      <c r="AY34" t="s">
        <v>407</v>
      </c>
      <c r="AZ34">
        <v>0</v>
      </c>
      <c r="BA34">
        <v>0</v>
      </c>
      <c r="BB34">
        <f>1-AZ34/BA34</f>
        <v>0</v>
      </c>
      <c r="BC34">
        <v>0</v>
      </c>
      <c r="BD34" t="s">
        <v>407</v>
      </c>
      <c r="BE34" t="s">
        <v>407</v>
      </c>
      <c r="BF34">
        <v>0</v>
      </c>
      <c r="BG34">
        <v>0</v>
      </c>
      <c r="BH34">
        <f>1-BF34/BG34</f>
        <v>0</v>
      </c>
      <c r="BI34">
        <v>0.5</v>
      </c>
      <c r="BJ34">
        <f>CS34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407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f>$B$11*DQ34+$C$11*DR34+$F$11*EC34*(1-EF34)</f>
        <v>0</v>
      </c>
      <c r="CS34">
        <f>CR34*CT34</f>
        <v>0</v>
      </c>
      <c r="CT34">
        <f>($B$11*$D$9+$C$11*$D$9+$F$11*((EP34+EH34)/MAX(EP34+EH34+EQ34, 0.1)*$I$9+EQ34/MAX(EP34+EH34+EQ34, 0.1)*$J$9))/($B$11+$C$11+$F$11)</f>
        <v>0</v>
      </c>
      <c r="CU34">
        <f>($B$11*$K$9+$C$11*$K$9+$F$11*((EP34+EH34)/MAX(EP34+EH34+EQ34, 0.1)*$P$9+EQ34/MAX(EP34+EH34+EQ34, 0.1)*$Q$9))/($B$11+$C$11+$F$11)</f>
        <v>0</v>
      </c>
      <c r="CV34">
        <v>2.18</v>
      </c>
      <c r="CW34">
        <v>0.5</v>
      </c>
      <c r="CX34" t="s">
        <v>408</v>
      </c>
      <c r="CY34">
        <v>2</v>
      </c>
      <c r="CZ34" t="b">
        <v>1</v>
      </c>
      <c r="DA34">
        <v>1510788329.1</v>
      </c>
      <c r="DB34">
        <v>202.323111111111</v>
      </c>
      <c r="DC34">
        <v>181.374296296296</v>
      </c>
      <c r="DD34">
        <v>12.3215814814815</v>
      </c>
      <c r="DE34">
        <v>11.6217518518519</v>
      </c>
      <c r="DF34">
        <v>196.93862962963</v>
      </c>
      <c r="DG34">
        <v>12.2646148148148</v>
      </c>
      <c r="DH34">
        <v>500.078777777778</v>
      </c>
      <c r="DI34">
        <v>89.6592259259259</v>
      </c>
      <c r="DJ34">
        <v>0.100039307407407</v>
      </c>
      <c r="DK34">
        <v>19.1954407407407</v>
      </c>
      <c r="DL34">
        <v>20.0175111111111</v>
      </c>
      <c r="DM34">
        <v>999.9</v>
      </c>
      <c r="DN34">
        <v>0</v>
      </c>
      <c r="DO34">
        <v>0</v>
      </c>
      <c r="DP34">
        <v>10000.9881481481</v>
      </c>
      <c r="DQ34">
        <v>0</v>
      </c>
      <c r="DR34">
        <v>9.95338185185185</v>
      </c>
      <c r="DS34">
        <v>20.9487444444444</v>
      </c>
      <c r="DT34">
        <v>204.847</v>
      </c>
      <c r="DU34">
        <v>183.506962962963</v>
      </c>
      <c r="DV34">
        <v>0.699821222222222</v>
      </c>
      <c r="DW34">
        <v>181.374296296296</v>
      </c>
      <c r="DX34">
        <v>11.6217518518519</v>
      </c>
      <c r="DY34">
        <v>1.10474259259259</v>
      </c>
      <c r="DZ34">
        <v>1.04199740740741</v>
      </c>
      <c r="EA34">
        <v>8.37626740740741</v>
      </c>
      <c r="EB34">
        <v>7.51722888888889</v>
      </c>
      <c r="EC34">
        <v>2000.00925925926</v>
      </c>
      <c r="ED34">
        <v>0.980005666666667</v>
      </c>
      <c r="EE34">
        <v>0.0199945222222222</v>
      </c>
      <c r="EF34">
        <v>0</v>
      </c>
      <c r="EG34">
        <v>2.30292222222222</v>
      </c>
      <c r="EH34">
        <v>0</v>
      </c>
      <c r="EI34">
        <v>3896.27296296296</v>
      </c>
      <c r="EJ34">
        <v>17300.262962963</v>
      </c>
      <c r="EK34">
        <v>40.2867777777778</v>
      </c>
      <c r="EL34">
        <v>41.3747407407407</v>
      </c>
      <c r="EM34">
        <v>39.9881481481481</v>
      </c>
      <c r="EN34">
        <v>40.3863703703704</v>
      </c>
      <c r="EO34">
        <v>38.9211111111111</v>
      </c>
      <c r="EP34">
        <v>1960.02074074074</v>
      </c>
      <c r="EQ34">
        <v>39.9896296296296</v>
      </c>
      <c r="ER34">
        <v>0</v>
      </c>
      <c r="ES34">
        <v>1679675684.9</v>
      </c>
      <c r="ET34">
        <v>0</v>
      </c>
      <c r="EU34">
        <v>2.292416</v>
      </c>
      <c r="EV34">
        <v>-0.580807686987254</v>
      </c>
      <c r="EW34">
        <v>38.2230768494803</v>
      </c>
      <c r="EX34">
        <v>3896.5048</v>
      </c>
      <c r="EY34">
        <v>15</v>
      </c>
      <c r="EZ34">
        <v>0</v>
      </c>
      <c r="FA34" t="s">
        <v>409</v>
      </c>
      <c r="FB34">
        <v>1510822609</v>
      </c>
      <c r="FC34">
        <v>1510822610</v>
      </c>
      <c r="FD34">
        <v>0</v>
      </c>
      <c r="FE34">
        <v>-0.09</v>
      </c>
      <c r="FF34">
        <v>-0.009</v>
      </c>
      <c r="FG34">
        <v>6.722</v>
      </c>
      <c r="FH34">
        <v>0.497</v>
      </c>
      <c r="FI34">
        <v>420</v>
      </c>
      <c r="FJ34">
        <v>24</v>
      </c>
      <c r="FK34">
        <v>0.26</v>
      </c>
      <c r="FL34">
        <v>0.06</v>
      </c>
      <c r="FM34">
        <v>0.699465275</v>
      </c>
      <c r="FN34">
        <v>0.00345873545966154</v>
      </c>
      <c r="FO34">
        <v>0.00140298210942798</v>
      </c>
      <c r="FP34">
        <v>1</v>
      </c>
      <c r="FQ34">
        <v>1</v>
      </c>
      <c r="FR34">
        <v>1</v>
      </c>
      <c r="FS34" t="s">
        <v>410</v>
      </c>
      <c r="FT34">
        <v>2.9744</v>
      </c>
      <c r="FU34">
        <v>2.75373</v>
      </c>
      <c r="FV34">
        <v>0.0431991</v>
      </c>
      <c r="FW34">
        <v>0.0397249</v>
      </c>
      <c r="FX34">
        <v>0.0637761</v>
      </c>
      <c r="FY34">
        <v>0.0616757</v>
      </c>
      <c r="FZ34">
        <v>37279.5</v>
      </c>
      <c r="GA34">
        <v>40822.6</v>
      </c>
      <c r="GB34">
        <v>35306</v>
      </c>
      <c r="GC34">
        <v>38552</v>
      </c>
      <c r="GD34">
        <v>46827.6</v>
      </c>
      <c r="GE34">
        <v>52216.1</v>
      </c>
      <c r="GF34">
        <v>55112.4</v>
      </c>
      <c r="GG34">
        <v>61795.5</v>
      </c>
      <c r="GH34">
        <v>2.00347</v>
      </c>
      <c r="GI34">
        <v>1.82612</v>
      </c>
      <c r="GJ34">
        <v>0.0356808</v>
      </c>
      <c r="GK34">
        <v>0</v>
      </c>
      <c r="GL34">
        <v>19.4418</v>
      </c>
      <c r="GM34">
        <v>999.9</v>
      </c>
      <c r="GN34">
        <v>53.272</v>
      </c>
      <c r="GO34">
        <v>27.684</v>
      </c>
      <c r="GP34">
        <v>22.137</v>
      </c>
      <c r="GQ34">
        <v>55.6394</v>
      </c>
      <c r="GR34">
        <v>50.2083</v>
      </c>
      <c r="GS34">
        <v>1</v>
      </c>
      <c r="GT34">
        <v>-0.115117</v>
      </c>
      <c r="GU34">
        <v>4.91175</v>
      </c>
      <c r="GV34">
        <v>20.0862</v>
      </c>
      <c r="GW34">
        <v>5.20336</v>
      </c>
      <c r="GX34">
        <v>12.0041</v>
      </c>
      <c r="GY34">
        <v>4.97575</v>
      </c>
      <c r="GZ34">
        <v>3.293</v>
      </c>
      <c r="HA34">
        <v>999.9</v>
      </c>
      <c r="HB34">
        <v>9999</v>
      </c>
      <c r="HC34">
        <v>9999</v>
      </c>
      <c r="HD34">
        <v>9999</v>
      </c>
      <c r="HE34">
        <v>1.86274</v>
      </c>
      <c r="HF34">
        <v>1.86782</v>
      </c>
      <c r="HG34">
        <v>1.86752</v>
      </c>
      <c r="HH34">
        <v>1.8686</v>
      </c>
      <c r="HI34">
        <v>1.86952</v>
      </c>
      <c r="HJ34">
        <v>1.86557</v>
      </c>
      <c r="HK34">
        <v>1.86674</v>
      </c>
      <c r="HL34">
        <v>1.86811</v>
      </c>
      <c r="HM34">
        <v>5</v>
      </c>
      <c r="HN34">
        <v>0</v>
      </c>
      <c r="HO34">
        <v>0</v>
      </c>
      <c r="HP34">
        <v>0</v>
      </c>
      <c r="HQ34" t="s">
        <v>411</v>
      </c>
      <c r="HR34" t="s">
        <v>412</v>
      </c>
      <c r="HS34" t="s">
        <v>413</v>
      </c>
      <c r="HT34" t="s">
        <v>413</v>
      </c>
      <c r="HU34" t="s">
        <v>413</v>
      </c>
      <c r="HV34" t="s">
        <v>413</v>
      </c>
      <c r="HW34">
        <v>0</v>
      </c>
      <c r="HX34">
        <v>100</v>
      </c>
      <c r="HY34">
        <v>100</v>
      </c>
      <c r="HZ34">
        <v>5.221</v>
      </c>
      <c r="IA34">
        <v>0.0569</v>
      </c>
      <c r="IB34">
        <v>4.05733592392587</v>
      </c>
      <c r="IC34">
        <v>0.00686039997816796</v>
      </c>
      <c r="ID34">
        <v>-6.09800565113382e-07</v>
      </c>
      <c r="IE34">
        <v>-3.62270322714017e-11</v>
      </c>
      <c r="IF34">
        <v>0.00552775430249796</v>
      </c>
      <c r="IG34">
        <v>-0.0240141547127097</v>
      </c>
      <c r="IH34">
        <v>0.00268956239764471</v>
      </c>
      <c r="II34">
        <v>-3.17667099220491e-05</v>
      </c>
      <c r="IJ34">
        <v>-3</v>
      </c>
      <c r="IK34">
        <v>2046</v>
      </c>
      <c r="IL34">
        <v>1</v>
      </c>
      <c r="IM34">
        <v>25</v>
      </c>
      <c r="IN34">
        <v>-571.2</v>
      </c>
      <c r="IO34">
        <v>-571.2</v>
      </c>
      <c r="IP34">
        <v>0.457764</v>
      </c>
      <c r="IQ34">
        <v>2.62695</v>
      </c>
      <c r="IR34">
        <v>1.54785</v>
      </c>
      <c r="IS34">
        <v>2.30957</v>
      </c>
      <c r="IT34">
        <v>1.34644</v>
      </c>
      <c r="IU34">
        <v>2.40723</v>
      </c>
      <c r="IV34">
        <v>31.4988</v>
      </c>
      <c r="IW34">
        <v>15.174</v>
      </c>
      <c r="IX34">
        <v>18</v>
      </c>
      <c r="IY34">
        <v>503.016</v>
      </c>
      <c r="IZ34">
        <v>392.523</v>
      </c>
      <c r="JA34">
        <v>13.2219</v>
      </c>
      <c r="JB34">
        <v>25.5482</v>
      </c>
      <c r="JC34">
        <v>30.0003</v>
      </c>
      <c r="JD34">
        <v>25.5959</v>
      </c>
      <c r="JE34">
        <v>25.552</v>
      </c>
      <c r="JF34">
        <v>9.0787</v>
      </c>
      <c r="JG34">
        <v>47.968</v>
      </c>
      <c r="JH34">
        <v>0</v>
      </c>
      <c r="JI34">
        <v>13.2027</v>
      </c>
      <c r="JJ34">
        <v>130.249</v>
      </c>
      <c r="JK34">
        <v>11.6499</v>
      </c>
      <c r="JL34">
        <v>102.291</v>
      </c>
      <c r="JM34">
        <v>102.885</v>
      </c>
    </row>
    <row r="35" spans="1:273">
      <c r="A35">
        <v>19</v>
      </c>
      <c r="B35">
        <v>1510788341.6</v>
      </c>
      <c r="C35">
        <v>90</v>
      </c>
      <c r="D35" t="s">
        <v>448</v>
      </c>
      <c r="E35" t="s">
        <v>449</v>
      </c>
      <c r="F35">
        <v>5</v>
      </c>
      <c r="G35" t="s">
        <v>405</v>
      </c>
      <c r="H35" t="s">
        <v>406</v>
      </c>
      <c r="I35">
        <v>1510788333.81429</v>
      </c>
      <c r="J35">
        <f>(K35)/1000</f>
        <v>0</v>
      </c>
      <c r="K35">
        <f>IF(CZ35, AN35, AH35)</f>
        <v>0</v>
      </c>
      <c r="L35">
        <f>IF(CZ35, AI35, AG35)</f>
        <v>0</v>
      </c>
      <c r="M35">
        <f>DB35 - IF(AU35&gt;1, L35*CV35*100.0/(AW35*DP35), 0)</f>
        <v>0</v>
      </c>
      <c r="N35">
        <f>((T35-J35/2)*M35-L35)/(T35+J35/2)</f>
        <v>0</v>
      </c>
      <c r="O35">
        <f>N35*(DI35+DJ35)/1000.0</f>
        <v>0</v>
      </c>
      <c r="P35">
        <f>(DB35 - IF(AU35&gt;1, L35*CV35*100.0/(AW35*DP35), 0))*(DI35+DJ35)/1000.0</f>
        <v>0</v>
      </c>
      <c r="Q35">
        <f>2.0/((1/S35-1/R35)+SIGN(S35)*SQRT((1/S35-1/R35)*(1/S35-1/R35) + 4*CW35/((CW35+1)*(CW35+1))*(2*1/S35*1/R35-1/R35*1/R35)))</f>
        <v>0</v>
      </c>
      <c r="R35">
        <f>IF(LEFT(CX35,1)&lt;&gt;"0",IF(LEFT(CX35,1)="1",3.0,CY35),$D$5+$E$5*(DP35*DI35/($K$5*1000))+$F$5*(DP35*DI35/($K$5*1000))*MAX(MIN(CV35,$J$5),$I$5)*MAX(MIN(CV35,$J$5),$I$5)+$G$5*MAX(MIN(CV35,$J$5),$I$5)*(DP35*DI35/($K$5*1000))+$H$5*(DP35*DI35/($K$5*1000))*(DP35*DI35/($K$5*1000)))</f>
        <v>0</v>
      </c>
      <c r="S35">
        <f>J35*(1000-(1000*0.61365*exp(17.502*W35/(240.97+W35))/(DI35+DJ35)+DD35)/2)/(1000*0.61365*exp(17.502*W35/(240.97+W35))/(DI35+DJ35)-DD35)</f>
        <v>0</v>
      </c>
      <c r="T35">
        <f>1/((CW35+1)/(Q35/1.6)+1/(R35/1.37)) + CW35/((CW35+1)/(Q35/1.6) + CW35/(R35/1.37))</f>
        <v>0</v>
      </c>
      <c r="U35">
        <f>(CR35*CU35)</f>
        <v>0</v>
      </c>
      <c r="V35">
        <f>(DK35+(U35+2*0.95*5.67E-8*(((DK35+$B$7)+273)^4-(DK35+273)^4)-44100*J35)/(1.84*29.3*R35+8*0.95*5.67E-8*(DK35+273)^3))</f>
        <v>0</v>
      </c>
      <c r="W35">
        <f>($C$7*DL35+$D$7*DM35+$E$7*V35)</f>
        <v>0</v>
      </c>
      <c r="X35">
        <f>0.61365*exp(17.502*W35/(240.97+W35))</f>
        <v>0</v>
      </c>
      <c r="Y35">
        <f>(Z35/AA35*100)</f>
        <v>0</v>
      </c>
      <c r="Z35">
        <f>DD35*(DI35+DJ35)/1000</f>
        <v>0</v>
      </c>
      <c r="AA35">
        <f>0.61365*exp(17.502*DK35/(240.97+DK35))</f>
        <v>0</v>
      </c>
      <c r="AB35">
        <f>(X35-DD35*(DI35+DJ35)/1000)</f>
        <v>0</v>
      </c>
      <c r="AC35">
        <f>(-J35*44100)</f>
        <v>0</v>
      </c>
      <c r="AD35">
        <f>2*29.3*R35*0.92*(DK35-W35)</f>
        <v>0</v>
      </c>
      <c r="AE35">
        <f>2*0.95*5.67E-8*(((DK35+$B$7)+273)^4-(W35+273)^4)</f>
        <v>0</v>
      </c>
      <c r="AF35">
        <f>U35+AE35+AC35+AD35</f>
        <v>0</v>
      </c>
      <c r="AG35">
        <f>DH35*AU35*(DC35-DB35*(1000-AU35*DE35)/(1000-AU35*DD35))/(100*CV35)</f>
        <v>0</v>
      </c>
      <c r="AH35">
        <f>1000*DH35*AU35*(DD35-DE35)/(100*CV35*(1000-AU35*DD35))</f>
        <v>0</v>
      </c>
      <c r="AI35">
        <f>(AJ35 - AK35 - DI35*1E3/(8.314*(DK35+273.15)) * AM35/DH35 * AL35) * DH35/(100*CV35) * (1000 - DE35)/1000</f>
        <v>0</v>
      </c>
      <c r="AJ35">
        <v>150.481848909114</v>
      </c>
      <c r="AK35">
        <v>164.670224242424</v>
      </c>
      <c r="AL35">
        <v>-3.30954423154086</v>
      </c>
      <c r="AM35">
        <v>64.2423246042722</v>
      </c>
      <c r="AN35">
        <f>(AP35 - AO35 + DI35*1E3/(8.314*(DK35+273.15)) * AR35/DH35 * AQ35) * DH35/(100*CV35) * 1000/(1000 - AP35)</f>
        <v>0</v>
      </c>
      <c r="AO35">
        <v>11.6187766668571</v>
      </c>
      <c r="AP35">
        <v>12.3182478787879</v>
      </c>
      <c r="AQ35">
        <v>-1.34927986547177e-06</v>
      </c>
      <c r="AR35">
        <v>102.202052282038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MAX(0,($B$13+$C$13*DP35)/(1+$D$13*DP35)*DI35/(DK35+273)*$E$13)</f>
        <v>0</v>
      </c>
      <c r="AX35" t="s">
        <v>407</v>
      </c>
      <c r="AY35" t="s">
        <v>407</v>
      </c>
      <c r="AZ35">
        <v>0</v>
      </c>
      <c r="BA35">
        <v>0</v>
      </c>
      <c r="BB35">
        <f>1-AZ35/BA35</f>
        <v>0</v>
      </c>
      <c r="BC35">
        <v>0</v>
      </c>
      <c r="BD35" t="s">
        <v>407</v>
      </c>
      <c r="BE35" t="s">
        <v>407</v>
      </c>
      <c r="BF35">
        <v>0</v>
      </c>
      <c r="BG35">
        <v>0</v>
      </c>
      <c r="BH35">
        <f>1-BF35/BG35</f>
        <v>0</v>
      </c>
      <c r="BI35">
        <v>0.5</v>
      </c>
      <c r="BJ35">
        <f>CS35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407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f>$B$11*DQ35+$C$11*DR35+$F$11*EC35*(1-EF35)</f>
        <v>0</v>
      </c>
      <c r="CS35">
        <f>CR35*CT35</f>
        <v>0</v>
      </c>
      <c r="CT35">
        <f>($B$11*$D$9+$C$11*$D$9+$F$11*((EP35+EH35)/MAX(EP35+EH35+EQ35, 0.1)*$I$9+EQ35/MAX(EP35+EH35+EQ35, 0.1)*$J$9))/($B$11+$C$11+$F$11)</f>
        <v>0</v>
      </c>
      <c r="CU35">
        <f>($B$11*$K$9+$C$11*$K$9+$F$11*((EP35+EH35)/MAX(EP35+EH35+EQ35, 0.1)*$P$9+EQ35/MAX(EP35+EH35+EQ35, 0.1)*$Q$9))/($B$11+$C$11+$F$11)</f>
        <v>0</v>
      </c>
      <c r="CV35">
        <v>2.18</v>
      </c>
      <c r="CW35">
        <v>0.5</v>
      </c>
      <c r="CX35" t="s">
        <v>408</v>
      </c>
      <c r="CY35">
        <v>2</v>
      </c>
      <c r="CZ35" t="b">
        <v>1</v>
      </c>
      <c r="DA35">
        <v>1510788333.81429</v>
      </c>
      <c r="DB35">
        <v>186.71875</v>
      </c>
      <c r="DC35">
        <v>165.684214285714</v>
      </c>
      <c r="DD35">
        <v>12.3205464285714</v>
      </c>
      <c r="DE35">
        <v>11.6208107142857</v>
      </c>
      <c r="DF35">
        <v>181.437</v>
      </c>
      <c r="DG35">
        <v>12.2636142857143</v>
      </c>
      <c r="DH35">
        <v>500.071142857143</v>
      </c>
      <c r="DI35">
        <v>89.6601857142857</v>
      </c>
      <c r="DJ35">
        <v>0.100067535714286</v>
      </c>
      <c r="DK35">
        <v>19.1979678571429</v>
      </c>
      <c r="DL35">
        <v>20.0250178571429</v>
      </c>
      <c r="DM35">
        <v>999.9</v>
      </c>
      <c r="DN35">
        <v>0</v>
      </c>
      <c r="DO35">
        <v>0</v>
      </c>
      <c r="DP35">
        <v>9990.73071428571</v>
      </c>
      <c r="DQ35">
        <v>0</v>
      </c>
      <c r="DR35">
        <v>9.96149357142857</v>
      </c>
      <c r="DS35">
        <v>21.0344178571429</v>
      </c>
      <c r="DT35">
        <v>189.047892857143</v>
      </c>
      <c r="DU35">
        <v>167.632357142857</v>
      </c>
      <c r="DV35">
        <v>0.699728892857143</v>
      </c>
      <c r="DW35">
        <v>165.684214285714</v>
      </c>
      <c r="DX35">
        <v>11.6208107142857</v>
      </c>
      <c r="DY35">
        <v>1.10466214285714</v>
      </c>
      <c r="DZ35">
        <v>1.04192428571429</v>
      </c>
      <c r="EA35">
        <v>8.37518642857143</v>
      </c>
      <c r="EB35">
        <v>7.5161975</v>
      </c>
      <c r="EC35">
        <v>1999.9825</v>
      </c>
      <c r="ED35">
        <v>0.980002285714286</v>
      </c>
      <c r="EE35">
        <v>0.0199979</v>
      </c>
      <c r="EF35">
        <v>0</v>
      </c>
      <c r="EG35">
        <v>2.29938928571429</v>
      </c>
      <c r="EH35">
        <v>0</v>
      </c>
      <c r="EI35">
        <v>3899.15464285714</v>
      </c>
      <c r="EJ35">
        <v>17300.0178571429</v>
      </c>
      <c r="EK35">
        <v>40.3658214285714</v>
      </c>
      <c r="EL35">
        <v>41.4395714285714</v>
      </c>
      <c r="EM35">
        <v>40.0578214285714</v>
      </c>
      <c r="EN35">
        <v>40.4685</v>
      </c>
      <c r="EO35">
        <v>38.9841071428571</v>
      </c>
      <c r="EP35">
        <v>1959.98964285714</v>
      </c>
      <c r="EQ35">
        <v>39.9939285714286</v>
      </c>
      <c r="ER35">
        <v>0</v>
      </c>
      <c r="ES35">
        <v>1679675689.7</v>
      </c>
      <c r="ET35">
        <v>0</v>
      </c>
      <c r="EU35">
        <v>2.278224</v>
      </c>
      <c r="EV35">
        <v>-0.475076919809371</v>
      </c>
      <c r="EW35">
        <v>39.1446153796522</v>
      </c>
      <c r="EX35">
        <v>3899.4896</v>
      </c>
      <c r="EY35">
        <v>15</v>
      </c>
      <c r="EZ35">
        <v>0</v>
      </c>
      <c r="FA35" t="s">
        <v>409</v>
      </c>
      <c r="FB35">
        <v>1510822609</v>
      </c>
      <c r="FC35">
        <v>1510822610</v>
      </c>
      <c r="FD35">
        <v>0</v>
      </c>
      <c r="FE35">
        <v>-0.09</v>
      </c>
      <c r="FF35">
        <v>-0.009</v>
      </c>
      <c r="FG35">
        <v>6.722</v>
      </c>
      <c r="FH35">
        <v>0.497</v>
      </c>
      <c r="FI35">
        <v>420</v>
      </c>
      <c r="FJ35">
        <v>24</v>
      </c>
      <c r="FK35">
        <v>0.26</v>
      </c>
      <c r="FL35">
        <v>0.06</v>
      </c>
      <c r="FM35">
        <v>0.699930725</v>
      </c>
      <c r="FN35">
        <v>-0.0034416022514083</v>
      </c>
      <c r="FO35">
        <v>0.00108057979778219</v>
      </c>
      <c r="FP35">
        <v>1</v>
      </c>
      <c r="FQ35">
        <v>1</v>
      </c>
      <c r="FR35">
        <v>1</v>
      </c>
      <c r="FS35" t="s">
        <v>410</v>
      </c>
      <c r="FT35">
        <v>2.97435</v>
      </c>
      <c r="FU35">
        <v>2.75372</v>
      </c>
      <c r="FV35">
        <v>0.0394684</v>
      </c>
      <c r="FW35">
        <v>0.0357958</v>
      </c>
      <c r="FX35">
        <v>0.0637674</v>
      </c>
      <c r="FY35">
        <v>0.0616674</v>
      </c>
      <c r="FZ35">
        <v>37424.9</v>
      </c>
      <c r="GA35">
        <v>40989.6</v>
      </c>
      <c r="GB35">
        <v>35306</v>
      </c>
      <c r="GC35">
        <v>38552.1</v>
      </c>
      <c r="GD35">
        <v>46827.9</v>
      </c>
      <c r="GE35">
        <v>52216.4</v>
      </c>
      <c r="GF35">
        <v>55112.3</v>
      </c>
      <c r="GG35">
        <v>61795.5</v>
      </c>
      <c r="GH35">
        <v>2.00363</v>
      </c>
      <c r="GI35">
        <v>1.8257</v>
      </c>
      <c r="GJ35">
        <v>0.035122</v>
      </c>
      <c r="GK35">
        <v>0</v>
      </c>
      <c r="GL35">
        <v>19.4418</v>
      </c>
      <c r="GM35">
        <v>999.9</v>
      </c>
      <c r="GN35">
        <v>53.247</v>
      </c>
      <c r="GO35">
        <v>27.684</v>
      </c>
      <c r="GP35">
        <v>22.1246</v>
      </c>
      <c r="GQ35">
        <v>56.0693</v>
      </c>
      <c r="GR35">
        <v>50.3566</v>
      </c>
      <c r="GS35">
        <v>1</v>
      </c>
      <c r="GT35">
        <v>-0.114675</v>
      </c>
      <c r="GU35">
        <v>5.00986</v>
      </c>
      <c r="GV35">
        <v>20.0832</v>
      </c>
      <c r="GW35">
        <v>5.20306</v>
      </c>
      <c r="GX35">
        <v>12.0043</v>
      </c>
      <c r="GY35">
        <v>4.9757</v>
      </c>
      <c r="GZ35">
        <v>3.293</v>
      </c>
      <c r="HA35">
        <v>999.9</v>
      </c>
      <c r="HB35">
        <v>9999</v>
      </c>
      <c r="HC35">
        <v>9999</v>
      </c>
      <c r="HD35">
        <v>9999</v>
      </c>
      <c r="HE35">
        <v>1.86278</v>
      </c>
      <c r="HF35">
        <v>1.86782</v>
      </c>
      <c r="HG35">
        <v>1.86753</v>
      </c>
      <c r="HH35">
        <v>1.86861</v>
      </c>
      <c r="HI35">
        <v>1.86953</v>
      </c>
      <c r="HJ35">
        <v>1.86558</v>
      </c>
      <c r="HK35">
        <v>1.86675</v>
      </c>
      <c r="HL35">
        <v>1.86811</v>
      </c>
      <c r="HM35">
        <v>5</v>
      </c>
      <c r="HN35">
        <v>0</v>
      </c>
      <c r="HO35">
        <v>0</v>
      </c>
      <c r="HP35">
        <v>0</v>
      </c>
      <c r="HQ35" t="s">
        <v>411</v>
      </c>
      <c r="HR35" t="s">
        <v>412</v>
      </c>
      <c r="HS35" t="s">
        <v>413</v>
      </c>
      <c r="HT35" t="s">
        <v>413</v>
      </c>
      <c r="HU35" t="s">
        <v>413</v>
      </c>
      <c r="HV35" t="s">
        <v>413</v>
      </c>
      <c r="HW35">
        <v>0</v>
      </c>
      <c r="HX35">
        <v>100</v>
      </c>
      <c r="HY35">
        <v>100</v>
      </c>
      <c r="HZ35">
        <v>5.111</v>
      </c>
      <c r="IA35">
        <v>0.0569</v>
      </c>
      <c r="IB35">
        <v>4.05733592392587</v>
      </c>
      <c r="IC35">
        <v>0.00686039997816796</v>
      </c>
      <c r="ID35">
        <v>-6.09800565113382e-07</v>
      </c>
      <c r="IE35">
        <v>-3.62270322714017e-11</v>
      </c>
      <c r="IF35">
        <v>0.00552775430249796</v>
      </c>
      <c r="IG35">
        <v>-0.0240141547127097</v>
      </c>
      <c r="IH35">
        <v>0.00268956239764471</v>
      </c>
      <c r="II35">
        <v>-3.17667099220491e-05</v>
      </c>
      <c r="IJ35">
        <v>-3</v>
      </c>
      <c r="IK35">
        <v>2046</v>
      </c>
      <c r="IL35">
        <v>1</v>
      </c>
      <c r="IM35">
        <v>25</v>
      </c>
      <c r="IN35">
        <v>-571.1</v>
      </c>
      <c r="IO35">
        <v>-571.1</v>
      </c>
      <c r="IP35">
        <v>0.421143</v>
      </c>
      <c r="IQ35">
        <v>2.6416</v>
      </c>
      <c r="IR35">
        <v>1.54785</v>
      </c>
      <c r="IS35">
        <v>2.30957</v>
      </c>
      <c r="IT35">
        <v>1.34644</v>
      </c>
      <c r="IU35">
        <v>2.28149</v>
      </c>
      <c r="IV35">
        <v>31.4988</v>
      </c>
      <c r="IW35">
        <v>15.1565</v>
      </c>
      <c r="IX35">
        <v>18</v>
      </c>
      <c r="IY35">
        <v>503.114</v>
      </c>
      <c r="IZ35">
        <v>392.279</v>
      </c>
      <c r="JA35">
        <v>13.1939</v>
      </c>
      <c r="JB35">
        <v>25.5482</v>
      </c>
      <c r="JC35">
        <v>30.0004</v>
      </c>
      <c r="JD35">
        <v>25.5959</v>
      </c>
      <c r="JE35">
        <v>25.55</v>
      </c>
      <c r="JF35">
        <v>8.4181</v>
      </c>
      <c r="JG35">
        <v>47.968</v>
      </c>
      <c r="JH35">
        <v>0</v>
      </c>
      <c r="JI35">
        <v>13.1704</v>
      </c>
      <c r="JJ35">
        <v>116.572</v>
      </c>
      <c r="JK35">
        <v>11.6499</v>
      </c>
      <c r="JL35">
        <v>102.291</v>
      </c>
      <c r="JM35">
        <v>102.886</v>
      </c>
    </row>
    <row r="36" spans="1:273">
      <c r="A36">
        <v>20</v>
      </c>
      <c r="B36">
        <v>1510788346.6</v>
      </c>
      <c r="C36">
        <v>95</v>
      </c>
      <c r="D36" t="s">
        <v>450</v>
      </c>
      <c r="E36" t="s">
        <v>451</v>
      </c>
      <c r="F36">
        <v>5</v>
      </c>
      <c r="G36" t="s">
        <v>405</v>
      </c>
      <c r="H36" t="s">
        <v>406</v>
      </c>
      <c r="I36">
        <v>1510788339.1</v>
      </c>
      <c r="J36">
        <f>(K36)/1000</f>
        <v>0</v>
      </c>
      <c r="K36">
        <f>IF(CZ36, AN36, AH36)</f>
        <v>0</v>
      </c>
      <c r="L36">
        <f>IF(CZ36, AI36, AG36)</f>
        <v>0</v>
      </c>
      <c r="M36">
        <f>DB36 - IF(AU36&gt;1, L36*CV36*100.0/(AW36*DP36), 0)</f>
        <v>0</v>
      </c>
      <c r="N36">
        <f>((T36-J36/2)*M36-L36)/(T36+J36/2)</f>
        <v>0</v>
      </c>
      <c r="O36">
        <f>N36*(DI36+DJ36)/1000.0</f>
        <v>0</v>
      </c>
      <c r="P36">
        <f>(DB36 - IF(AU36&gt;1, L36*CV36*100.0/(AW36*DP36), 0))*(DI36+DJ36)/1000.0</f>
        <v>0</v>
      </c>
      <c r="Q36">
        <f>2.0/((1/S36-1/R36)+SIGN(S36)*SQRT((1/S36-1/R36)*(1/S36-1/R36) + 4*CW36/((CW36+1)*(CW36+1))*(2*1/S36*1/R36-1/R36*1/R36)))</f>
        <v>0</v>
      </c>
      <c r="R36">
        <f>IF(LEFT(CX36,1)&lt;&gt;"0",IF(LEFT(CX36,1)="1",3.0,CY36),$D$5+$E$5*(DP36*DI36/($K$5*1000))+$F$5*(DP36*DI36/($K$5*1000))*MAX(MIN(CV36,$J$5),$I$5)*MAX(MIN(CV36,$J$5),$I$5)+$G$5*MAX(MIN(CV36,$J$5),$I$5)*(DP36*DI36/($K$5*1000))+$H$5*(DP36*DI36/($K$5*1000))*(DP36*DI36/($K$5*1000)))</f>
        <v>0</v>
      </c>
      <c r="S36">
        <f>J36*(1000-(1000*0.61365*exp(17.502*W36/(240.97+W36))/(DI36+DJ36)+DD36)/2)/(1000*0.61365*exp(17.502*W36/(240.97+W36))/(DI36+DJ36)-DD36)</f>
        <v>0</v>
      </c>
      <c r="T36">
        <f>1/((CW36+1)/(Q36/1.6)+1/(R36/1.37)) + CW36/((CW36+1)/(Q36/1.6) + CW36/(R36/1.37))</f>
        <v>0</v>
      </c>
      <c r="U36">
        <f>(CR36*CU36)</f>
        <v>0</v>
      </c>
      <c r="V36">
        <f>(DK36+(U36+2*0.95*5.67E-8*(((DK36+$B$7)+273)^4-(DK36+273)^4)-44100*J36)/(1.84*29.3*R36+8*0.95*5.67E-8*(DK36+273)^3))</f>
        <v>0</v>
      </c>
      <c r="W36">
        <f>($C$7*DL36+$D$7*DM36+$E$7*V36)</f>
        <v>0</v>
      </c>
      <c r="X36">
        <f>0.61365*exp(17.502*W36/(240.97+W36))</f>
        <v>0</v>
      </c>
      <c r="Y36">
        <f>(Z36/AA36*100)</f>
        <v>0</v>
      </c>
      <c r="Z36">
        <f>DD36*(DI36+DJ36)/1000</f>
        <v>0</v>
      </c>
      <c r="AA36">
        <f>0.61365*exp(17.502*DK36/(240.97+DK36))</f>
        <v>0</v>
      </c>
      <c r="AB36">
        <f>(X36-DD36*(DI36+DJ36)/1000)</f>
        <v>0</v>
      </c>
      <c r="AC36">
        <f>(-J36*44100)</f>
        <v>0</v>
      </c>
      <c r="AD36">
        <f>2*29.3*R36*0.92*(DK36-W36)</f>
        <v>0</v>
      </c>
      <c r="AE36">
        <f>2*0.95*5.67E-8*(((DK36+$B$7)+273)^4-(W36+273)^4)</f>
        <v>0</v>
      </c>
      <c r="AF36">
        <f>U36+AE36+AC36+AD36</f>
        <v>0</v>
      </c>
      <c r="AG36">
        <f>DH36*AU36*(DC36-DB36*(1000-AU36*DE36)/(1000-AU36*DD36))/(100*CV36)</f>
        <v>0</v>
      </c>
      <c r="AH36">
        <f>1000*DH36*AU36*(DD36-DE36)/(100*CV36*(1000-AU36*DD36))</f>
        <v>0</v>
      </c>
      <c r="AI36">
        <f>(AJ36 - AK36 - DI36*1E3/(8.314*(DK36+273.15)) * AM36/DH36 * AL36) * DH36/(100*CV36) * (1000 - DE36)/1000</f>
        <v>0</v>
      </c>
      <c r="AJ36">
        <v>133.434789009234</v>
      </c>
      <c r="AK36">
        <v>147.990563636364</v>
      </c>
      <c r="AL36">
        <v>-3.32013126629272</v>
      </c>
      <c r="AM36">
        <v>64.2423246042722</v>
      </c>
      <c r="AN36">
        <f>(AP36 - AO36 + DI36*1E3/(8.314*(DK36+273.15)) * AR36/DH36 * AQ36) * DH36/(100*CV36) * 1000/(1000 - AP36)</f>
        <v>0</v>
      </c>
      <c r="AO36">
        <v>11.6193624834373</v>
      </c>
      <c r="AP36">
        <v>12.3169812121212</v>
      </c>
      <c r="AQ36">
        <v>-8.95675549383743e-07</v>
      </c>
      <c r="AR36">
        <v>102.202052282038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MAX(0,($B$13+$C$13*DP36)/(1+$D$13*DP36)*DI36/(DK36+273)*$E$13)</f>
        <v>0</v>
      </c>
      <c r="AX36" t="s">
        <v>407</v>
      </c>
      <c r="AY36" t="s">
        <v>407</v>
      </c>
      <c r="AZ36">
        <v>0</v>
      </c>
      <c r="BA36">
        <v>0</v>
      </c>
      <c r="BB36">
        <f>1-AZ36/BA36</f>
        <v>0</v>
      </c>
      <c r="BC36">
        <v>0</v>
      </c>
      <c r="BD36" t="s">
        <v>407</v>
      </c>
      <c r="BE36" t="s">
        <v>407</v>
      </c>
      <c r="BF36">
        <v>0</v>
      </c>
      <c r="BG36">
        <v>0</v>
      </c>
      <c r="BH36">
        <f>1-BF36/BG36</f>
        <v>0</v>
      </c>
      <c r="BI36">
        <v>0.5</v>
      </c>
      <c r="BJ36">
        <f>CS36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407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f>$B$11*DQ36+$C$11*DR36+$F$11*EC36*(1-EF36)</f>
        <v>0</v>
      </c>
      <c r="CS36">
        <f>CR36*CT36</f>
        <v>0</v>
      </c>
      <c r="CT36">
        <f>($B$11*$D$9+$C$11*$D$9+$F$11*((EP36+EH36)/MAX(EP36+EH36+EQ36, 0.1)*$I$9+EQ36/MAX(EP36+EH36+EQ36, 0.1)*$J$9))/($B$11+$C$11+$F$11)</f>
        <v>0</v>
      </c>
      <c r="CU36">
        <f>($B$11*$K$9+$C$11*$K$9+$F$11*((EP36+EH36)/MAX(EP36+EH36+EQ36, 0.1)*$P$9+EQ36/MAX(EP36+EH36+EQ36, 0.1)*$Q$9))/($B$11+$C$11+$F$11)</f>
        <v>0</v>
      </c>
      <c r="CV36">
        <v>2.18</v>
      </c>
      <c r="CW36">
        <v>0.5</v>
      </c>
      <c r="CX36" t="s">
        <v>408</v>
      </c>
      <c r="CY36">
        <v>2</v>
      </c>
      <c r="CZ36" t="b">
        <v>1</v>
      </c>
      <c r="DA36">
        <v>1510788339.1</v>
      </c>
      <c r="DB36">
        <v>169.219666666667</v>
      </c>
      <c r="DC36">
        <v>148.056925925926</v>
      </c>
      <c r="DD36">
        <v>12.3189481481481</v>
      </c>
      <c r="DE36">
        <v>11.6200037037037</v>
      </c>
      <c r="DF36">
        <v>164.053407407407</v>
      </c>
      <c r="DG36">
        <v>12.2620703703704</v>
      </c>
      <c r="DH36">
        <v>500.084555555556</v>
      </c>
      <c r="DI36">
        <v>89.6587333333333</v>
      </c>
      <c r="DJ36">
        <v>0.100083766666667</v>
      </c>
      <c r="DK36">
        <v>19.2011703703704</v>
      </c>
      <c r="DL36">
        <v>20.0305259259259</v>
      </c>
      <c r="DM36">
        <v>999.9</v>
      </c>
      <c r="DN36">
        <v>0</v>
      </c>
      <c r="DO36">
        <v>0</v>
      </c>
      <c r="DP36">
        <v>9981.20481481481</v>
      </c>
      <c r="DQ36">
        <v>0</v>
      </c>
      <c r="DR36">
        <v>9.97120666666667</v>
      </c>
      <c r="DS36">
        <v>21.1625777777778</v>
      </c>
      <c r="DT36">
        <v>171.330222222222</v>
      </c>
      <c r="DU36">
        <v>149.797703703704</v>
      </c>
      <c r="DV36">
        <v>0.69893362962963</v>
      </c>
      <c r="DW36">
        <v>148.056925925926</v>
      </c>
      <c r="DX36">
        <v>11.6200037037037</v>
      </c>
      <c r="DY36">
        <v>1.10450074074074</v>
      </c>
      <c r="DZ36">
        <v>1.04183555555556</v>
      </c>
      <c r="EA36">
        <v>8.37303851851852</v>
      </c>
      <c r="EB36">
        <v>7.51495185185185</v>
      </c>
      <c r="EC36">
        <v>1999.9962962963</v>
      </c>
      <c r="ED36">
        <v>0.979999444444445</v>
      </c>
      <c r="EE36">
        <v>0.0200007</v>
      </c>
      <c r="EF36">
        <v>0</v>
      </c>
      <c r="EG36">
        <v>2.27911111111111</v>
      </c>
      <c r="EH36">
        <v>0</v>
      </c>
      <c r="EI36">
        <v>3902.63481481481</v>
      </c>
      <c r="EJ36">
        <v>17300.1259259259</v>
      </c>
      <c r="EK36">
        <v>40.4488518518518</v>
      </c>
      <c r="EL36">
        <v>41.5112962962963</v>
      </c>
      <c r="EM36">
        <v>40.1456296296296</v>
      </c>
      <c r="EN36">
        <v>40.5622222222222</v>
      </c>
      <c r="EO36">
        <v>39.0622962962963</v>
      </c>
      <c r="EP36">
        <v>1959.99777777778</v>
      </c>
      <c r="EQ36">
        <v>39.9985185185185</v>
      </c>
      <c r="ER36">
        <v>0</v>
      </c>
      <c r="ES36">
        <v>1679675695.1</v>
      </c>
      <c r="ET36">
        <v>0</v>
      </c>
      <c r="EU36">
        <v>2.27320384615385</v>
      </c>
      <c r="EV36">
        <v>0.673247866849582</v>
      </c>
      <c r="EW36">
        <v>38.2485470224251</v>
      </c>
      <c r="EX36">
        <v>3902.84346153846</v>
      </c>
      <c r="EY36">
        <v>15</v>
      </c>
      <c r="EZ36">
        <v>0</v>
      </c>
      <c r="FA36" t="s">
        <v>409</v>
      </c>
      <c r="FB36">
        <v>1510822609</v>
      </c>
      <c r="FC36">
        <v>1510822610</v>
      </c>
      <c r="FD36">
        <v>0</v>
      </c>
      <c r="FE36">
        <v>-0.09</v>
      </c>
      <c r="FF36">
        <v>-0.009</v>
      </c>
      <c r="FG36">
        <v>6.722</v>
      </c>
      <c r="FH36">
        <v>0.497</v>
      </c>
      <c r="FI36">
        <v>420</v>
      </c>
      <c r="FJ36">
        <v>24</v>
      </c>
      <c r="FK36">
        <v>0.26</v>
      </c>
      <c r="FL36">
        <v>0.06</v>
      </c>
      <c r="FM36">
        <v>0.699392725</v>
      </c>
      <c r="FN36">
        <v>-0.00695006003752294</v>
      </c>
      <c r="FO36">
        <v>0.00115021395808562</v>
      </c>
      <c r="FP36">
        <v>1</v>
      </c>
      <c r="FQ36">
        <v>1</v>
      </c>
      <c r="FR36">
        <v>1</v>
      </c>
      <c r="FS36" t="s">
        <v>410</v>
      </c>
      <c r="FT36">
        <v>2.97448</v>
      </c>
      <c r="FU36">
        <v>2.7539</v>
      </c>
      <c r="FV36">
        <v>0.035645</v>
      </c>
      <c r="FW36">
        <v>0.031947</v>
      </c>
      <c r="FX36">
        <v>0.063757</v>
      </c>
      <c r="FY36">
        <v>0.0616651</v>
      </c>
      <c r="FZ36">
        <v>37573.9</v>
      </c>
      <c r="GA36">
        <v>41153.5</v>
      </c>
      <c r="GB36">
        <v>35306.2</v>
      </c>
      <c r="GC36">
        <v>38552.3</v>
      </c>
      <c r="GD36">
        <v>46828.5</v>
      </c>
      <c r="GE36">
        <v>52216.7</v>
      </c>
      <c r="GF36">
        <v>55112.5</v>
      </c>
      <c r="GG36">
        <v>61795.8</v>
      </c>
      <c r="GH36">
        <v>2.00322</v>
      </c>
      <c r="GI36">
        <v>1.82568</v>
      </c>
      <c r="GJ36">
        <v>0.0361018</v>
      </c>
      <c r="GK36">
        <v>0</v>
      </c>
      <c r="GL36">
        <v>19.4418</v>
      </c>
      <c r="GM36">
        <v>999.9</v>
      </c>
      <c r="GN36">
        <v>53.247</v>
      </c>
      <c r="GO36">
        <v>27.704</v>
      </c>
      <c r="GP36">
        <v>22.1501</v>
      </c>
      <c r="GQ36">
        <v>55.8393</v>
      </c>
      <c r="GR36">
        <v>49.7837</v>
      </c>
      <c r="GS36">
        <v>1</v>
      </c>
      <c r="GT36">
        <v>-0.11437</v>
      </c>
      <c r="GU36">
        <v>5.03657</v>
      </c>
      <c r="GV36">
        <v>20.0824</v>
      </c>
      <c r="GW36">
        <v>5.20231</v>
      </c>
      <c r="GX36">
        <v>12.0041</v>
      </c>
      <c r="GY36">
        <v>4.9756</v>
      </c>
      <c r="GZ36">
        <v>3.29295</v>
      </c>
      <c r="HA36">
        <v>999.9</v>
      </c>
      <c r="HB36">
        <v>9999</v>
      </c>
      <c r="HC36">
        <v>9999</v>
      </c>
      <c r="HD36">
        <v>9999</v>
      </c>
      <c r="HE36">
        <v>1.86274</v>
      </c>
      <c r="HF36">
        <v>1.86783</v>
      </c>
      <c r="HG36">
        <v>1.86752</v>
      </c>
      <c r="HH36">
        <v>1.86862</v>
      </c>
      <c r="HI36">
        <v>1.86952</v>
      </c>
      <c r="HJ36">
        <v>1.86562</v>
      </c>
      <c r="HK36">
        <v>1.86676</v>
      </c>
      <c r="HL36">
        <v>1.86809</v>
      </c>
      <c r="HM36">
        <v>5</v>
      </c>
      <c r="HN36">
        <v>0</v>
      </c>
      <c r="HO36">
        <v>0</v>
      </c>
      <c r="HP36">
        <v>0</v>
      </c>
      <c r="HQ36" t="s">
        <v>411</v>
      </c>
      <c r="HR36" t="s">
        <v>412</v>
      </c>
      <c r="HS36" t="s">
        <v>413</v>
      </c>
      <c r="HT36" t="s">
        <v>413</v>
      </c>
      <c r="HU36" t="s">
        <v>413</v>
      </c>
      <c r="HV36" t="s">
        <v>413</v>
      </c>
      <c r="HW36">
        <v>0</v>
      </c>
      <c r="HX36">
        <v>100</v>
      </c>
      <c r="HY36">
        <v>100</v>
      </c>
      <c r="HZ36">
        <v>5.002</v>
      </c>
      <c r="IA36">
        <v>0.0568</v>
      </c>
      <c r="IB36">
        <v>4.05733592392587</v>
      </c>
      <c r="IC36">
        <v>0.00686039997816796</v>
      </c>
      <c r="ID36">
        <v>-6.09800565113382e-07</v>
      </c>
      <c r="IE36">
        <v>-3.62270322714017e-11</v>
      </c>
      <c r="IF36">
        <v>0.00552775430249796</v>
      </c>
      <c r="IG36">
        <v>-0.0240141547127097</v>
      </c>
      <c r="IH36">
        <v>0.00268956239764471</v>
      </c>
      <c r="II36">
        <v>-3.17667099220491e-05</v>
      </c>
      <c r="IJ36">
        <v>-3</v>
      </c>
      <c r="IK36">
        <v>2046</v>
      </c>
      <c r="IL36">
        <v>1</v>
      </c>
      <c r="IM36">
        <v>25</v>
      </c>
      <c r="IN36">
        <v>-571</v>
      </c>
      <c r="IO36">
        <v>-571.1</v>
      </c>
      <c r="IP36">
        <v>0.384521</v>
      </c>
      <c r="IQ36">
        <v>2.63184</v>
      </c>
      <c r="IR36">
        <v>1.54785</v>
      </c>
      <c r="IS36">
        <v>2.30957</v>
      </c>
      <c r="IT36">
        <v>1.34644</v>
      </c>
      <c r="IU36">
        <v>2.40234</v>
      </c>
      <c r="IV36">
        <v>31.4988</v>
      </c>
      <c r="IW36">
        <v>15.174</v>
      </c>
      <c r="IX36">
        <v>18</v>
      </c>
      <c r="IY36">
        <v>502.851</v>
      </c>
      <c r="IZ36">
        <v>392.265</v>
      </c>
      <c r="JA36">
        <v>13.1594</v>
      </c>
      <c r="JB36">
        <v>25.5482</v>
      </c>
      <c r="JC36">
        <v>30.0002</v>
      </c>
      <c r="JD36">
        <v>25.5959</v>
      </c>
      <c r="JE36">
        <v>25.5499</v>
      </c>
      <c r="JF36">
        <v>7.74608</v>
      </c>
      <c r="JG36">
        <v>47.968</v>
      </c>
      <c r="JH36">
        <v>0</v>
      </c>
      <c r="JI36">
        <v>13.1463</v>
      </c>
      <c r="JJ36">
        <v>96.3897</v>
      </c>
      <c r="JK36">
        <v>11.6499</v>
      </c>
      <c r="JL36">
        <v>102.291</v>
      </c>
      <c r="JM36">
        <v>102.886</v>
      </c>
    </row>
    <row r="37" spans="1:273">
      <c r="A37">
        <v>21</v>
      </c>
      <c r="B37">
        <v>1510788351.6</v>
      </c>
      <c r="C37">
        <v>100</v>
      </c>
      <c r="D37" t="s">
        <v>452</v>
      </c>
      <c r="E37" t="s">
        <v>453</v>
      </c>
      <c r="F37">
        <v>5</v>
      </c>
      <c r="G37" t="s">
        <v>405</v>
      </c>
      <c r="H37" t="s">
        <v>406</v>
      </c>
      <c r="I37">
        <v>1510788343.81429</v>
      </c>
      <c r="J37">
        <f>(K37)/1000</f>
        <v>0</v>
      </c>
      <c r="K37">
        <f>IF(CZ37, AN37, AH37)</f>
        <v>0</v>
      </c>
      <c r="L37">
        <f>IF(CZ37, AI37, AG37)</f>
        <v>0</v>
      </c>
      <c r="M37">
        <f>DB37 - IF(AU37&gt;1, L37*CV37*100.0/(AW37*DP37), 0)</f>
        <v>0</v>
      </c>
      <c r="N37">
        <f>((T37-J37/2)*M37-L37)/(T37+J37/2)</f>
        <v>0</v>
      </c>
      <c r="O37">
        <f>N37*(DI37+DJ37)/1000.0</f>
        <v>0</v>
      </c>
      <c r="P37">
        <f>(DB37 - IF(AU37&gt;1, L37*CV37*100.0/(AW37*DP37), 0))*(DI37+DJ37)/1000.0</f>
        <v>0</v>
      </c>
      <c r="Q37">
        <f>2.0/((1/S37-1/R37)+SIGN(S37)*SQRT((1/S37-1/R37)*(1/S37-1/R37) + 4*CW37/((CW37+1)*(CW37+1))*(2*1/S37*1/R37-1/R37*1/R37)))</f>
        <v>0</v>
      </c>
      <c r="R37">
        <f>IF(LEFT(CX37,1)&lt;&gt;"0",IF(LEFT(CX37,1)="1",3.0,CY37),$D$5+$E$5*(DP37*DI37/($K$5*1000))+$F$5*(DP37*DI37/($K$5*1000))*MAX(MIN(CV37,$J$5),$I$5)*MAX(MIN(CV37,$J$5),$I$5)+$G$5*MAX(MIN(CV37,$J$5),$I$5)*(DP37*DI37/($K$5*1000))+$H$5*(DP37*DI37/($K$5*1000))*(DP37*DI37/($K$5*1000)))</f>
        <v>0</v>
      </c>
      <c r="S37">
        <f>J37*(1000-(1000*0.61365*exp(17.502*W37/(240.97+W37))/(DI37+DJ37)+DD37)/2)/(1000*0.61365*exp(17.502*W37/(240.97+W37))/(DI37+DJ37)-DD37)</f>
        <v>0</v>
      </c>
      <c r="T37">
        <f>1/((CW37+1)/(Q37/1.6)+1/(R37/1.37)) + CW37/((CW37+1)/(Q37/1.6) + CW37/(R37/1.37))</f>
        <v>0</v>
      </c>
      <c r="U37">
        <f>(CR37*CU37)</f>
        <v>0</v>
      </c>
      <c r="V37">
        <f>(DK37+(U37+2*0.95*5.67E-8*(((DK37+$B$7)+273)^4-(DK37+273)^4)-44100*J37)/(1.84*29.3*R37+8*0.95*5.67E-8*(DK37+273)^3))</f>
        <v>0</v>
      </c>
      <c r="W37">
        <f>($C$7*DL37+$D$7*DM37+$E$7*V37)</f>
        <v>0</v>
      </c>
      <c r="X37">
        <f>0.61365*exp(17.502*W37/(240.97+W37))</f>
        <v>0</v>
      </c>
      <c r="Y37">
        <f>(Z37/AA37*100)</f>
        <v>0</v>
      </c>
      <c r="Z37">
        <f>DD37*(DI37+DJ37)/1000</f>
        <v>0</v>
      </c>
      <c r="AA37">
        <f>0.61365*exp(17.502*DK37/(240.97+DK37))</f>
        <v>0</v>
      </c>
      <c r="AB37">
        <f>(X37-DD37*(DI37+DJ37)/1000)</f>
        <v>0</v>
      </c>
      <c r="AC37">
        <f>(-J37*44100)</f>
        <v>0</v>
      </c>
      <c r="AD37">
        <f>2*29.3*R37*0.92*(DK37-W37)</f>
        <v>0</v>
      </c>
      <c r="AE37">
        <f>2*0.95*5.67E-8*(((DK37+$B$7)+273)^4-(W37+273)^4)</f>
        <v>0</v>
      </c>
      <c r="AF37">
        <f>U37+AE37+AC37+AD37</f>
        <v>0</v>
      </c>
      <c r="AG37">
        <f>DH37*AU37*(DC37-DB37*(1000-AU37*DE37)/(1000-AU37*DD37))/(100*CV37)</f>
        <v>0</v>
      </c>
      <c r="AH37">
        <f>1000*DH37*AU37*(DD37-DE37)/(100*CV37*(1000-AU37*DD37))</f>
        <v>0</v>
      </c>
      <c r="AI37">
        <f>(AJ37 - AK37 - DI37*1E3/(8.314*(DK37+273.15)) * AM37/DH37 * AL37) * DH37/(100*CV37) * (1000 - DE37)/1000</f>
        <v>0</v>
      </c>
      <c r="AJ37">
        <v>117.082330553268</v>
      </c>
      <c r="AK37">
        <v>131.5912</v>
      </c>
      <c r="AL37">
        <v>-3.28624043972877</v>
      </c>
      <c r="AM37">
        <v>64.2423246042722</v>
      </c>
      <c r="AN37">
        <f>(AP37 - AO37 + DI37*1E3/(8.314*(DK37+273.15)) * AR37/DH37 * AQ37) * DH37/(100*CV37) * 1000/(1000 - AP37)</f>
        <v>0</v>
      </c>
      <c r="AO37">
        <v>11.6187570825958</v>
      </c>
      <c r="AP37">
        <v>12.3135066666667</v>
      </c>
      <c r="AQ37">
        <v>-2.44584815163222e-06</v>
      </c>
      <c r="AR37">
        <v>102.202052282038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MAX(0,($B$13+$C$13*DP37)/(1+$D$13*DP37)*DI37/(DK37+273)*$E$13)</f>
        <v>0</v>
      </c>
      <c r="AX37" t="s">
        <v>407</v>
      </c>
      <c r="AY37" t="s">
        <v>407</v>
      </c>
      <c r="AZ37">
        <v>0</v>
      </c>
      <c r="BA37">
        <v>0</v>
      </c>
      <c r="BB37">
        <f>1-AZ37/BA37</f>
        <v>0</v>
      </c>
      <c r="BC37">
        <v>0</v>
      </c>
      <c r="BD37" t="s">
        <v>407</v>
      </c>
      <c r="BE37" t="s">
        <v>407</v>
      </c>
      <c r="BF37">
        <v>0</v>
      </c>
      <c r="BG37">
        <v>0</v>
      </c>
      <c r="BH37">
        <f>1-BF37/BG37</f>
        <v>0</v>
      </c>
      <c r="BI37">
        <v>0.5</v>
      </c>
      <c r="BJ37">
        <f>CS37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407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f>$B$11*DQ37+$C$11*DR37+$F$11*EC37*(1-EF37)</f>
        <v>0</v>
      </c>
      <c r="CS37">
        <f>CR37*CT37</f>
        <v>0</v>
      </c>
      <c r="CT37">
        <f>($B$11*$D$9+$C$11*$D$9+$F$11*((EP37+EH37)/MAX(EP37+EH37+EQ37, 0.1)*$I$9+EQ37/MAX(EP37+EH37+EQ37, 0.1)*$J$9))/($B$11+$C$11+$F$11)</f>
        <v>0</v>
      </c>
      <c r="CU37">
        <f>($B$11*$K$9+$C$11*$K$9+$F$11*((EP37+EH37)/MAX(EP37+EH37+EQ37, 0.1)*$P$9+EQ37/MAX(EP37+EH37+EQ37, 0.1)*$Q$9))/($B$11+$C$11+$F$11)</f>
        <v>0</v>
      </c>
      <c r="CV37">
        <v>2.18</v>
      </c>
      <c r="CW37">
        <v>0.5</v>
      </c>
      <c r="CX37" t="s">
        <v>408</v>
      </c>
      <c r="CY37">
        <v>2</v>
      </c>
      <c r="CZ37" t="b">
        <v>1</v>
      </c>
      <c r="DA37">
        <v>1510788343.81429</v>
      </c>
      <c r="DB37">
        <v>153.725785714286</v>
      </c>
      <c r="DC37">
        <v>132.606785714286</v>
      </c>
      <c r="DD37">
        <v>12.3172035714286</v>
      </c>
      <c r="DE37">
        <v>11.6190892857143</v>
      </c>
      <c r="DF37">
        <v>148.662142857143</v>
      </c>
      <c r="DG37">
        <v>12.2603714285714</v>
      </c>
      <c r="DH37">
        <v>500.072642857143</v>
      </c>
      <c r="DI37">
        <v>89.6563607142857</v>
      </c>
      <c r="DJ37">
        <v>0.100042217857143</v>
      </c>
      <c r="DK37">
        <v>19.2038428571429</v>
      </c>
      <c r="DL37">
        <v>20.031025</v>
      </c>
      <c r="DM37">
        <v>999.9</v>
      </c>
      <c r="DN37">
        <v>0</v>
      </c>
      <c r="DO37">
        <v>0</v>
      </c>
      <c r="DP37">
        <v>9983.48321428572</v>
      </c>
      <c r="DQ37">
        <v>0</v>
      </c>
      <c r="DR37">
        <v>9.97311642857143</v>
      </c>
      <c r="DS37">
        <v>21.1188285714286</v>
      </c>
      <c r="DT37">
        <v>155.642821428571</v>
      </c>
      <c r="DU37">
        <v>134.16575</v>
      </c>
      <c r="DV37">
        <v>0.698106571428571</v>
      </c>
      <c r="DW37">
        <v>132.606785714286</v>
      </c>
      <c r="DX37">
        <v>11.6190892857143</v>
      </c>
      <c r="DY37">
        <v>1.10431571428571</v>
      </c>
      <c r="DZ37">
        <v>1.04172571428571</v>
      </c>
      <c r="EA37">
        <v>8.37056214285714</v>
      </c>
      <c r="EB37">
        <v>7.51341</v>
      </c>
      <c r="EC37">
        <v>2000.00607142857</v>
      </c>
      <c r="ED37">
        <v>0.979995357142857</v>
      </c>
      <c r="EE37">
        <v>0.0200047</v>
      </c>
      <c r="EF37">
        <v>0</v>
      </c>
      <c r="EG37">
        <v>2.32164285714286</v>
      </c>
      <c r="EH37">
        <v>0</v>
      </c>
      <c r="EI37">
        <v>3905.82892857143</v>
      </c>
      <c r="EJ37">
        <v>17300.1821428571</v>
      </c>
      <c r="EK37">
        <v>40.5265714285714</v>
      </c>
      <c r="EL37">
        <v>41.5734642857143</v>
      </c>
      <c r="EM37">
        <v>40.2185</v>
      </c>
      <c r="EN37">
        <v>40.6448571428571</v>
      </c>
      <c r="EO37">
        <v>39.1314285714286</v>
      </c>
      <c r="EP37">
        <v>1959.99821428571</v>
      </c>
      <c r="EQ37">
        <v>40.0078571428571</v>
      </c>
      <c r="ER37">
        <v>0</v>
      </c>
      <c r="ES37">
        <v>1679675699.9</v>
      </c>
      <c r="ET37">
        <v>0</v>
      </c>
      <c r="EU37">
        <v>2.29716153846154</v>
      </c>
      <c r="EV37">
        <v>0.206570948938103</v>
      </c>
      <c r="EW37">
        <v>41.7275213719373</v>
      </c>
      <c r="EX37">
        <v>3906.09884615385</v>
      </c>
      <c r="EY37">
        <v>15</v>
      </c>
      <c r="EZ37">
        <v>0</v>
      </c>
      <c r="FA37" t="s">
        <v>409</v>
      </c>
      <c r="FB37">
        <v>1510822609</v>
      </c>
      <c r="FC37">
        <v>1510822610</v>
      </c>
      <c r="FD37">
        <v>0</v>
      </c>
      <c r="FE37">
        <v>-0.09</v>
      </c>
      <c r="FF37">
        <v>-0.009</v>
      </c>
      <c r="FG37">
        <v>6.722</v>
      </c>
      <c r="FH37">
        <v>0.497</v>
      </c>
      <c r="FI37">
        <v>420</v>
      </c>
      <c r="FJ37">
        <v>24</v>
      </c>
      <c r="FK37">
        <v>0.26</v>
      </c>
      <c r="FL37">
        <v>0.06</v>
      </c>
      <c r="FM37">
        <v>0.6984722</v>
      </c>
      <c r="FN37">
        <v>-0.00987748592870779</v>
      </c>
      <c r="FO37">
        <v>0.00142409378553521</v>
      </c>
      <c r="FP37">
        <v>1</v>
      </c>
      <c r="FQ37">
        <v>1</v>
      </c>
      <c r="FR37">
        <v>1</v>
      </c>
      <c r="FS37" t="s">
        <v>410</v>
      </c>
      <c r="FT37">
        <v>2.97448</v>
      </c>
      <c r="FU37">
        <v>2.75384</v>
      </c>
      <c r="FV37">
        <v>0.0317904</v>
      </c>
      <c r="FW37">
        <v>0.0278799</v>
      </c>
      <c r="FX37">
        <v>0.0637486</v>
      </c>
      <c r="FY37">
        <v>0.0616635</v>
      </c>
      <c r="FZ37">
        <v>37724</v>
      </c>
      <c r="GA37">
        <v>41326.1</v>
      </c>
      <c r="GB37">
        <v>35306.1</v>
      </c>
      <c r="GC37">
        <v>38552.1</v>
      </c>
      <c r="GD37">
        <v>46828.8</v>
      </c>
      <c r="GE37">
        <v>52216.2</v>
      </c>
      <c r="GF37">
        <v>55112.4</v>
      </c>
      <c r="GG37">
        <v>61795.2</v>
      </c>
      <c r="GH37">
        <v>2.0032</v>
      </c>
      <c r="GI37">
        <v>1.8255</v>
      </c>
      <c r="GJ37">
        <v>0.0358149</v>
      </c>
      <c r="GK37">
        <v>0</v>
      </c>
      <c r="GL37">
        <v>19.4418</v>
      </c>
      <c r="GM37">
        <v>999.9</v>
      </c>
      <c r="GN37">
        <v>53.247</v>
      </c>
      <c r="GO37">
        <v>27.704</v>
      </c>
      <c r="GP37">
        <v>22.1515</v>
      </c>
      <c r="GQ37">
        <v>55.4593</v>
      </c>
      <c r="GR37">
        <v>49.8878</v>
      </c>
      <c r="GS37">
        <v>1</v>
      </c>
      <c r="GT37">
        <v>-0.114149</v>
      </c>
      <c r="GU37">
        <v>5.10312</v>
      </c>
      <c r="GV37">
        <v>20.0804</v>
      </c>
      <c r="GW37">
        <v>5.20276</v>
      </c>
      <c r="GX37">
        <v>12.0043</v>
      </c>
      <c r="GY37">
        <v>4.9756</v>
      </c>
      <c r="GZ37">
        <v>3.29298</v>
      </c>
      <c r="HA37">
        <v>999.9</v>
      </c>
      <c r="HB37">
        <v>9999</v>
      </c>
      <c r="HC37">
        <v>9999</v>
      </c>
      <c r="HD37">
        <v>9999</v>
      </c>
      <c r="HE37">
        <v>1.86273</v>
      </c>
      <c r="HF37">
        <v>1.86782</v>
      </c>
      <c r="HG37">
        <v>1.86753</v>
      </c>
      <c r="HH37">
        <v>1.86859</v>
      </c>
      <c r="HI37">
        <v>1.86952</v>
      </c>
      <c r="HJ37">
        <v>1.86559</v>
      </c>
      <c r="HK37">
        <v>1.86674</v>
      </c>
      <c r="HL37">
        <v>1.86805</v>
      </c>
      <c r="HM37">
        <v>5</v>
      </c>
      <c r="HN37">
        <v>0</v>
      </c>
      <c r="HO37">
        <v>0</v>
      </c>
      <c r="HP37">
        <v>0</v>
      </c>
      <c r="HQ37" t="s">
        <v>411</v>
      </c>
      <c r="HR37" t="s">
        <v>412</v>
      </c>
      <c r="HS37" t="s">
        <v>413</v>
      </c>
      <c r="HT37" t="s">
        <v>413</v>
      </c>
      <c r="HU37" t="s">
        <v>413</v>
      </c>
      <c r="HV37" t="s">
        <v>413</v>
      </c>
      <c r="HW37">
        <v>0</v>
      </c>
      <c r="HX37">
        <v>100</v>
      </c>
      <c r="HY37">
        <v>100</v>
      </c>
      <c r="HZ37">
        <v>4.895</v>
      </c>
      <c r="IA37">
        <v>0.0567</v>
      </c>
      <c r="IB37">
        <v>4.05733592392587</v>
      </c>
      <c r="IC37">
        <v>0.00686039997816796</v>
      </c>
      <c r="ID37">
        <v>-6.09800565113382e-07</v>
      </c>
      <c r="IE37">
        <v>-3.62270322714017e-11</v>
      </c>
      <c r="IF37">
        <v>0.00552775430249796</v>
      </c>
      <c r="IG37">
        <v>-0.0240141547127097</v>
      </c>
      <c r="IH37">
        <v>0.00268956239764471</v>
      </c>
      <c r="II37">
        <v>-3.17667099220491e-05</v>
      </c>
      <c r="IJ37">
        <v>-3</v>
      </c>
      <c r="IK37">
        <v>2046</v>
      </c>
      <c r="IL37">
        <v>1</v>
      </c>
      <c r="IM37">
        <v>25</v>
      </c>
      <c r="IN37">
        <v>-571</v>
      </c>
      <c r="IO37">
        <v>-571</v>
      </c>
      <c r="IP37">
        <v>0.350342</v>
      </c>
      <c r="IQ37">
        <v>2.6416</v>
      </c>
      <c r="IR37">
        <v>1.54785</v>
      </c>
      <c r="IS37">
        <v>2.30957</v>
      </c>
      <c r="IT37">
        <v>1.34644</v>
      </c>
      <c r="IU37">
        <v>2.39746</v>
      </c>
      <c r="IV37">
        <v>31.4988</v>
      </c>
      <c r="IW37">
        <v>15.1652</v>
      </c>
      <c r="IX37">
        <v>18</v>
      </c>
      <c r="IY37">
        <v>502.834</v>
      </c>
      <c r="IZ37">
        <v>392.17</v>
      </c>
      <c r="JA37">
        <v>13.1294</v>
      </c>
      <c r="JB37">
        <v>25.5482</v>
      </c>
      <c r="JC37">
        <v>30.0004</v>
      </c>
      <c r="JD37">
        <v>25.5959</v>
      </c>
      <c r="JE37">
        <v>25.5499</v>
      </c>
      <c r="JF37">
        <v>6.98513</v>
      </c>
      <c r="JG37">
        <v>47.968</v>
      </c>
      <c r="JH37">
        <v>0</v>
      </c>
      <c r="JI37">
        <v>13.1095</v>
      </c>
      <c r="JJ37">
        <v>82.9122</v>
      </c>
      <c r="JK37">
        <v>11.6499</v>
      </c>
      <c r="JL37">
        <v>102.291</v>
      </c>
      <c r="JM37">
        <v>102.885</v>
      </c>
    </row>
    <row r="38" spans="1:273">
      <c r="A38">
        <v>22</v>
      </c>
      <c r="B38">
        <v>1510788356.6</v>
      </c>
      <c r="C38">
        <v>105</v>
      </c>
      <c r="D38" t="s">
        <v>454</v>
      </c>
      <c r="E38" t="s">
        <v>455</v>
      </c>
      <c r="F38">
        <v>5</v>
      </c>
      <c r="G38" t="s">
        <v>405</v>
      </c>
      <c r="H38" t="s">
        <v>406</v>
      </c>
      <c r="I38">
        <v>1510788349.1</v>
      </c>
      <c r="J38">
        <f>(K38)/1000</f>
        <v>0</v>
      </c>
      <c r="K38">
        <f>IF(CZ38, AN38, AH38)</f>
        <v>0</v>
      </c>
      <c r="L38">
        <f>IF(CZ38, AI38, AG38)</f>
        <v>0</v>
      </c>
      <c r="M38">
        <f>DB38 - IF(AU38&gt;1, L38*CV38*100.0/(AW38*DP38), 0)</f>
        <v>0</v>
      </c>
      <c r="N38">
        <f>((T38-J38/2)*M38-L38)/(T38+J38/2)</f>
        <v>0</v>
      </c>
      <c r="O38">
        <f>N38*(DI38+DJ38)/1000.0</f>
        <v>0</v>
      </c>
      <c r="P38">
        <f>(DB38 - IF(AU38&gt;1, L38*CV38*100.0/(AW38*DP38), 0))*(DI38+DJ38)/1000.0</f>
        <v>0</v>
      </c>
      <c r="Q38">
        <f>2.0/((1/S38-1/R38)+SIGN(S38)*SQRT((1/S38-1/R38)*(1/S38-1/R38) + 4*CW38/((CW38+1)*(CW38+1))*(2*1/S38*1/R38-1/R38*1/R38)))</f>
        <v>0</v>
      </c>
      <c r="R38">
        <f>IF(LEFT(CX38,1)&lt;&gt;"0",IF(LEFT(CX38,1)="1",3.0,CY38),$D$5+$E$5*(DP38*DI38/($K$5*1000))+$F$5*(DP38*DI38/($K$5*1000))*MAX(MIN(CV38,$J$5),$I$5)*MAX(MIN(CV38,$J$5),$I$5)+$G$5*MAX(MIN(CV38,$J$5),$I$5)*(DP38*DI38/($K$5*1000))+$H$5*(DP38*DI38/($K$5*1000))*(DP38*DI38/($K$5*1000)))</f>
        <v>0</v>
      </c>
      <c r="S38">
        <f>J38*(1000-(1000*0.61365*exp(17.502*W38/(240.97+W38))/(DI38+DJ38)+DD38)/2)/(1000*0.61365*exp(17.502*W38/(240.97+W38))/(DI38+DJ38)-DD38)</f>
        <v>0</v>
      </c>
      <c r="T38">
        <f>1/((CW38+1)/(Q38/1.6)+1/(R38/1.37)) + CW38/((CW38+1)/(Q38/1.6) + CW38/(R38/1.37))</f>
        <v>0</v>
      </c>
      <c r="U38">
        <f>(CR38*CU38)</f>
        <v>0</v>
      </c>
      <c r="V38">
        <f>(DK38+(U38+2*0.95*5.67E-8*(((DK38+$B$7)+273)^4-(DK38+273)^4)-44100*J38)/(1.84*29.3*R38+8*0.95*5.67E-8*(DK38+273)^3))</f>
        <v>0</v>
      </c>
      <c r="W38">
        <f>($C$7*DL38+$D$7*DM38+$E$7*V38)</f>
        <v>0</v>
      </c>
      <c r="X38">
        <f>0.61365*exp(17.502*W38/(240.97+W38))</f>
        <v>0</v>
      </c>
      <c r="Y38">
        <f>(Z38/AA38*100)</f>
        <v>0</v>
      </c>
      <c r="Z38">
        <f>DD38*(DI38+DJ38)/1000</f>
        <v>0</v>
      </c>
      <c r="AA38">
        <f>0.61365*exp(17.502*DK38/(240.97+DK38))</f>
        <v>0</v>
      </c>
      <c r="AB38">
        <f>(X38-DD38*(DI38+DJ38)/1000)</f>
        <v>0</v>
      </c>
      <c r="AC38">
        <f>(-J38*44100)</f>
        <v>0</v>
      </c>
      <c r="AD38">
        <f>2*29.3*R38*0.92*(DK38-W38)</f>
        <v>0</v>
      </c>
      <c r="AE38">
        <f>2*0.95*5.67E-8*(((DK38+$B$7)+273)^4-(W38+273)^4)</f>
        <v>0</v>
      </c>
      <c r="AF38">
        <f>U38+AE38+AC38+AD38</f>
        <v>0</v>
      </c>
      <c r="AG38">
        <f>DH38*AU38*(DC38-DB38*(1000-AU38*DE38)/(1000-AU38*DD38))/(100*CV38)</f>
        <v>0</v>
      </c>
      <c r="AH38">
        <f>1000*DH38*AU38*(DD38-DE38)/(100*CV38*(1000-AU38*DD38))</f>
        <v>0</v>
      </c>
      <c r="AI38">
        <f>(AJ38 - AK38 - DI38*1E3/(8.314*(DK38+273.15)) * AM38/DH38 * AL38) * DH38/(100*CV38) * (1000 - DE38)/1000</f>
        <v>0</v>
      </c>
      <c r="AJ38">
        <v>100.282417453573</v>
      </c>
      <c r="AK38">
        <v>115.032539393939</v>
      </c>
      <c r="AL38">
        <v>-3.31609379938274</v>
      </c>
      <c r="AM38">
        <v>64.2423246042722</v>
      </c>
      <c r="AN38">
        <f>(AP38 - AO38 + DI38*1E3/(8.314*(DK38+273.15)) * AR38/DH38 * AQ38) * DH38/(100*CV38) * 1000/(1000 - AP38)</f>
        <v>0</v>
      </c>
      <c r="AO38">
        <v>11.6188870696282</v>
      </c>
      <c r="AP38">
        <v>12.3106836363636</v>
      </c>
      <c r="AQ38">
        <v>-2.08350071378392e-06</v>
      </c>
      <c r="AR38">
        <v>102.202052282038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MAX(0,($B$13+$C$13*DP38)/(1+$D$13*DP38)*DI38/(DK38+273)*$E$13)</f>
        <v>0</v>
      </c>
      <c r="AX38" t="s">
        <v>407</v>
      </c>
      <c r="AY38" t="s">
        <v>407</v>
      </c>
      <c r="AZ38">
        <v>0</v>
      </c>
      <c r="BA38">
        <v>0</v>
      </c>
      <c r="BB38">
        <f>1-AZ38/BA38</f>
        <v>0</v>
      </c>
      <c r="BC38">
        <v>0</v>
      </c>
      <c r="BD38" t="s">
        <v>407</v>
      </c>
      <c r="BE38" t="s">
        <v>407</v>
      </c>
      <c r="BF38">
        <v>0</v>
      </c>
      <c r="BG38">
        <v>0</v>
      </c>
      <c r="BH38">
        <f>1-BF38/BG38</f>
        <v>0</v>
      </c>
      <c r="BI38">
        <v>0.5</v>
      </c>
      <c r="BJ38">
        <f>CS38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407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f>$B$11*DQ38+$C$11*DR38+$F$11*EC38*(1-EF38)</f>
        <v>0</v>
      </c>
      <c r="CS38">
        <f>CR38*CT38</f>
        <v>0</v>
      </c>
      <c r="CT38">
        <f>($B$11*$D$9+$C$11*$D$9+$F$11*((EP38+EH38)/MAX(EP38+EH38+EQ38, 0.1)*$I$9+EQ38/MAX(EP38+EH38+EQ38, 0.1)*$J$9))/($B$11+$C$11+$F$11)</f>
        <v>0</v>
      </c>
      <c r="CU38">
        <f>($B$11*$K$9+$C$11*$K$9+$F$11*((EP38+EH38)/MAX(EP38+EH38+EQ38, 0.1)*$P$9+EQ38/MAX(EP38+EH38+EQ38, 0.1)*$Q$9))/($B$11+$C$11+$F$11)</f>
        <v>0</v>
      </c>
      <c r="CV38">
        <v>2.18</v>
      </c>
      <c r="CW38">
        <v>0.5</v>
      </c>
      <c r="CX38" t="s">
        <v>408</v>
      </c>
      <c r="CY38">
        <v>2</v>
      </c>
      <c r="CZ38" t="b">
        <v>1</v>
      </c>
      <c r="DA38">
        <v>1510788349.1</v>
      </c>
      <c r="DB38">
        <v>136.450962962963</v>
      </c>
      <c r="DC38">
        <v>115.162440740741</v>
      </c>
      <c r="DD38">
        <v>12.3148037037037</v>
      </c>
      <c r="DE38">
        <v>11.6188185185185</v>
      </c>
      <c r="DF38">
        <v>131.502074074074</v>
      </c>
      <c r="DG38">
        <v>12.2580296296296</v>
      </c>
      <c r="DH38">
        <v>500.068592592593</v>
      </c>
      <c r="DI38">
        <v>89.6547962962963</v>
      </c>
      <c r="DJ38">
        <v>0.0999857518518518</v>
      </c>
      <c r="DK38">
        <v>19.2031925925926</v>
      </c>
      <c r="DL38">
        <v>20.0334074074074</v>
      </c>
      <c r="DM38">
        <v>999.9</v>
      </c>
      <c r="DN38">
        <v>0</v>
      </c>
      <c r="DO38">
        <v>0</v>
      </c>
      <c r="DP38">
        <v>9997.57222222222</v>
      </c>
      <c r="DQ38">
        <v>0</v>
      </c>
      <c r="DR38">
        <v>9.97493481481482</v>
      </c>
      <c r="DS38">
        <v>21.2883555555556</v>
      </c>
      <c r="DT38">
        <v>138.152222222222</v>
      </c>
      <c r="DU38">
        <v>116.516325925926</v>
      </c>
      <c r="DV38">
        <v>0.695980481481482</v>
      </c>
      <c r="DW38">
        <v>115.162440740741</v>
      </c>
      <c r="DX38">
        <v>11.6188185185185</v>
      </c>
      <c r="DY38">
        <v>1.10408111111111</v>
      </c>
      <c r="DZ38">
        <v>1.04168259259259</v>
      </c>
      <c r="EA38">
        <v>8.36744074074074</v>
      </c>
      <c r="EB38">
        <v>7.51281777777778</v>
      </c>
      <c r="EC38">
        <v>2000.04666666667</v>
      </c>
      <c r="ED38">
        <v>0.979994333333333</v>
      </c>
      <c r="EE38">
        <v>0.0200056777777778</v>
      </c>
      <c r="EF38">
        <v>0</v>
      </c>
      <c r="EG38">
        <v>2.28143333333333</v>
      </c>
      <c r="EH38">
        <v>0</v>
      </c>
      <c r="EI38">
        <v>3909.75074074074</v>
      </c>
      <c r="EJ38">
        <v>17300.5296296296</v>
      </c>
      <c r="EK38">
        <v>40.6132222222222</v>
      </c>
      <c r="EL38">
        <v>41.6432592592593</v>
      </c>
      <c r="EM38">
        <v>40.3052962962963</v>
      </c>
      <c r="EN38">
        <v>40.7405185185185</v>
      </c>
      <c r="EO38">
        <v>39.215037037037</v>
      </c>
      <c r="EP38">
        <v>1960.03444444444</v>
      </c>
      <c r="EQ38">
        <v>40.0122222222222</v>
      </c>
      <c r="ER38">
        <v>0</v>
      </c>
      <c r="ES38">
        <v>1679675705.3</v>
      </c>
      <c r="ET38">
        <v>0</v>
      </c>
      <c r="EU38">
        <v>2.257464</v>
      </c>
      <c r="EV38">
        <v>-0.632507685376761</v>
      </c>
      <c r="EW38">
        <v>45.5953846872046</v>
      </c>
      <c r="EX38">
        <v>3910.3144</v>
      </c>
      <c r="EY38">
        <v>15</v>
      </c>
      <c r="EZ38">
        <v>0</v>
      </c>
      <c r="FA38" t="s">
        <v>409</v>
      </c>
      <c r="FB38">
        <v>1510822609</v>
      </c>
      <c r="FC38">
        <v>1510822610</v>
      </c>
      <c r="FD38">
        <v>0</v>
      </c>
      <c r="FE38">
        <v>-0.09</v>
      </c>
      <c r="FF38">
        <v>-0.009</v>
      </c>
      <c r="FG38">
        <v>6.722</v>
      </c>
      <c r="FH38">
        <v>0.497</v>
      </c>
      <c r="FI38">
        <v>420</v>
      </c>
      <c r="FJ38">
        <v>24</v>
      </c>
      <c r="FK38">
        <v>0.26</v>
      </c>
      <c r="FL38">
        <v>0.06</v>
      </c>
      <c r="FM38">
        <v>0.697126475</v>
      </c>
      <c r="FN38">
        <v>-0.024479876172609</v>
      </c>
      <c r="FO38">
        <v>0.00240423285048994</v>
      </c>
      <c r="FP38">
        <v>1</v>
      </c>
      <c r="FQ38">
        <v>1</v>
      </c>
      <c r="FR38">
        <v>1</v>
      </c>
      <c r="FS38" t="s">
        <v>410</v>
      </c>
      <c r="FT38">
        <v>2.97432</v>
      </c>
      <c r="FU38">
        <v>2.75402</v>
      </c>
      <c r="FV38">
        <v>0.0278236</v>
      </c>
      <c r="FW38">
        <v>0.023704</v>
      </c>
      <c r="FX38">
        <v>0.0637356</v>
      </c>
      <c r="FY38">
        <v>0.06166</v>
      </c>
      <c r="FZ38">
        <v>37878.6</v>
      </c>
      <c r="GA38">
        <v>41503.2</v>
      </c>
      <c r="GB38">
        <v>35306.1</v>
      </c>
      <c r="GC38">
        <v>38551.8</v>
      </c>
      <c r="GD38">
        <v>46829.1</v>
      </c>
      <c r="GE38">
        <v>52216.1</v>
      </c>
      <c r="GF38">
        <v>55112.1</v>
      </c>
      <c r="GG38">
        <v>61795</v>
      </c>
      <c r="GH38">
        <v>2.00325</v>
      </c>
      <c r="GI38">
        <v>1.8254</v>
      </c>
      <c r="GJ38">
        <v>0.0353381</v>
      </c>
      <c r="GK38">
        <v>0</v>
      </c>
      <c r="GL38">
        <v>19.4418</v>
      </c>
      <c r="GM38">
        <v>999.9</v>
      </c>
      <c r="GN38">
        <v>53.247</v>
      </c>
      <c r="GO38">
        <v>27.704</v>
      </c>
      <c r="GP38">
        <v>22.1524</v>
      </c>
      <c r="GQ38">
        <v>56.0693</v>
      </c>
      <c r="GR38">
        <v>50.4006</v>
      </c>
      <c r="GS38">
        <v>1</v>
      </c>
      <c r="GT38">
        <v>-0.113918</v>
      </c>
      <c r="GU38">
        <v>5.14363</v>
      </c>
      <c r="GV38">
        <v>20.0793</v>
      </c>
      <c r="GW38">
        <v>5.20351</v>
      </c>
      <c r="GX38">
        <v>12.0041</v>
      </c>
      <c r="GY38">
        <v>4.9756</v>
      </c>
      <c r="GZ38">
        <v>3.29298</v>
      </c>
      <c r="HA38">
        <v>999.9</v>
      </c>
      <c r="HB38">
        <v>9999</v>
      </c>
      <c r="HC38">
        <v>9999</v>
      </c>
      <c r="HD38">
        <v>9999</v>
      </c>
      <c r="HE38">
        <v>1.86276</v>
      </c>
      <c r="HF38">
        <v>1.8678</v>
      </c>
      <c r="HG38">
        <v>1.86752</v>
      </c>
      <c r="HH38">
        <v>1.86861</v>
      </c>
      <c r="HI38">
        <v>1.86951</v>
      </c>
      <c r="HJ38">
        <v>1.86557</v>
      </c>
      <c r="HK38">
        <v>1.86672</v>
      </c>
      <c r="HL38">
        <v>1.86807</v>
      </c>
      <c r="HM38">
        <v>5</v>
      </c>
      <c r="HN38">
        <v>0</v>
      </c>
      <c r="HO38">
        <v>0</v>
      </c>
      <c r="HP38">
        <v>0</v>
      </c>
      <c r="HQ38" t="s">
        <v>411</v>
      </c>
      <c r="HR38" t="s">
        <v>412</v>
      </c>
      <c r="HS38" t="s">
        <v>413</v>
      </c>
      <c r="HT38" t="s">
        <v>413</v>
      </c>
      <c r="HU38" t="s">
        <v>413</v>
      </c>
      <c r="HV38" t="s">
        <v>413</v>
      </c>
      <c r="HW38">
        <v>0</v>
      </c>
      <c r="HX38">
        <v>100</v>
      </c>
      <c r="HY38">
        <v>100</v>
      </c>
      <c r="HZ38">
        <v>4.785</v>
      </c>
      <c r="IA38">
        <v>0.0567</v>
      </c>
      <c r="IB38">
        <v>4.05733592392587</v>
      </c>
      <c r="IC38">
        <v>0.00686039997816796</v>
      </c>
      <c r="ID38">
        <v>-6.09800565113382e-07</v>
      </c>
      <c r="IE38">
        <v>-3.62270322714017e-11</v>
      </c>
      <c r="IF38">
        <v>0.00552775430249796</v>
      </c>
      <c r="IG38">
        <v>-0.0240141547127097</v>
      </c>
      <c r="IH38">
        <v>0.00268956239764471</v>
      </c>
      <c r="II38">
        <v>-3.17667099220491e-05</v>
      </c>
      <c r="IJ38">
        <v>-3</v>
      </c>
      <c r="IK38">
        <v>2046</v>
      </c>
      <c r="IL38">
        <v>1</v>
      </c>
      <c r="IM38">
        <v>25</v>
      </c>
      <c r="IN38">
        <v>-570.9</v>
      </c>
      <c r="IO38">
        <v>-570.9</v>
      </c>
      <c r="IP38">
        <v>0.3125</v>
      </c>
      <c r="IQ38">
        <v>2.65747</v>
      </c>
      <c r="IR38">
        <v>1.54785</v>
      </c>
      <c r="IS38">
        <v>2.30957</v>
      </c>
      <c r="IT38">
        <v>1.34644</v>
      </c>
      <c r="IU38">
        <v>2.27539</v>
      </c>
      <c r="IV38">
        <v>31.4988</v>
      </c>
      <c r="IW38">
        <v>15.1565</v>
      </c>
      <c r="IX38">
        <v>18</v>
      </c>
      <c r="IY38">
        <v>502.867</v>
      </c>
      <c r="IZ38">
        <v>392.116</v>
      </c>
      <c r="JA38">
        <v>13.0925</v>
      </c>
      <c r="JB38">
        <v>25.5482</v>
      </c>
      <c r="JC38">
        <v>30.0003</v>
      </c>
      <c r="JD38">
        <v>25.5959</v>
      </c>
      <c r="JE38">
        <v>25.5499</v>
      </c>
      <c r="JF38">
        <v>6.2977</v>
      </c>
      <c r="JG38">
        <v>47.968</v>
      </c>
      <c r="JH38">
        <v>0</v>
      </c>
      <c r="JI38">
        <v>13.0756</v>
      </c>
      <c r="JJ38">
        <v>62.7513</v>
      </c>
      <c r="JK38">
        <v>11.6499</v>
      </c>
      <c r="JL38">
        <v>102.291</v>
      </c>
      <c r="JM38">
        <v>102.885</v>
      </c>
    </row>
    <row r="39" spans="1:273">
      <c r="A39">
        <v>23</v>
      </c>
      <c r="B39">
        <v>1510788361.6</v>
      </c>
      <c r="C39">
        <v>110</v>
      </c>
      <c r="D39" t="s">
        <v>456</v>
      </c>
      <c r="E39" t="s">
        <v>457</v>
      </c>
      <c r="F39">
        <v>5</v>
      </c>
      <c r="G39" t="s">
        <v>405</v>
      </c>
      <c r="H39" t="s">
        <v>406</v>
      </c>
      <c r="I39">
        <v>1510788353.81429</v>
      </c>
      <c r="J39">
        <f>(K39)/1000</f>
        <v>0</v>
      </c>
      <c r="K39">
        <f>IF(CZ39, AN39, AH39)</f>
        <v>0</v>
      </c>
      <c r="L39">
        <f>IF(CZ39, AI39, AG39)</f>
        <v>0</v>
      </c>
      <c r="M39">
        <f>DB39 - IF(AU39&gt;1, L39*CV39*100.0/(AW39*DP39), 0)</f>
        <v>0</v>
      </c>
      <c r="N39">
        <f>((T39-J39/2)*M39-L39)/(T39+J39/2)</f>
        <v>0</v>
      </c>
      <c r="O39">
        <f>N39*(DI39+DJ39)/1000.0</f>
        <v>0</v>
      </c>
      <c r="P39">
        <f>(DB39 - IF(AU39&gt;1, L39*CV39*100.0/(AW39*DP39), 0))*(DI39+DJ39)/1000.0</f>
        <v>0</v>
      </c>
      <c r="Q39">
        <f>2.0/((1/S39-1/R39)+SIGN(S39)*SQRT((1/S39-1/R39)*(1/S39-1/R39) + 4*CW39/((CW39+1)*(CW39+1))*(2*1/S39*1/R39-1/R39*1/R39)))</f>
        <v>0</v>
      </c>
      <c r="R39">
        <f>IF(LEFT(CX39,1)&lt;&gt;"0",IF(LEFT(CX39,1)="1",3.0,CY39),$D$5+$E$5*(DP39*DI39/($K$5*1000))+$F$5*(DP39*DI39/($K$5*1000))*MAX(MIN(CV39,$J$5),$I$5)*MAX(MIN(CV39,$J$5),$I$5)+$G$5*MAX(MIN(CV39,$J$5),$I$5)*(DP39*DI39/($K$5*1000))+$H$5*(DP39*DI39/($K$5*1000))*(DP39*DI39/($K$5*1000)))</f>
        <v>0</v>
      </c>
      <c r="S39">
        <f>J39*(1000-(1000*0.61365*exp(17.502*W39/(240.97+W39))/(DI39+DJ39)+DD39)/2)/(1000*0.61365*exp(17.502*W39/(240.97+W39))/(DI39+DJ39)-DD39)</f>
        <v>0</v>
      </c>
      <c r="T39">
        <f>1/((CW39+1)/(Q39/1.6)+1/(R39/1.37)) + CW39/((CW39+1)/(Q39/1.6) + CW39/(R39/1.37))</f>
        <v>0</v>
      </c>
      <c r="U39">
        <f>(CR39*CU39)</f>
        <v>0</v>
      </c>
      <c r="V39">
        <f>(DK39+(U39+2*0.95*5.67E-8*(((DK39+$B$7)+273)^4-(DK39+273)^4)-44100*J39)/(1.84*29.3*R39+8*0.95*5.67E-8*(DK39+273)^3))</f>
        <v>0</v>
      </c>
      <c r="W39">
        <f>($C$7*DL39+$D$7*DM39+$E$7*V39)</f>
        <v>0</v>
      </c>
      <c r="X39">
        <f>0.61365*exp(17.502*W39/(240.97+W39))</f>
        <v>0</v>
      </c>
      <c r="Y39">
        <f>(Z39/AA39*100)</f>
        <v>0</v>
      </c>
      <c r="Z39">
        <f>DD39*(DI39+DJ39)/1000</f>
        <v>0</v>
      </c>
      <c r="AA39">
        <f>0.61365*exp(17.502*DK39/(240.97+DK39))</f>
        <v>0</v>
      </c>
      <c r="AB39">
        <f>(X39-DD39*(DI39+DJ39)/1000)</f>
        <v>0</v>
      </c>
      <c r="AC39">
        <f>(-J39*44100)</f>
        <v>0</v>
      </c>
      <c r="AD39">
        <f>2*29.3*R39*0.92*(DK39-W39)</f>
        <v>0</v>
      </c>
      <c r="AE39">
        <f>2*0.95*5.67E-8*(((DK39+$B$7)+273)^4-(W39+273)^4)</f>
        <v>0</v>
      </c>
      <c r="AF39">
        <f>U39+AE39+AC39+AD39</f>
        <v>0</v>
      </c>
      <c r="AG39">
        <f>DH39*AU39*(DC39-DB39*(1000-AU39*DE39)/(1000-AU39*DD39))/(100*CV39)</f>
        <v>0</v>
      </c>
      <c r="AH39">
        <f>1000*DH39*AU39*(DD39-DE39)/(100*CV39*(1000-AU39*DD39))</f>
        <v>0</v>
      </c>
      <c r="AI39">
        <f>(AJ39 - AK39 - DI39*1E3/(8.314*(DK39+273.15)) * AM39/DH39 * AL39) * DH39/(100*CV39) * (1000 - DE39)/1000</f>
        <v>0</v>
      </c>
      <c r="AJ39">
        <v>83.2130748594492</v>
      </c>
      <c r="AK39">
        <v>98.3002945454545</v>
      </c>
      <c r="AL39">
        <v>-3.35234237848975</v>
      </c>
      <c r="AM39">
        <v>64.2423246042722</v>
      </c>
      <c r="AN39">
        <f>(AP39 - AO39 + DI39*1E3/(8.314*(DK39+273.15)) * AR39/DH39 * AQ39) * DH39/(100*CV39) * 1000/(1000 - AP39)</f>
        <v>0</v>
      </c>
      <c r="AO39">
        <v>11.6155085197117</v>
      </c>
      <c r="AP39">
        <v>12.3067909090909</v>
      </c>
      <c r="AQ39">
        <v>-2.81385306877991e-06</v>
      </c>
      <c r="AR39">
        <v>102.202052282038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MAX(0,($B$13+$C$13*DP39)/(1+$D$13*DP39)*DI39/(DK39+273)*$E$13)</f>
        <v>0</v>
      </c>
      <c r="AX39" t="s">
        <v>407</v>
      </c>
      <c r="AY39" t="s">
        <v>407</v>
      </c>
      <c r="AZ39">
        <v>0</v>
      </c>
      <c r="BA39">
        <v>0</v>
      </c>
      <c r="BB39">
        <f>1-AZ39/BA39</f>
        <v>0</v>
      </c>
      <c r="BC39">
        <v>0</v>
      </c>
      <c r="BD39" t="s">
        <v>407</v>
      </c>
      <c r="BE39" t="s">
        <v>407</v>
      </c>
      <c r="BF39">
        <v>0</v>
      </c>
      <c r="BG39">
        <v>0</v>
      </c>
      <c r="BH39">
        <f>1-BF39/BG39</f>
        <v>0</v>
      </c>
      <c r="BI39">
        <v>0.5</v>
      </c>
      <c r="BJ39">
        <f>CS39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407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f>$B$11*DQ39+$C$11*DR39+$F$11*EC39*(1-EF39)</f>
        <v>0</v>
      </c>
      <c r="CS39">
        <f>CR39*CT39</f>
        <v>0</v>
      </c>
      <c r="CT39">
        <f>($B$11*$D$9+$C$11*$D$9+$F$11*((EP39+EH39)/MAX(EP39+EH39+EQ39, 0.1)*$I$9+EQ39/MAX(EP39+EH39+EQ39, 0.1)*$J$9))/($B$11+$C$11+$F$11)</f>
        <v>0</v>
      </c>
      <c r="CU39">
        <f>($B$11*$K$9+$C$11*$K$9+$F$11*((EP39+EH39)/MAX(EP39+EH39+EQ39, 0.1)*$P$9+EQ39/MAX(EP39+EH39+EQ39, 0.1)*$Q$9))/($B$11+$C$11+$F$11)</f>
        <v>0</v>
      </c>
      <c r="CV39">
        <v>2.18</v>
      </c>
      <c r="CW39">
        <v>0.5</v>
      </c>
      <c r="CX39" t="s">
        <v>408</v>
      </c>
      <c r="CY39">
        <v>2</v>
      </c>
      <c r="CZ39" t="b">
        <v>1</v>
      </c>
      <c r="DA39">
        <v>1510788353.81429</v>
      </c>
      <c r="DB39">
        <v>121.047492857143</v>
      </c>
      <c r="DC39">
        <v>99.5524464285714</v>
      </c>
      <c r="DD39">
        <v>12.3118428571429</v>
      </c>
      <c r="DE39">
        <v>11.6176392857143</v>
      </c>
      <c r="DF39">
        <v>116.201260714286</v>
      </c>
      <c r="DG39">
        <v>12.2551285714286</v>
      </c>
      <c r="DH39">
        <v>500.075857142857</v>
      </c>
      <c r="DI39">
        <v>89.6554035714286</v>
      </c>
      <c r="DJ39">
        <v>0.0999728714285714</v>
      </c>
      <c r="DK39">
        <v>19.2026785714286</v>
      </c>
      <c r="DL39">
        <v>20.0320071428571</v>
      </c>
      <c r="DM39">
        <v>999.9</v>
      </c>
      <c r="DN39">
        <v>0</v>
      </c>
      <c r="DO39">
        <v>0</v>
      </c>
      <c r="DP39">
        <v>10001.2285714286</v>
      </c>
      <c r="DQ39">
        <v>0</v>
      </c>
      <c r="DR39">
        <v>9.97395357142857</v>
      </c>
      <c r="DS39">
        <v>21.4949607142857</v>
      </c>
      <c r="DT39">
        <v>122.556357142857</v>
      </c>
      <c r="DU39">
        <v>100.722667857143</v>
      </c>
      <c r="DV39">
        <v>0.694187678571429</v>
      </c>
      <c r="DW39">
        <v>99.5524464285714</v>
      </c>
      <c r="DX39">
        <v>11.6176392857143</v>
      </c>
      <c r="DY39">
        <v>1.10382214285714</v>
      </c>
      <c r="DZ39">
        <v>1.04158392857143</v>
      </c>
      <c r="EA39">
        <v>8.36398035714286</v>
      </c>
      <c r="EB39">
        <v>7.51142892857143</v>
      </c>
      <c r="EC39">
        <v>2000.0075</v>
      </c>
      <c r="ED39">
        <v>0.979994714285714</v>
      </c>
      <c r="EE39">
        <v>0.0200052714285714</v>
      </c>
      <c r="EF39">
        <v>0</v>
      </c>
      <c r="EG39">
        <v>2.27230357142857</v>
      </c>
      <c r="EH39">
        <v>0</v>
      </c>
      <c r="EI39">
        <v>3913.37428571429</v>
      </c>
      <c r="EJ39">
        <v>17300.2</v>
      </c>
      <c r="EK39">
        <v>40.69175</v>
      </c>
      <c r="EL39">
        <v>41.7073928571428</v>
      </c>
      <c r="EM39">
        <v>40.3746785714286</v>
      </c>
      <c r="EN39">
        <v>40.8233928571428</v>
      </c>
      <c r="EO39">
        <v>39.2832142857143</v>
      </c>
      <c r="EP39">
        <v>1959.99607142857</v>
      </c>
      <c r="EQ39">
        <v>40.0114285714286</v>
      </c>
      <c r="ER39">
        <v>0</v>
      </c>
      <c r="ES39">
        <v>1679675709.5</v>
      </c>
      <c r="ET39">
        <v>0</v>
      </c>
      <c r="EU39">
        <v>2.26494615384615</v>
      </c>
      <c r="EV39">
        <v>-0.0601162395881663</v>
      </c>
      <c r="EW39">
        <v>47.2321366869038</v>
      </c>
      <c r="EX39">
        <v>3913.33461538462</v>
      </c>
      <c r="EY39">
        <v>15</v>
      </c>
      <c r="EZ39">
        <v>0</v>
      </c>
      <c r="FA39" t="s">
        <v>409</v>
      </c>
      <c r="FB39">
        <v>1510822609</v>
      </c>
      <c r="FC39">
        <v>1510822610</v>
      </c>
      <c r="FD39">
        <v>0</v>
      </c>
      <c r="FE39">
        <v>-0.09</v>
      </c>
      <c r="FF39">
        <v>-0.009</v>
      </c>
      <c r="FG39">
        <v>6.722</v>
      </c>
      <c r="FH39">
        <v>0.497</v>
      </c>
      <c r="FI39">
        <v>420</v>
      </c>
      <c r="FJ39">
        <v>24</v>
      </c>
      <c r="FK39">
        <v>0.26</v>
      </c>
      <c r="FL39">
        <v>0.06</v>
      </c>
      <c r="FM39">
        <v>0.695547463414634</v>
      </c>
      <c r="FN39">
        <v>-0.0240791498257832</v>
      </c>
      <c r="FO39">
        <v>0.00241466405376896</v>
      </c>
      <c r="FP39">
        <v>1</v>
      </c>
      <c r="FQ39">
        <v>1</v>
      </c>
      <c r="FR39">
        <v>1</v>
      </c>
      <c r="FS39" t="s">
        <v>410</v>
      </c>
      <c r="FT39">
        <v>2.97451</v>
      </c>
      <c r="FU39">
        <v>2.75369</v>
      </c>
      <c r="FV39">
        <v>0.0237296</v>
      </c>
      <c r="FW39">
        <v>0.0194085</v>
      </c>
      <c r="FX39">
        <v>0.0637232</v>
      </c>
      <c r="FY39">
        <v>0.0616531</v>
      </c>
      <c r="FZ39">
        <v>38038.1</v>
      </c>
      <c r="GA39">
        <v>41686.2</v>
      </c>
      <c r="GB39">
        <v>35306.1</v>
      </c>
      <c r="GC39">
        <v>38552.2</v>
      </c>
      <c r="GD39">
        <v>46829.6</v>
      </c>
      <c r="GE39">
        <v>52216.7</v>
      </c>
      <c r="GF39">
        <v>55112.1</v>
      </c>
      <c r="GG39">
        <v>61795.4</v>
      </c>
      <c r="GH39">
        <v>2.00315</v>
      </c>
      <c r="GI39">
        <v>1.82537</v>
      </c>
      <c r="GJ39">
        <v>0.0357032</v>
      </c>
      <c r="GK39">
        <v>0</v>
      </c>
      <c r="GL39">
        <v>19.4418</v>
      </c>
      <c r="GM39">
        <v>999.9</v>
      </c>
      <c r="GN39">
        <v>53.223</v>
      </c>
      <c r="GO39">
        <v>27.684</v>
      </c>
      <c r="GP39">
        <v>22.1149</v>
      </c>
      <c r="GQ39">
        <v>55.8093</v>
      </c>
      <c r="GR39">
        <v>49.9479</v>
      </c>
      <c r="GS39">
        <v>1</v>
      </c>
      <c r="GT39">
        <v>-0.113824</v>
      </c>
      <c r="GU39">
        <v>5.15533</v>
      </c>
      <c r="GV39">
        <v>20.079</v>
      </c>
      <c r="GW39">
        <v>5.20202</v>
      </c>
      <c r="GX39">
        <v>12.0043</v>
      </c>
      <c r="GY39">
        <v>4.97565</v>
      </c>
      <c r="GZ39">
        <v>3.293</v>
      </c>
      <c r="HA39">
        <v>999.9</v>
      </c>
      <c r="HB39">
        <v>9999</v>
      </c>
      <c r="HC39">
        <v>9999</v>
      </c>
      <c r="HD39">
        <v>9999</v>
      </c>
      <c r="HE39">
        <v>1.86275</v>
      </c>
      <c r="HF39">
        <v>1.86782</v>
      </c>
      <c r="HG39">
        <v>1.86752</v>
      </c>
      <c r="HH39">
        <v>1.8686</v>
      </c>
      <c r="HI39">
        <v>1.86952</v>
      </c>
      <c r="HJ39">
        <v>1.86556</v>
      </c>
      <c r="HK39">
        <v>1.86672</v>
      </c>
      <c r="HL39">
        <v>1.86808</v>
      </c>
      <c r="HM39">
        <v>5</v>
      </c>
      <c r="HN39">
        <v>0</v>
      </c>
      <c r="HO39">
        <v>0</v>
      </c>
      <c r="HP39">
        <v>0</v>
      </c>
      <c r="HQ39" t="s">
        <v>411</v>
      </c>
      <c r="HR39" t="s">
        <v>412</v>
      </c>
      <c r="HS39" t="s">
        <v>413</v>
      </c>
      <c r="HT39" t="s">
        <v>413</v>
      </c>
      <c r="HU39" t="s">
        <v>413</v>
      </c>
      <c r="HV39" t="s">
        <v>413</v>
      </c>
      <c r="HW39">
        <v>0</v>
      </c>
      <c r="HX39">
        <v>100</v>
      </c>
      <c r="HY39">
        <v>100</v>
      </c>
      <c r="HZ39">
        <v>4.675</v>
      </c>
      <c r="IA39">
        <v>0.0566</v>
      </c>
      <c r="IB39">
        <v>4.05733592392587</v>
      </c>
      <c r="IC39">
        <v>0.00686039997816796</v>
      </c>
      <c r="ID39">
        <v>-6.09800565113382e-07</v>
      </c>
      <c r="IE39">
        <v>-3.62270322714017e-11</v>
      </c>
      <c r="IF39">
        <v>0.00552775430249796</v>
      </c>
      <c r="IG39">
        <v>-0.0240141547127097</v>
      </c>
      <c r="IH39">
        <v>0.00268956239764471</v>
      </c>
      <c r="II39">
        <v>-3.17667099220491e-05</v>
      </c>
      <c r="IJ39">
        <v>-3</v>
      </c>
      <c r="IK39">
        <v>2046</v>
      </c>
      <c r="IL39">
        <v>1</v>
      </c>
      <c r="IM39">
        <v>25</v>
      </c>
      <c r="IN39">
        <v>-570.8</v>
      </c>
      <c r="IO39">
        <v>-570.8</v>
      </c>
      <c r="IP39">
        <v>0.2771</v>
      </c>
      <c r="IQ39">
        <v>2.65015</v>
      </c>
      <c r="IR39">
        <v>1.54785</v>
      </c>
      <c r="IS39">
        <v>2.30957</v>
      </c>
      <c r="IT39">
        <v>1.34644</v>
      </c>
      <c r="IU39">
        <v>2.40112</v>
      </c>
      <c r="IV39">
        <v>31.4988</v>
      </c>
      <c r="IW39">
        <v>15.1652</v>
      </c>
      <c r="IX39">
        <v>18</v>
      </c>
      <c r="IY39">
        <v>502.801</v>
      </c>
      <c r="IZ39">
        <v>392.103</v>
      </c>
      <c r="JA39">
        <v>13.0579</v>
      </c>
      <c r="JB39">
        <v>25.5482</v>
      </c>
      <c r="JC39">
        <v>30.0001</v>
      </c>
      <c r="JD39">
        <v>25.5959</v>
      </c>
      <c r="JE39">
        <v>25.5499</v>
      </c>
      <c r="JF39">
        <v>5.53438</v>
      </c>
      <c r="JG39">
        <v>47.968</v>
      </c>
      <c r="JH39">
        <v>0</v>
      </c>
      <c r="JI39">
        <v>13.0462</v>
      </c>
      <c r="JJ39">
        <v>49.2967</v>
      </c>
      <c r="JK39">
        <v>11.6499</v>
      </c>
      <c r="JL39">
        <v>102.29</v>
      </c>
      <c r="JM39">
        <v>102.885</v>
      </c>
    </row>
    <row r="40" spans="1:273">
      <c r="A40">
        <v>24</v>
      </c>
      <c r="B40">
        <v>1510788366.6</v>
      </c>
      <c r="C40">
        <v>115</v>
      </c>
      <c r="D40" t="s">
        <v>458</v>
      </c>
      <c r="E40" t="s">
        <v>459</v>
      </c>
      <c r="F40">
        <v>5</v>
      </c>
      <c r="G40" t="s">
        <v>405</v>
      </c>
      <c r="H40" t="s">
        <v>406</v>
      </c>
      <c r="I40">
        <v>1510788359.1</v>
      </c>
      <c r="J40">
        <f>(K40)/1000</f>
        <v>0</v>
      </c>
      <c r="K40">
        <f>IF(CZ40, AN40, AH40)</f>
        <v>0</v>
      </c>
      <c r="L40">
        <f>IF(CZ40, AI40, AG40)</f>
        <v>0</v>
      </c>
      <c r="M40">
        <f>DB40 - IF(AU40&gt;1, L40*CV40*100.0/(AW40*DP40), 0)</f>
        <v>0</v>
      </c>
      <c r="N40">
        <f>((T40-J40/2)*M40-L40)/(T40+J40/2)</f>
        <v>0</v>
      </c>
      <c r="O40">
        <f>N40*(DI40+DJ40)/1000.0</f>
        <v>0</v>
      </c>
      <c r="P40">
        <f>(DB40 - IF(AU40&gt;1, L40*CV40*100.0/(AW40*DP40), 0))*(DI40+DJ40)/1000.0</f>
        <v>0</v>
      </c>
      <c r="Q40">
        <f>2.0/((1/S40-1/R40)+SIGN(S40)*SQRT((1/S40-1/R40)*(1/S40-1/R40) + 4*CW40/((CW40+1)*(CW40+1))*(2*1/S40*1/R40-1/R40*1/R40)))</f>
        <v>0</v>
      </c>
      <c r="R40">
        <f>IF(LEFT(CX40,1)&lt;&gt;"0",IF(LEFT(CX40,1)="1",3.0,CY40),$D$5+$E$5*(DP40*DI40/($K$5*1000))+$F$5*(DP40*DI40/($K$5*1000))*MAX(MIN(CV40,$J$5),$I$5)*MAX(MIN(CV40,$J$5),$I$5)+$G$5*MAX(MIN(CV40,$J$5),$I$5)*(DP40*DI40/($K$5*1000))+$H$5*(DP40*DI40/($K$5*1000))*(DP40*DI40/($K$5*1000)))</f>
        <v>0</v>
      </c>
      <c r="S40">
        <f>J40*(1000-(1000*0.61365*exp(17.502*W40/(240.97+W40))/(DI40+DJ40)+DD40)/2)/(1000*0.61365*exp(17.502*W40/(240.97+W40))/(DI40+DJ40)-DD40)</f>
        <v>0</v>
      </c>
      <c r="T40">
        <f>1/((CW40+1)/(Q40/1.6)+1/(R40/1.37)) + CW40/((CW40+1)/(Q40/1.6) + CW40/(R40/1.37))</f>
        <v>0</v>
      </c>
      <c r="U40">
        <f>(CR40*CU40)</f>
        <v>0</v>
      </c>
      <c r="V40">
        <f>(DK40+(U40+2*0.95*5.67E-8*(((DK40+$B$7)+273)^4-(DK40+273)^4)-44100*J40)/(1.84*29.3*R40+8*0.95*5.67E-8*(DK40+273)^3))</f>
        <v>0</v>
      </c>
      <c r="W40">
        <f>($C$7*DL40+$D$7*DM40+$E$7*V40)</f>
        <v>0</v>
      </c>
      <c r="X40">
        <f>0.61365*exp(17.502*W40/(240.97+W40))</f>
        <v>0</v>
      </c>
      <c r="Y40">
        <f>(Z40/AA40*100)</f>
        <v>0</v>
      </c>
      <c r="Z40">
        <f>DD40*(DI40+DJ40)/1000</f>
        <v>0</v>
      </c>
      <c r="AA40">
        <f>0.61365*exp(17.502*DK40/(240.97+DK40))</f>
        <v>0</v>
      </c>
      <c r="AB40">
        <f>(X40-DD40*(DI40+DJ40)/1000)</f>
        <v>0</v>
      </c>
      <c r="AC40">
        <f>(-J40*44100)</f>
        <v>0</v>
      </c>
      <c r="AD40">
        <f>2*29.3*R40*0.92*(DK40-W40)</f>
        <v>0</v>
      </c>
      <c r="AE40">
        <f>2*0.95*5.67E-8*(((DK40+$B$7)+273)^4-(W40+273)^4)</f>
        <v>0</v>
      </c>
      <c r="AF40">
        <f>U40+AE40+AC40+AD40</f>
        <v>0</v>
      </c>
      <c r="AG40">
        <f>DH40*AU40*(DC40-DB40*(1000-AU40*DE40)/(1000-AU40*DD40))/(100*CV40)</f>
        <v>0</v>
      </c>
      <c r="AH40">
        <f>1000*DH40*AU40*(DD40-DE40)/(100*CV40*(1000-AU40*DD40))</f>
        <v>0</v>
      </c>
      <c r="AI40">
        <f>(AJ40 - AK40 - DI40*1E3/(8.314*(DK40+273.15)) * AM40/DH40 * AL40) * DH40/(100*CV40) * (1000 - DE40)/1000</f>
        <v>0</v>
      </c>
      <c r="AJ40">
        <v>66.2255747672829</v>
      </c>
      <c r="AK40">
        <v>81.5148793939394</v>
      </c>
      <c r="AL40">
        <v>-3.35672358964033</v>
      </c>
      <c r="AM40">
        <v>64.2423246042722</v>
      </c>
      <c r="AN40">
        <f>(AP40 - AO40 + DI40*1E3/(8.314*(DK40+273.15)) * AR40/DH40 * AQ40) * DH40/(100*CV40) * 1000/(1000 - AP40)</f>
        <v>0</v>
      </c>
      <c r="AO40">
        <v>11.6140569461946</v>
      </c>
      <c r="AP40">
        <v>12.3046618181818</v>
      </c>
      <c r="AQ40">
        <v>-1.92057175912799e-06</v>
      </c>
      <c r="AR40">
        <v>102.202052282038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MAX(0,($B$13+$C$13*DP40)/(1+$D$13*DP40)*DI40/(DK40+273)*$E$13)</f>
        <v>0</v>
      </c>
      <c r="AX40" t="s">
        <v>407</v>
      </c>
      <c r="AY40" t="s">
        <v>407</v>
      </c>
      <c r="AZ40">
        <v>0</v>
      </c>
      <c r="BA40">
        <v>0</v>
      </c>
      <c r="BB40">
        <f>1-AZ40/BA40</f>
        <v>0</v>
      </c>
      <c r="BC40">
        <v>0</v>
      </c>
      <c r="BD40" t="s">
        <v>407</v>
      </c>
      <c r="BE40" t="s">
        <v>407</v>
      </c>
      <c r="BF40">
        <v>0</v>
      </c>
      <c r="BG40">
        <v>0</v>
      </c>
      <c r="BH40">
        <f>1-BF40/BG40</f>
        <v>0</v>
      </c>
      <c r="BI40">
        <v>0.5</v>
      </c>
      <c r="BJ40">
        <f>CS40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407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f>$B$11*DQ40+$C$11*DR40+$F$11*EC40*(1-EF40)</f>
        <v>0</v>
      </c>
      <c r="CS40">
        <f>CR40*CT40</f>
        <v>0</v>
      </c>
      <c r="CT40">
        <f>($B$11*$D$9+$C$11*$D$9+$F$11*((EP40+EH40)/MAX(EP40+EH40+EQ40, 0.1)*$I$9+EQ40/MAX(EP40+EH40+EQ40, 0.1)*$J$9))/($B$11+$C$11+$F$11)</f>
        <v>0</v>
      </c>
      <c r="CU40">
        <f>($B$11*$K$9+$C$11*$K$9+$F$11*((EP40+EH40)/MAX(EP40+EH40+EQ40, 0.1)*$P$9+EQ40/MAX(EP40+EH40+EQ40, 0.1)*$Q$9))/($B$11+$C$11+$F$11)</f>
        <v>0</v>
      </c>
      <c r="CV40">
        <v>2.18</v>
      </c>
      <c r="CW40">
        <v>0.5</v>
      </c>
      <c r="CX40" t="s">
        <v>408</v>
      </c>
      <c r="CY40">
        <v>2</v>
      </c>
      <c r="CZ40" t="b">
        <v>1</v>
      </c>
      <c r="DA40">
        <v>1510788359.1</v>
      </c>
      <c r="DB40">
        <v>103.676507407407</v>
      </c>
      <c r="DC40">
        <v>81.847</v>
      </c>
      <c r="DD40">
        <v>12.3086925925926</v>
      </c>
      <c r="DE40">
        <v>11.6159740740741</v>
      </c>
      <c r="DF40">
        <v>98.9464296296296</v>
      </c>
      <c r="DG40">
        <v>12.2520555555556</v>
      </c>
      <c r="DH40">
        <v>500.068074074074</v>
      </c>
      <c r="DI40">
        <v>89.6571740740741</v>
      </c>
      <c r="DJ40">
        <v>0.0999486962962963</v>
      </c>
      <c r="DK40">
        <v>19.2006925925926</v>
      </c>
      <c r="DL40">
        <v>20.0318851851852</v>
      </c>
      <c r="DM40">
        <v>999.9</v>
      </c>
      <c r="DN40">
        <v>0</v>
      </c>
      <c r="DO40">
        <v>0</v>
      </c>
      <c r="DP40">
        <v>10002.2677777778</v>
      </c>
      <c r="DQ40">
        <v>0</v>
      </c>
      <c r="DR40">
        <v>9.96778444444444</v>
      </c>
      <c r="DS40">
        <v>21.8294185185185</v>
      </c>
      <c r="DT40">
        <v>104.96852962963</v>
      </c>
      <c r="DU40">
        <v>82.8090111111111</v>
      </c>
      <c r="DV40">
        <v>0.692698259259259</v>
      </c>
      <c r="DW40">
        <v>81.847</v>
      </c>
      <c r="DX40">
        <v>11.6159740740741</v>
      </c>
      <c r="DY40">
        <v>1.10356111111111</v>
      </c>
      <c r="DZ40">
        <v>1.04145518518519</v>
      </c>
      <c r="EA40">
        <v>8.36049074074074</v>
      </c>
      <c r="EB40">
        <v>7.50961666666667</v>
      </c>
      <c r="EC40">
        <v>2000.00333333333</v>
      </c>
      <c r="ED40">
        <v>0.979995333333333</v>
      </c>
      <c r="EE40">
        <v>0.0200046111111111</v>
      </c>
      <c r="EF40">
        <v>0</v>
      </c>
      <c r="EG40">
        <v>2.27558148148148</v>
      </c>
      <c r="EH40">
        <v>0</v>
      </c>
      <c r="EI40">
        <v>3917.64259259259</v>
      </c>
      <c r="EJ40">
        <v>17300.1666666667</v>
      </c>
      <c r="EK40">
        <v>40.7752222222222</v>
      </c>
      <c r="EL40">
        <v>41.7775185185185</v>
      </c>
      <c r="EM40">
        <v>40.4534444444444</v>
      </c>
      <c r="EN40">
        <v>40.9071111111111</v>
      </c>
      <c r="EO40">
        <v>39.3584814814815</v>
      </c>
      <c r="EP40">
        <v>1959.99222222222</v>
      </c>
      <c r="EQ40">
        <v>40.0111111111111</v>
      </c>
      <c r="ER40">
        <v>0</v>
      </c>
      <c r="ES40">
        <v>1679675714.9</v>
      </c>
      <c r="ET40">
        <v>0</v>
      </c>
      <c r="EU40">
        <v>2.269564</v>
      </c>
      <c r="EV40">
        <v>0.922046146799832</v>
      </c>
      <c r="EW40">
        <v>49.5969230144042</v>
      </c>
      <c r="EX40">
        <v>3917.9896</v>
      </c>
      <c r="EY40">
        <v>15</v>
      </c>
      <c r="EZ40">
        <v>0</v>
      </c>
      <c r="FA40" t="s">
        <v>409</v>
      </c>
      <c r="FB40">
        <v>1510822609</v>
      </c>
      <c r="FC40">
        <v>1510822610</v>
      </c>
      <c r="FD40">
        <v>0</v>
      </c>
      <c r="FE40">
        <v>-0.09</v>
      </c>
      <c r="FF40">
        <v>-0.009</v>
      </c>
      <c r="FG40">
        <v>6.722</v>
      </c>
      <c r="FH40">
        <v>0.497</v>
      </c>
      <c r="FI40">
        <v>420</v>
      </c>
      <c r="FJ40">
        <v>24</v>
      </c>
      <c r="FK40">
        <v>0.26</v>
      </c>
      <c r="FL40">
        <v>0.06</v>
      </c>
      <c r="FM40">
        <v>0.693857325</v>
      </c>
      <c r="FN40">
        <v>-0.0197246341463415</v>
      </c>
      <c r="FO40">
        <v>0.00197211148756225</v>
      </c>
      <c r="FP40">
        <v>1</v>
      </c>
      <c r="FQ40">
        <v>1</v>
      </c>
      <c r="FR40">
        <v>1</v>
      </c>
      <c r="FS40" t="s">
        <v>410</v>
      </c>
      <c r="FT40">
        <v>2.97456</v>
      </c>
      <c r="FU40">
        <v>2.7538</v>
      </c>
      <c r="FV40">
        <v>0.0195541</v>
      </c>
      <c r="FW40">
        <v>0.0150449</v>
      </c>
      <c r="FX40">
        <v>0.0637171</v>
      </c>
      <c r="FY40">
        <v>0.0616442</v>
      </c>
      <c r="FZ40">
        <v>38200.7</v>
      </c>
      <c r="GA40">
        <v>41872</v>
      </c>
      <c r="GB40">
        <v>35306.1</v>
      </c>
      <c r="GC40">
        <v>38552.5</v>
      </c>
      <c r="GD40">
        <v>46829.8</v>
      </c>
      <c r="GE40">
        <v>52217.2</v>
      </c>
      <c r="GF40">
        <v>55112</v>
      </c>
      <c r="GG40">
        <v>61795.5</v>
      </c>
      <c r="GH40">
        <v>2.00328</v>
      </c>
      <c r="GI40">
        <v>1.82528</v>
      </c>
      <c r="GJ40">
        <v>0.0352114</v>
      </c>
      <c r="GK40">
        <v>0</v>
      </c>
      <c r="GL40">
        <v>19.4418</v>
      </c>
      <c r="GM40">
        <v>999.9</v>
      </c>
      <c r="GN40">
        <v>53.223</v>
      </c>
      <c r="GO40">
        <v>27.704</v>
      </c>
      <c r="GP40">
        <v>22.1422</v>
      </c>
      <c r="GQ40">
        <v>55.8493</v>
      </c>
      <c r="GR40">
        <v>49.8518</v>
      </c>
      <c r="GS40">
        <v>1</v>
      </c>
      <c r="GT40">
        <v>-0.113819</v>
      </c>
      <c r="GU40">
        <v>5.17186</v>
      </c>
      <c r="GV40">
        <v>20.0787</v>
      </c>
      <c r="GW40">
        <v>5.20052</v>
      </c>
      <c r="GX40">
        <v>12.004</v>
      </c>
      <c r="GY40">
        <v>4.9755</v>
      </c>
      <c r="GZ40">
        <v>3.29293</v>
      </c>
      <c r="HA40">
        <v>999.9</v>
      </c>
      <c r="HB40">
        <v>9999</v>
      </c>
      <c r="HC40">
        <v>9999</v>
      </c>
      <c r="HD40">
        <v>9999</v>
      </c>
      <c r="HE40">
        <v>1.86276</v>
      </c>
      <c r="HF40">
        <v>1.86782</v>
      </c>
      <c r="HG40">
        <v>1.86752</v>
      </c>
      <c r="HH40">
        <v>1.8686</v>
      </c>
      <c r="HI40">
        <v>1.86954</v>
      </c>
      <c r="HJ40">
        <v>1.86555</v>
      </c>
      <c r="HK40">
        <v>1.86674</v>
      </c>
      <c r="HL40">
        <v>1.8681</v>
      </c>
      <c r="HM40">
        <v>5</v>
      </c>
      <c r="HN40">
        <v>0</v>
      </c>
      <c r="HO40">
        <v>0</v>
      </c>
      <c r="HP40">
        <v>0</v>
      </c>
      <c r="HQ40" t="s">
        <v>411</v>
      </c>
      <c r="HR40" t="s">
        <v>412</v>
      </c>
      <c r="HS40" t="s">
        <v>413</v>
      </c>
      <c r="HT40" t="s">
        <v>413</v>
      </c>
      <c r="HU40" t="s">
        <v>413</v>
      </c>
      <c r="HV40" t="s">
        <v>413</v>
      </c>
      <c r="HW40">
        <v>0</v>
      </c>
      <c r="HX40">
        <v>100</v>
      </c>
      <c r="HY40">
        <v>100</v>
      </c>
      <c r="HZ40">
        <v>4.564</v>
      </c>
      <c r="IA40">
        <v>0.0565</v>
      </c>
      <c r="IB40">
        <v>4.05733592392587</v>
      </c>
      <c r="IC40">
        <v>0.00686039997816796</v>
      </c>
      <c r="ID40">
        <v>-6.09800565113382e-07</v>
      </c>
      <c r="IE40">
        <v>-3.62270322714017e-11</v>
      </c>
      <c r="IF40">
        <v>0.00552775430249796</v>
      </c>
      <c r="IG40">
        <v>-0.0240141547127097</v>
      </c>
      <c r="IH40">
        <v>0.00268956239764471</v>
      </c>
      <c r="II40">
        <v>-3.17667099220491e-05</v>
      </c>
      <c r="IJ40">
        <v>-3</v>
      </c>
      <c r="IK40">
        <v>2046</v>
      </c>
      <c r="IL40">
        <v>1</v>
      </c>
      <c r="IM40">
        <v>25</v>
      </c>
      <c r="IN40">
        <v>-570.7</v>
      </c>
      <c r="IO40">
        <v>-570.7</v>
      </c>
      <c r="IP40">
        <v>0.24292</v>
      </c>
      <c r="IQ40">
        <v>2.65869</v>
      </c>
      <c r="IR40">
        <v>1.54785</v>
      </c>
      <c r="IS40">
        <v>2.30957</v>
      </c>
      <c r="IT40">
        <v>1.34644</v>
      </c>
      <c r="IU40">
        <v>2.41333</v>
      </c>
      <c r="IV40">
        <v>31.5206</v>
      </c>
      <c r="IW40">
        <v>15.1652</v>
      </c>
      <c r="IX40">
        <v>18</v>
      </c>
      <c r="IY40">
        <v>502.884</v>
      </c>
      <c r="IZ40">
        <v>392.049</v>
      </c>
      <c r="JA40">
        <v>13.0261</v>
      </c>
      <c r="JB40">
        <v>25.5482</v>
      </c>
      <c r="JC40">
        <v>30.0002</v>
      </c>
      <c r="JD40">
        <v>25.5959</v>
      </c>
      <c r="JE40">
        <v>25.5499</v>
      </c>
      <c r="JF40">
        <v>4.8466</v>
      </c>
      <c r="JG40">
        <v>47.968</v>
      </c>
      <c r="JH40">
        <v>0</v>
      </c>
      <c r="JI40">
        <v>13.0154</v>
      </c>
      <c r="JJ40">
        <v>35.6548</v>
      </c>
      <c r="JK40">
        <v>11.6499</v>
      </c>
      <c r="JL40">
        <v>102.29</v>
      </c>
      <c r="JM40">
        <v>102.886</v>
      </c>
    </row>
    <row r="41" spans="1:273">
      <c r="A41">
        <v>25</v>
      </c>
      <c r="B41">
        <v>1510788463.6</v>
      </c>
      <c r="C41">
        <v>212</v>
      </c>
      <c r="D41" t="s">
        <v>460</v>
      </c>
      <c r="E41" t="s">
        <v>461</v>
      </c>
      <c r="F41">
        <v>5</v>
      </c>
      <c r="G41" t="s">
        <v>405</v>
      </c>
      <c r="H41" t="s">
        <v>406</v>
      </c>
      <c r="I41">
        <v>1510788455.6</v>
      </c>
      <c r="J41">
        <f>(K41)/1000</f>
        <v>0</v>
      </c>
      <c r="K41">
        <f>IF(CZ41, AN41, AH41)</f>
        <v>0</v>
      </c>
      <c r="L41">
        <f>IF(CZ41, AI41, AG41)</f>
        <v>0</v>
      </c>
      <c r="M41">
        <f>DB41 - IF(AU41&gt;1, L41*CV41*100.0/(AW41*DP41), 0)</f>
        <v>0</v>
      </c>
      <c r="N41">
        <f>((T41-J41/2)*M41-L41)/(T41+J41/2)</f>
        <v>0</v>
      </c>
      <c r="O41">
        <f>N41*(DI41+DJ41)/1000.0</f>
        <v>0</v>
      </c>
      <c r="P41">
        <f>(DB41 - IF(AU41&gt;1, L41*CV41*100.0/(AW41*DP41), 0))*(DI41+DJ41)/1000.0</f>
        <v>0</v>
      </c>
      <c r="Q41">
        <f>2.0/((1/S41-1/R41)+SIGN(S41)*SQRT((1/S41-1/R41)*(1/S41-1/R41) + 4*CW41/((CW41+1)*(CW41+1))*(2*1/S41*1/R41-1/R41*1/R41)))</f>
        <v>0</v>
      </c>
      <c r="R41">
        <f>IF(LEFT(CX41,1)&lt;&gt;"0",IF(LEFT(CX41,1)="1",3.0,CY41),$D$5+$E$5*(DP41*DI41/($K$5*1000))+$F$5*(DP41*DI41/($K$5*1000))*MAX(MIN(CV41,$J$5),$I$5)*MAX(MIN(CV41,$J$5),$I$5)+$G$5*MAX(MIN(CV41,$J$5),$I$5)*(DP41*DI41/($K$5*1000))+$H$5*(DP41*DI41/($K$5*1000))*(DP41*DI41/($K$5*1000)))</f>
        <v>0</v>
      </c>
      <c r="S41">
        <f>J41*(1000-(1000*0.61365*exp(17.502*W41/(240.97+W41))/(DI41+DJ41)+DD41)/2)/(1000*0.61365*exp(17.502*W41/(240.97+W41))/(DI41+DJ41)-DD41)</f>
        <v>0</v>
      </c>
      <c r="T41">
        <f>1/((CW41+1)/(Q41/1.6)+1/(R41/1.37)) + CW41/((CW41+1)/(Q41/1.6) + CW41/(R41/1.37))</f>
        <v>0</v>
      </c>
      <c r="U41">
        <f>(CR41*CU41)</f>
        <v>0</v>
      </c>
      <c r="V41">
        <f>(DK41+(U41+2*0.95*5.67E-8*(((DK41+$B$7)+273)^4-(DK41+273)^4)-44100*J41)/(1.84*29.3*R41+8*0.95*5.67E-8*(DK41+273)^3))</f>
        <v>0</v>
      </c>
      <c r="W41">
        <f>($C$7*DL41+$D$7*DM41+$E$7*V41)</f>
        <v>0</v>
      </c>
      <c r="X41">
        <f>0.61365*exp(17.502*W41/(240.97+W41))</f>
        <v>0</v>
      </c>
      <c r="Y41">
        <f>(Z41/AA41*100)</f>
        <v>0</v>
      </c>
      <c r="Z41">
        <f>DD41*(DI41+DJ41)/1000</f>
        <v>0</v>
      </c>
      <c r="AA41">
        <f>0.61365*exp(17.502*DK41/(240.97+DK41))</f>
        <v>0</v>
      </c>
      <c r="AB41">
        <f>(X41-DD41*(DI41+DJ41)/1000)</f>
        <v>0</v>
      </c>
      <c r="AC41">
        <f>(-J41*44100)</f>
        <v>0</v>
      </c>
      <c r="AD41">
        <f>2*29.3*R41*0.92*(DK41-W41)</f>
        <v>0</v>
      </c>
      <c r="AE41">
        <f>2*0.95*5.67E-8*(((DK41+$B$7)+273)^4-(W41+273)^4)</f>
        <v>0</v>
      </c>
      <c r="AF41">
        <f>U41+AE41+AC41+AD41</f>
        <v>0</v>
      </c>
      <c r="AG41">
        <f>DH41*AU41*(DC41-DB41*(1000-AU41*DE41)/(1000-AU41*DD41))/(100*CV41)</f>
        <v>0</v>
      </c>
      <c r="AH41">
        <f>1000*DH41*AU41*(DD41-DE41)/(100*CV41*(1000-AU41*DD41))</f>
        <v>0</v>
      </c>
      <c r="AI41">
        <f>(AJ41 - AK41 - DI41*1E3/(8.314*(DK41+273.15)) * AM41/DH41 * AL41) * DH41/(100*CV41) * (1000 - DE41)/1000</f>
        <v>0</v>
      </c>
      <c r="AJ41">
        <v>424.858700681598</v>
      </c>
      <c r="AK41">
        <v>421.676703030303</v>
      </c>
      <c r="AL41">
        <v>-0.00100829304204422</v>
      </c>
      <c r="AM41">
        <v>64.2423246042722</v>
      </c>
      <c r="AN41">
        <f>(AP41 - AO41 + DI41*1E3/(8.314*(DK41+273.15)) * AR41/DH41 * AQ41) * DH41/(100*CV41) * 1000/(1000 - AP41)</f>
        <v>0</v>
      </c>
      <c r="AO41">
        <v>11.6098644868554</v>
      </c>
      <c r="AP41">
        <v>12.3236303030303</v>
      </c>
      <c r="AQ41">
        <v>-1.62339337153985e-06</v>
      </c>
      <c r="AR41">
        <v>102.202052282038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MAX(0,($B$13+$C$13*DP41)/(1+$D$13*DP41)*DI41/(DK41+273)*$E$13)</f>
        <v>0</v>
      </c>
      <c r="AX41" t="s">
        <v>407</v>
      </c>
      <c r="AY41" t="s">
        <v>407</v>
      </c>
      <c r="AZ41">
        <v>0</v>
      </c>
      <c r="BA41">
        <v>0</v>
      </c>
      <c r="BB41">
        <f>1-AZ41/BA41</f>
        <v>0</v>
      </c>
      <c r="BC41">
        <v>0</v>
      </c>
      <c r="BD41" t="s">
        <v>407</v>
      </c>
      <c r="BE41" t="s">
        <v>407</v>
      </c>
      <c r="BF41">
        <v>0</v>
      </c>
      <c r="BG41">
        <v>0</v>
      </c>
      <c r="BH41">
        <f>1-BF41/BG41</f>
        <v>0</v>
      </c>
      <c r="BI41">
        <v>0.5</v>
      </c>
      <c r="BJ41">
        <f>CS41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407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f>$B$11*DQ41+$C$11*DR41+$F$11*EC41*(1-EF41)</f>
        <v>0</v>
      </c>
      <c r="CS41">
        <f>CR41*CT41</f>
        <v>0</v>
      </c>
      <c r="CT41">
        <f>($B$11*$D$9+$C$11*$D$9+$F$11*((EP41+EH41)/MAX(EP41+EH41+EQ41, 0.1)*$I$9+EQ41/MAX(EP41+EH41+EQ41, 0.1)*$J$9))/($B$11+$C$11+$F$11)</f>
        <v>0</v>
      </c>
      <c r="CU41">
        <f>($B$11*$K$9+$C$11*$K$9+$F$11*((EP41+EH41)/MAX(EP41+EH41+EQ41, 0.1)*$P$9+EQ41/MAX(EP41+EH41+EQ41, 0.1)*$Q$9))/($B$11+$C$11+$F$11)</f>
        <v>0</v>
      </c>
      <c r="CV41">
        <v>2.18</v>
      </c>
      <c r="CW41">
        <v>0.5</v>
      </c>
      <c r="CX41" t="s">
        <v>408</v>
      </c>
      <c r="CY41">
        <v>2</v>
      </c>
      <c r="CZ41" t="b">
        <v>1</v>
      </c>
      <c r="DA41">
        <v>1510788455.6</v>
      </c>
      <c r="DB41">
        <v>416.533387096774</v>
      </c>
      <c r="DC41">
        <v>419.929967741936</v>
      </c>
      <c r="DD41">
        <v>12.3278387096774</v>
      </c>
      <c r="DE41">
        <v>11.6116548387097</v>
      </c>
      <c r="DF41">
        <v>409.76964516129</v>
      </c>
      <c r="DG41">
        <v>12.2706967741935</v>
      </c>
      <c r="DH41">
        <v>500.066806451613</v>
      </c>
      <c r="DI41">
        <v>89.6661935483871</v>
      </c>
      <c r="DJ41">
        <v>0.0999876483870968</v>
      </c>
      <c r="DK41">
        <v>19.220735483871</v>
      </c>
      <c r="DL41">
        <v>20.0261548387097</v>
      </c>
      <c r="DM41">
        <v>999.9</v>
      </c>
      <c r="DN41">
        <v>0</v>
      </c>
      <c r="DO41">
        <v>0</v>
      </c>
      <c r="DP41">
        <v>10000.7667741935</v>
      </c>
      <c r="DQ41">
        <v>0</v>
      </c>
      <c r="DR41">
        <v>9.98469</v>
      </c>
      <c r="DS41">
        <v>-3.39669870967742</v>
      </c>
      <c r="DT41">
        <v>421.732290322581</v>
      </c>
      <c r="DU41">
        <v>424.863387096774</v>
      </c>
      <c r="DV41">
        <v>0.716167935483871</v>
      </c>
      <c r="DW41">
        <v>419.929967741936</v>
      </c>
      <c r="DX41">
        <v>11.6116548387097</v>
      </c>
      <c r="DY41">
        <v>1.10538935483871</v>
      </c>
      <c r="DZ41">
        <v>1.04117322580645</v>
      </c>
      <c r="EA41">
        <v>8.38489258064516</v>
      </c>
      <c r="EB41">
        <v>7.50564580645161</v>
      </c>
      <c r="EC41">
        <v>1999.98129032258</v>
      </c>
      <c r="ED41">
        <v>0.97999529032258</v>
      </c>
      <c r="EE41">
        <v>0.0200046903225807</v>
      </c>
      <c r="EF41">
        <v>0</v>
      </c>
      <c r="EG41">
        <v>2.30131612903226</v>
      </c>
      <c r="EH41">
        <v>0</v>
      </c>
      <c r="EI41">
        <v>3821.71548387097</v>
      </c>
      <c r="EJ41">
        <v>17299.9838709677</v>
      </c>
      <c r="EK41">
        <v>40.2034193548387</v>
      </c>
      <c r="EL41">
        <v>40.5239032258064</v>
      </c>
      <c r="EM41">
        <v>40.0400967741935</v>
      </c>
      <c r="EN41">
        <v>39.0884516129032</v>
      </c>
      <c r="EO41">
        <v>38.8524838709677</v>
      </c>
      <c r="EP41">
        <v>1959.97129032258</v>
      </c>
      <c r="EQ41">
        <v>40.01</v>
      </c>
      <c r="ER41">
        <v>0</v>
      </c>
      <c r="ES41">
        <v>1679675812.1</v>
      </c>
      <c r="ET41">
        <v>0</v>
      </c>
      <c r="EU41">
        <v>2.292796</v>
      </c>
      <c r="EV41">
        <v>-0.547930757101777</v>
      </c>
      <c r="EW41">
        <v>-30.6207692874317</v>
      </c>
      <c r="EX41">
        <v>3821.07</v>
      </c>
      <c r="EY41">
        <v>15</v>
      </c>
      <c r="EZ41">
        <v>0</v>
      </c>
      <c r="FA41" t="s">
        <v>409</v>
      </c>
      <c r="FB41">
        <v>1510822609</v>
      </c>
      <c r="FC41">
        <v>1510822610</v>
      </c>
      <c r="FD41">
        <v>0</v>
      </c>
      <c r="FE41">
        <v>-0.09</v>
      </c>
      <c r="FF41">
        <v>-0.009</v>
      </c>
      <c r="FG41">
        <v>6.722</v>
      </c>
      <c r="FH41">
        <v>0.497</v>
      </c>
      <c r="FI41">
        <v>420</v>
      </c>
      <c r="FJ41">
        <v>24</v>
      </c>
      <c r="FK41">
        <v>0.26</v>
      </c>
      <c r="FL41">
        <v>0.06</v>
      </c>
      <c r="FM41">
        <v>0.718685536585366</v>
      </c>
      <c r="FN41">
        <v>-0.0397203972125434</v>
      </c>
      <c r="FO41">
        <v>0.00434165311945083</v>
      </c>
      <c r="FP41">
        <v>1</v>
      </c>
      <c r="FQ41">
        <v>1</v>
      </c>
      <c r="FR41">
        <v>1</v>
      </c>
      <c r="FS41" t="s">
        <v>410</v>
      </c>
      <c r="FT41">
        <v>2.97424</v>
      </c>
      <c r="FU41">
        <v>2.75384</v>
      </c>
      <c r="FV41">
        <v>0.0892182</v>
      </c>
      <c r="FW41">
        <v>0.0910449</v>
      </c>
      <c r="FX41">
        <v>0.0637894</v>
      </c>
      <c r="FY41">
        <v>0.0616386</v>
      </c>
      <c r="FZ41">
        <v>35486.7</v>
      </c>
      <c r="GA41">
        <v>38641.6</v>
      </c>
      <c r="GB41">
        <v>35305.7</v>
      </c>
      <c r="GC41">
        <v>38551.9</v>
      </c>
      <c r="GD41">
        <v>46827.5</v>
      </c>
      <c r="GE41">
        <v>52220.1</v>
      </c>
      <c r="GF41">
        <v>55111.7</v>
      </c>
      <c r="GG41">
        <v>61796.2</v>
      </c>
      <c r="GH41">
        <v>2.00303</v>
      </c>
      <c r="GI41">
        <v>1.82642</v>
      </c>
      <c r="GJ41">
        <v>0.0358336</v>
      </c>
      <c r="GK41">
        <v>0</v>
      </c>
      <c r="GL41">
        <v>19.4334</v>
      </c>
      <c r="GM41">
        <v>999.9</v>
      </c>
      <c r="GN41">
        <v>53.083</v>
      </c>
      <c r="GO41">
        <v>27.744</v>
      </c>
      <c r="GP41">
        <v>22.1321</v>
      </c>
      <c r="GQ41">
        <v>56.0194</v>
      </c>
      <c r="GR41">
        <v>50.3405</v>
      </c>
      <c r="GS41">
        <v>1</v>
      </c>
      <c r="GT41">
        <v>-0.113191</v>
      </c>
      <c r="GU41">
        <v>5.17599</v>
      </c>
      <c r="GV41">
        <v>20.0772</v>
      </c>
      <c r="GW41">
        <v>5.20261</v>
      </c>
      <c r="GX41">
        <v>12.0041</v>
      </c>
      <c r="GY41">
        <v>4.97575</v>
      </c>
      <c r="GZ41">
        <v>3.293</v>
      </c>
      <c r="HA41">
        <v>999.9</v>
      </c>
      <c r="HB41">
        <v>9999</v>
      </c>
      <c r="HC41">
        <v>9999</v>
      </c>
      <c r="HD41">
        <v>9999</v>
      </c>
      <c r="HE41">
        <v>1.86273</v>
      </c>
      <c r="HF41">
        <v>1.8678</v>
      </c>
      <c r="HG41">
        <v>1.86752</v>
      </c>
      <c r="HH41">
        <v>1.86859</v>
      </c>
      <c r="HI41">
        <v>1.86951</v>
      </c>
      <c r="HJ41">
        <v>1.86554</v>
      </c>
      <c r="HK41">
        <v>1.86674</v>
      </c>
      <c r="HL41">
        <v>1.86809</v>
      </c>
      <c r="HM41">
        <v>5</v>
      </c>
      <c r="HN41">
        <v>0</v>
      </c>
      <c r="HO41">
        <v>0</v>
      </c>
      <c r="HP41">
        <v>0</v>
      </c>
      <c r="HQ41" t="s">
        <v>411</v>
      </c>
      <c r="HR41" t="s">
        <v>412</v>
      </c>
      <c r="HS41" t="s">
        <v>413</v>
      </c>
      <c r="HT41" t="s">
        <v>413</v>
      </c>
      <c r="HU41" t="s">
        <v>413</v>
      </c>
      <c r="HV41" t="s">
        <v>413</v>
      </c>
      <c r="HW41">
        <v>0</v>
      </c>
      <c r="HX41">
        <v>100</v>
      </c>
      <c r="HY41">
        <v>100</v>
      </c>
      <c r="HZ41">
        <v>6.763</v>
      </c>
      <c r="IA41">
        <v>0.0571</v>
      </c>
      <c r="IB41">
        <v>4.05733592392587</v>
      </c>
      <c r="IC41">
        <v>0.00686039997816796</v>
      </c>
      <c r="ID41">
        <v>-6.09800565113382e-07</v>
      </c>
      <c r="IE41">
        <v>-3.62270322714017e-11</v>
      </c>
      <c r="IF41">
        <v>0.00552775430249796</v>
      </c>
      <c r="IG41">
        <v>-0.0240141547127097</v>
      </c>
      <c r="IH41">
        <v>0.00268956239764471</v>
      </c>
      <c r="II41">
        <v>-3.17667099220491e-05</v>
      </c>
      <c r="IJ41">
        <v>-3</v>
      </c>
      <c r="IK41">
        <v>2046</v>
      </c>
      <c r="IL41">
        <v>1</v>
      </c>
      <c r="IM41">
        <v>25</v>
      </c>
      <c r="IN41">
        <v>-569.1</v>
      </c>
      <c r="IO41">
        <v>-569.1</v>
      </c>
      <c r="IP41">
        <v>1.02173</v>
      </c>
      <c r="IQ41">
        <v>2.62329</v>
      </c>
      <c r="IR41">
        <v>1.54785</v>
      </c>
      <c r="IS41">
        <v>2.30957</v>
      </c>
      <c r="IT41">
        <v>1.34644</v>
      </c>
      <c r="IU41">
        <v>2.37915</v>
      </c>
      <c r="IV41">
        <v>31.5424</v>
      </c>
      <c r="IW41">
        <v>15.1302</v>
      </c>
      <c r="IX41">
        <v>18</v>
      </c>
      <c r="IY41">
        <v>502.719</v>
      </c>
      <c r="IZ41">
        <v>392.654</v>
      </c>
      <c r="JA41">
        <v>12.9329</v>
      </c>
      <c r="JB41">
        <v>25.5569</v>
      </c>
      <c r="JC41">
        <v>30.0001</v>
      </c>
      <c r="JD41">
        <v>25.5959</v>
      </c>
      <c r="JE41">
        <v>25.5477</v>
      </c>
      <c r="JF41">
        <v>20.4684</v>
      </c>
      <c r="JG41">
        <v>47.968</v>
      </c>
      <c r="JH41">
        <v>0</v>
      </c>
      <c r="JI41">
        <v>12.9083</v>
      </c>
      <c r="JJ41">
        <v>426.655</v>
      </c>
      <c r="JK41">
        <v>11.6529</v>
      </c>
      <c r="JL41">
        <v>102.29</v>
      </c>
      <c r="JM41">
        <v>102.886</v>
      </c>
    </row>
    <row r="42" spans="1:273">
      <c r="A42">
        <v>26</v>
      </c>
      <c r="B42">
        <v>1510788468.6</v>
      </c>
      <c r="C42">
        <v>217</v>
      </c>
      <c r="D42" t="s">
        <v>462</v>
      </c>
      <c r="E42" t="s">
        <v>463</v>
      </c>
      <c r="F42">
        <v>5</v>
      </c>
      <c r="G42" t="s">
        <v>405</v>
      </c>
      <c r="H42" t="s">
        <v>406</v>
      </c>
      <c r="I42">
        <v>1510788460.75517</v>
      </c>
      <c r="J42">
        <f>(K42)/1000</f>
        <v>0</v>
      </c>
      <c r="K42">
        <f>IF(CZ42, AN42, AH42)</f>
        <v>0</v>
      </c>
      <c r="L42">
        <f>IF(CZ42, AI42, AG42)</f>
        <v>0</v>
      </c>
      <c r="M42">
        <f>DB42 - IF(AU42&gt;1, L42*CV42*100.0/(AW42*DP42), 0)</f>
        <v>0</v>
      </c>
      <c r="N42">
        <f>((T42-J42/2)*M42-L42)/(T42+J42/2)</f>
        <v>0</v>
      </c>
      <c r="O42">
        <f>N42*(DI42+DJ42)/1000.0</f>
        <v>0</v>
      </c>
      <c r="P42">
        <f>(DB42 - IF(AU42&gt;1, L42*CV42*100.0/(AW42*DP42), 0))*(DI42+DJ42)/1000.0</f>
        <v>0</v>
      </c>
      <c r="Q42">
        <f>2.0/((1/S42-1/R42)+SIGN(S42)*SQRT((1/S42-1/R42)*(1/S42-1/R42) + 4*CW42/((CW42+1)*(CW42+1))*(2*1/S42*1/R42-1/R42*1/R42)))</f>
        <v>0</v>
      </c>
      <c r="R42">
        <f>IF(LEFT(CX42,1)&lt;&gt;"0",IF(LEFT(CX42,1)="1",3.0,CY42),$D$5+$E$5*(DP42*DI42/($K$5*1000))+$F$5*(DP42*DI42/($K$5*1000))*MAX(MIN(CV42,$J$5),$I$5)*MAX(MIN(CV42,$J$5),$I$5)+$G$5*MAX(MIN(CV42,$J$5),$I$5)*(DP42*DI42/($K$5*1000))+$H$5*(DP42*DI42/($K$5*1000))*(DP42*DI42/($K$5*1000)))</f>
        <v>0</v>
      </c>
      <c r="S42">
        <f>J42*(1000-(1000*0.61365*exp(17.502*W42/(240.97+W42))/(DI42+DJ42)+DD42)/2)/(1000*0.61365*exp(17.502*W42/(240.97+W42))/(DI42+DJ42)-DD42)</f>
        <v>0</v>
      </c>
      <c r="T42">
        <f>1/((CW42+1)/(Q42/1.6)+1/(R42/1.37)) + CW42/((CW42+1)/(Q42/1.6) + CW42/(R42/1.37))</f>
        <v>0</v>
      </c>
      <c r="U42">
        <f>(CR42*CU42)</f>
        <v>0</v>
      </c>
      <c r="V42">
        <f>(DK42+(U42+2*0.95*5.67E-8*(((DK42+$B$7)+273)^4-(DK42+273)^4)-44100*J42)/(1.84*29.3*R42+8*0.95*5.67E-8*(DK42+273)^3))</f>
        <v>0</v>
      </c>
      <c r="W42">
        <f>($C$7*DL42+$D$7*DM42+$E$7*V42)</f>
        <v>0</v>
      </c>
      <c r="X42">
        <f>0.61365*exp(17.502*W42/(240.97+W42))</f>
        <v>0</v>
      </c>
      <c r="Y42">
        <f>(Z42/AA42*100)</f>
        <v>0</v>
      </c>
      <c r="Z42">
        <f>DD42*(DI42+DJ42)/1000</f>
        <v>0</v>
      </c>
      <c r="AA42">
        <f>0.61365*exp(17.502*DK42/(240.97+DK42))</f>
        <v>0</v>
      </c>
      <c r="AB42">
        <f>(X42-DD42*(DI42+DJ42)/1000)</f>
        <v>0</v>
      </c>
      <c r="AC42">
        <f>(-J42*44100)</f>
        <v>0</v>
      </c>
      <c r="AD42">
        <f>2*29.3*R42*0.92*(DK42-W42)</f>
        <v>0</v>
      </c>
      <c r="AE42">
        <f>2*0.95*5.67E-8*(((DK42+$B$7)+273)^4-(W42+273)^4)</f>
        <v>0</v>
      </c>
      <c r="AF42">
        <f>U42+AE42+AC42+AD42</f>
        <v>0</v>
      </c>
      <c r="AG42">
        <f>DH42*AU42*(DC42-DB42*(1000-AU42*DE42)/(1000-AU42*DD42))/(100*CV42)</f>
        <v>0</v>
      </c>
      <c r="AH42">
        <f>1000*DH42*AU42*(DD42-DE42)/(100*CV42*(1000-AU42*DD42))</f>
        <v>0</v>
      </c>
      <c r="AI42">
        <f>(AJ42 - AK42 - DI42*1E3/(8.314*(DK42+273.15)) * AM42/DH42 * AL42) * DH42/(100*CV42) * (1000 - DE42)/1000</f>
        <v>0</v>
      </c>
      <c r="AJ42">
        <v>424.964972870039</v>
      </c>
      <c r="AK42">
        <v>421.663721212121</v>
      </c>
      <c r="AL42">
        <v>0.00660142060778493</v>
      </c>
      <c r="AM42">
        <v>64.2423246042722</v>
      </c>
      <c r="AN42">
        <f>(AP42 - AO42 + DI42*1E3/(8.314*(DK42+273.15)) * AR42/DH42 * AQ42) * DH42/(100*CV42) * 1000/(1000 - AP42)</f>
        <v>0</v>
      </c>
      <c r="AO42">
        <v>11.6099150425798</v>
      </c>
      <c r="AP42">
        <v>12.3237242424242</v>
      </c>
      <c r="AQ42">
        <v>-3.48297763388072e-07</v>
      </c>
      <c r="AR42">
        <v>102.202052282038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MAX(0,($B$13+$C$13*DP42)/(1+$D$13*DP42)*DI42/(DK42+273)*$E$13)</f>
        <v>0</v>
      </c>
      <c r="AX42" t="s">
        <v>407</v>
      </c>
      <c r="AY42" t="s">
        <v>407</v>
      </c>
      <c r="AZ42">
        <v>0</v>
      </c>
      <c r="BA42">
        <v>0</v>
      </c>
      <c r="BB42">
        <f>1-AZ42/BA42</f>
        <v>0</v>
      </c>
      <c r="BC42">
        <v>0</v>
      </c>
      <c r="BD42" t="s">
        <v>407</v>
      </c>
      <c r="BE42" t="s">
        <v>407</v>
      </c>
      <c r="BF42">
        <v>0</v>
      </c>
      <c r="BG42">
        <v>0</v>
      </c>
      <c r="BH42">
        <f>1-BF42/BG42</f>
        <v>0</v>
      </c>
      <c r="BI42">
        <v>0.5</v>
      </c>
      <c r="BJ42">
        <f>CS42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407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f>$B$11*DQ42+$C$11*DR42+$F$11*EC42*(1-EF42)</f>
        <v>0</v>
      </c>
      <c r="CS42">
        <f>CR42*CT42</f>
        <v>0</v>
      </c>
      <c r="CT42">
        <f>($B$11*$D$9+$C$11*$D$9+$F$11*((EP42+EH42)/MAX(EP42+EH42+EQ42, 0.1)*$I$9+EQ42/MAX(EP42+EH42+EQ42, 0.1)*$J$9))/($B$11+$C$11+$F$11)</f>
        <v>0</v>
      </c>
      <c r="CU42">
        <f>($B$11*$K$9+$C$11*$K$9+$F$11*((EP42+EH42)/MAX(EP42+EH42+EQ42, 0.1)*$P$9+EQ42/MAX(EP42+EH42+EQ42, 0.1)*$Q$9))/($B$11+$C$11+$F$11)</f>
        <v>0</v>
      </c>
      <c r="CV42">
        <v>2.18</v>
      </c>
      <c r="CW42">
        <v>0.5</v>
      </c>
      <c r="CX42" t="s">
        <v>408</v>
      </c>
      <c r="CY42">
        <v>2</v>
      </c>
      <c r="CZ42" t="b">
        <v>1</v>
      </c>
      <c r="DA42">
        <v>1510788460.75517</v>
      </c>
      <c r="DB42">
        <v>416.488965517241</v>
      </c>
      <c r="DC42">
        <v>420.06824137931</v>
      </c>
      <c r="DD42">
        <v>12.3251551724138</v>
      </c>
      <c r="DE42">
        <v>11.6104448275862</v>
      </c>
      <c r="DF42">
        <v>409.725551724138</v>
      </c>
      <c r="DG42">
        <v>12.2680931034483</v>
      </c>
      <c r="DH42">
        <v>500.068310344828</v>
      </c>
      <c r="DI42">
        <v>89.6651689655173</v>
      </c>
      <c r="DJ42">
        <v>0.100000682758621</v>
      </c>
      <c r="DK42">
        <v>19.2160034482759</v>
      </c>
      <c r="DL42">
        <v>20.0256689655172</v>
      </c>
      <c r="DM42">
        <v>999.9</v>
      </c>
      <c r="DN42">
        <v>0</v>
      </c>
      <c r="DO42">
        <v>0</v>
      </c>
      <c r="DP42">
        <v>9998.68517241379</v>
      </c>
      <c r="DQ42">
        <v>0</v>
      </c>
      <c r="DR42">
        <v>9.98469</v>
      </c>
      <c r="DS42">
        <v>-3.57932275862069</v>
      </c>
      <c r="DT42">
        <v>421.68624137931</v>
      </c>
      <c r="DU42">
        <v>425.00275862069</v>
      </c>
      <c r="DV42">
        <v>0.714699551724138</v>
      </c>
      <c r="DW42">
        <v>420.06824137931</v>
      </c>
      <c r="DX42">
        <v>11.6104448275862</v>
      </c>
      <c r="DY42">
        <v>1.1051375862069</v>
      </c>
      <c r="DZ42">
        <v>1.0410524137931</v>
      </c>
      <c r="EA42">
        <v>8.38152172413793</v>
      </c>
      <c r="EB42">
        <v>7.50395448275862</v>
      </c>
      <c r="EC42">
        <v>2000.00068965517</v>
      </c>
      <c r="ED42">
        <v>0.979995103448276</v>
      </c>
      <c r="EE42">
        <v>0.0200048896551724</v>
      </c>
      <c r="EF42">
        <v>0</v>
      </c>
      <c r="EG42">
        <v>2.29502068965517</v>
      </c>
      <c r="EH42">
        <v>0</v>
      </c>
      <c r="EI42">
        <v>3819.61827586207</v>
      </c>
      <c r="EJ42">
        <v>17300.1620689655</v>
      </c>
      <c r="EK42">
        <v>40.1354482758621</v>
      </c>
      <c r="EL42">
        <v>40.4587931034483</v>
      </c>
      <c r="EM42">
        <v>39.993275862069</v>
      </c>
      <c r="EN42">
        <v>38.989</v>
      </c>
      <c r="EO42">
        <v>38.7971724137931</v>
      </c>
      <c r="EP42">
        <v>1959.99068965517</v>
      </c>
      <c r="EQ42">
        <v>40.01</v>
      </c>
      <c r="ER42">
        <v>0</v>
      </c>
      <c r="ES42">
        <v>1679675816.9</v>
      </c>
      <c r="ET42">
        <v>0</v>
      </c>
      <c r="EU42">
        <v>2.290892</v>
      </c>
      <c r="EV42">
        <v>-0.18079230053182</v>
      </c>
      <c r="EW42">
        <v>-7.47384612512385</v>
      </c>
      <c r="EX42">
        <v>3819.4676</v>
      </c>
      <c r="EY42">
        <v>15</v>
      </c>
      <c r="EZ42">
        <v>0</v>
      </c>
      <c r="FA42" t="s">
        <v>409</v>
      </c>
      <c r="FB42">
        <v>1510822609</v>
      </c>
      <c r="FC42">
        <v>1510822610</v>
      </c>
      <c r="FD42">
        <v>0</v>
      </c>
      <c r="FE42">
        <v>-0.09</v>
      </c>
      <c r="FF42">
        <v>-0.009</v>
      </c>
      <c r="FG42">
        <v>6.722</v>
      </c>
      <c r="FH42">
        <v>0.497</v>
      </c>
      <c r="FI42">
        <v>420</v>
      </c>
      <c r="FJ42">
        <v>24</v>
      </c>
      <c r="FK42">
        <v>0.26</v>
      </c>
      <c r="FL42">
        <v>0.06</v>
      </c>
      <c r="FM42">
        <v>0.715649175</v>
      </c>
      <c r="FN42">
        <v>-0.0212907579737345</v>
      </c>
      <c r="FO42">
        <v>0.00231120241311206</v>
      </c>
      <c r="FP42">
        <v>1</v>
      </c>
      <c r="FQ42">
        <v>1</v>
      </c>
      <c r="FR42">
        <v>1</v>
      </c>
      <c r="FS42" t="s">
        <v>410</v>
      </c>
      <c r="FT42">
        <v>2.97444</v>
      </c>
      <c r="FU42">
        <v>2.75381</v>
      </c>
      <c r="FV42">
        <v>0.0892318</v>
      </c>
      <c r="FW42">
        <v>0.0914309</v>
      </c>
      <c r="FX42">
        <v>0.0637926</v>
      </c>
      <c r="FY42">
        <v>0.0616362</v>
      </c>
      <c r="FZ42">
        <v>35486.2</v>
      </c>
      <c r="GA42">
        <v>38625.2</v>
      </c>
      <c r="GB42">
        <v>35305.7</v>
      </c>
      <c r="GC42">
        <v>38551.9</v>
      </c>
      <c r="GD42">
        <v>46827.4</v>
      </c>
      <c r="GE42">
        <v>52220.2</v>
      </c>
      <c r="GF42">
        <v>55111.8</v>
      </c>
      <c r="GG42">
        <v>61796.1</v>
      </c>
      <c r="GH42">
        <v>2.00332</v>
      </c>
      <c r="GI42">
        <v>1.8264</v>
      </c>
      <c r="GJ42">
        <v>0.0354424</v>
      </c>
      <c r="GK42">
        <v>0</v>
      </c>
      <c r="GL42">
        <v>19.4334</v>
      </c>
      <c r="GM42">
        <v>999.9</v>
      </c>
      <c r="GN42">
        <v>53.058</v>
      </c>
      <c r="GO42">
        <v>27.744</v>
      </c>
      <c r="GP42">
        <v>22.1242</v>
      </c>
      <c r="GQ42">
        <v>55.6994</v>
      </c>
      <c r="GR42">
        <v>49.9359</v>
      </c>
      <c r="GS42">
        <v>1</v>
      </c>
      <c r="GT42">
        <v>-0.112637</v>
      </c>
      <c r="GU42">
        <v>5.22203</v>
      </c>
      <c r="GV42">
        <v>20.0755</v>
      </c>
      <c r="GW42">
        <v>5.20246</v>
      </c>
      <c r="GX42">
        <v>12.004</v>
      </c>
      <c r="GY42">
        <v>4.9757</v>
      </c>
      <c r="GZ42">
        <v>3.293</v>
      </c>
      <c r="HA42">
        <v>999.9</v>
      </c>
      <c r="HB42">
        <v>9999</v>
      </c>
      <c r="HC42">
        <v>9999</v>
      </c>
      <c r="HD42">
        <v>9999</v>
      </c>
      <c r="HE42">
        <v>1.86275</v>
      </c>
      <c r="HF42">
        <v>1.86783</v>
      </c>
      <c r="HG42">
        <v>1.86752</v>
      </c>
      <c r="HH42">
        <v>1.8686</v>
      </c>
      <c r="HI42">
        <v>1.86952</v>
      </c>
      <c r="HJ42">
        <v>1.86554</v>
      </c>
      <c r="HK42">
        <v>1.86672</v>
      </c>
      <c r="HL42">
        <v>1.86808</v>
      </c>
      <c r="HM42">
        <v>5</v>
      </c>
      <c r="HN42">
        <v>0</v>
      </c>
      <c r="HO42">
        <v>0</v>
      </c>
      <c r="HP42">
        <v>0</v>
      </c>
      <c r="HQ42" t="s">
        <v>411</v>
      </c>
      <c r="HR42" t="s">
        <v>412</v>
      </c>
      <c r="HS42" t="s">
        <v>413</v>
      </c>
      <c r="HT42" t="s">
        <v>413</v>
      </c>
      <c r="HU42" t="s">
        <v>413</v>
      </c>
      <c r="HV42" t="s">
        <v>413</v>
      </c>
      <c r="HW42">
        <v>0</v>
      </c>
      <c r="HX42">
        <v>100</v>
      </c>
      <c r="HY42">
        <v>100</v>
      </c>
      <c r="HZ42">
        <v>6.764</v>
      </c>
      <c r="IA42">
        <v>0.057</v>
      </c>
      <c r="IB42">
        <v>4.05733592392587</v>
      </c>
      <c r="IC42">
        <v>0.00686039997816796</v>
      </c>
      <c r="ID42">
        <v>-6.09800565113382e-07</v>
      </c>
      <c r="IE42">
        <v>-3.62270322714017e-11</v>
      </c>
      <c r="IF42">
        <v>0.00552775430249796</v>
      </c>
      <c r="IG42">
        <v>-0.0240141547127097</v>
      </c>
      <c r="IH42">
        <v>0.00268956239764471</v>
      </c>
      <c r="II42">
        <v>-3.17667099220491e-05</v>
      </c>
      <c r="IJ42">
        <v>-3</v>
      </c>
      <c r="IK42">
        <v>2046</v>
      </c>
      <c r="IL42">
        <v>1</v>
      </c>
      <c r="IM42">
        <v>25</v>
      </c>
      <c r="IN42">
        <v>-569</v>
      </c>
      <c r="IO42">
        <v>-569</v>
      </c>
      <c r="IP42">
        <v>1.04614</v>
      </c>
      <c r="IQ42">
        <v>2.62451</v>
      </c>
      <c r="IR42">
        <v>1.54785</v>
      </c>
      <c r="IS42">
        <v>2.30957</v>
      </c>
      <c r="IT42">
        <v>1.34644</v>
      </c>
      <c r="IU42">
        <v>2.27417</v>
      </c>
      <c r="IV42">
        <v>31.5424</v>
      </c>
      <c r="IW42">
        <v>15.1215</v>
      </c>
      <c r="IX42">
        <v>18</v>
      </c>
      <c r="IY42">
        <v>502.917</v>
      </c>
      <c r="IZ42">
        <v>392.641</v>
      </c>
      <c r="JA42">
        <v>12.9077</v>
      </c>
      <c r="JB42">
        <v>25.5569</v>
      </c>
      <c r="JC42">
        <v>30.0001</v>
      </c>
      <c r="JD42">
        <v>25.5959</v>
      </c>
      <c r="JE42">
        <v>25.5477</v>
      </c>
      <c r="JF42">
        <v>21.0072</v>
      </c>
      <c r="JG42">
        <v>47.968</v>
      </c>
      <c r="JH42">
        <v>0</v>
      </c>
      <c r="JI42">
        <v>12.8815</v>
      </c>
      <c r="JJ42">
        <v>440.094</v>
      </c>
      <c r="JK42">
        <v>11.6529</v>
      </c>
      <c r="JL42">
        <v>102.29</v>
      </c>
      <c r="JM42">
        <v>102.886</v>
      </c>
    </row>
    <row r="43" spans="1:273">
      <c r="A43">
        <v>27</v>
      </c>
      <c r="B43">
        <v>1510788473.6</v>
      </c>
      <c r="C43">
        <v>222</v>
      </c>
      <c r="D43" t="s">
        <v>464</v>
      </c>
      <c r="E43" t="s">
        <v>465</v>
      </c>
      <c r="F43">
        <v>5</v>
      </c>
      <c r="G43" t="s">
        <v>405</v>
      </c>
      <c r="H43" t="s">
        <v>406</v>
      </c>
      <c r="I43">
        <v>1510788465.83214</v>
      </c>
      <c r="J43">
        <f>(K43)/1000</f>
        <v>0</v>
      </c>
      <c r="K43">
        <f>IF(CZ43, AN43, AH43)</f>
        <v>0</v>
      </c>
      <c r="L43">
        <f>IF(CZ43, AI43, AG43)</f>
        <v>0</v>
      </c>
      <c r="M43">
        <f>DB43 - IF(AU43&gt;1, L43*CV43*100.0/(AW43*DP43), 0)</f>
        <v>0</v>
      </c>
      <c r="N43">
        <f>((T43-J43/2)*M43-L43)/(T43+J43/2)</f>
        <v>0</v>
      </c>
      <c r="O43">
        <f>N43*(DI43+DJ43)/1000.0</f>
        <v>0</v>
      </c>
      <c r="P43">
        <f>(DB43 - IF(AU43&gt;1, L43*CV43*100.0/(AW43*DP43), 0))*(DI43+DJ43)/1000.0</f>
        <v>0</v>
      </c>
      <c r="Q43">
        <f>2.0/((1/S43-1/R43)+SIGN(S43)*SQRT((1/S43-1/R43)*(1/S43-1/R43) + 4*CW43/((CW43+1)*(CW43+1))*(2*1/S43*1/R43-1/R43*1/R43)))</f>
        <v>0</v>
      </c>
      <c r="R43">
        <f>IF(LEFT(CX43,1)&lt;&gt;"0",IF(LEFT(CX43,1)="1",3.0,CY43),$D$5+$E$5*(DP43*DI43/($K$5*1000))+$F$5*(DP43*DI43/($K$5*1000))*MAX(MIN(CV43,$J$5),$I$5)*MAX(MIN(CV43,$J$5),$I$5)+$G$5*MAX(MIN(CV43,$J$5),$I$5)*(DP43*DI43/($K$5*1000))+$H$5*(DP43*DI43/($K$5*1000))*(DP43*DI43/($K$5*1000)))</f>
        <v>0</v>
      </c>
      <c r="S43">
        <f>J43*(1000-(1000*0.61365*exp(17.502*W43/(240.97+W43))/(DI43+DJ43)+DD43)/2)/(1000*0.61365*exp(17.502*W43/(240.97+W43))/(DI43+DJ43)-DD43)</f>
        <v>0</v>
      </c>
      <c r="T43">
        <f>1/((CW43+1)/(Q43/1.6)+1/(R43/1.37)) + CW43/((CW43+1)/(Q43/1.6) + CW43/(R43/1.37))</f>
        <v>0</v>
      </c>
      <c r="U43">
        <f>(CR43*CU43)</f>
        <v>0</v>
      </c>
      <c r="V43">
        <f>(DK43+(U43+2*0.95*5.67E-8*(((DK43+$B$7)+273)^4-(DK43+273)^4)-44100*J43)/(1.84*29.3*R43+8*0.95*5.67E-8*(DK43+273)^3))</f>
        <v>0</v>
      </c>
      <c r="W43">
        <f>($C$7*DL43+$D$7*DM43+$E$7*V43)</f>
        <v>0</v>
      </c>
      <c r="X43">
        <f>0.61365*exp(17.502*W43/(240.97+W43))</f>
        <v>0</v>
      </c>
      <c r="Y43">
        <f>(Z43/AA43*100)</f>
        <v>0</v>
      </c>
      <c r="Z43">
        <f>DD43*(DI43+DJ43)/1000</f>
        <v>0</v>
      </c>
      <c r="AA43">
        <f>0.61365*exp(17.502*DK43/(240.97+DK43))</f>
        <v>0</v>
      </c>
      <c r="AB43">
        <f>(X43-DD43*(DI43+DJ43)/1000)</f>
        <v>0</v>
      </c>
      <c r="AC43">
        <f>(-J43*44100)</f>
        <v>0</v>
      </c>
      <c r="AD43">
        <f>2*29.3*R43*0.92*(DK43-W43)</f>
        <v>0</v>
      </c>
      <c r="AE43">
        <f>2*0.95*5.67E-8*(((DK43+$B$7)+273)^4-(W43+273)^4)</f>
        <v>0</v>
      </c>
      <c r="AF43">
        <f>U43+AE43+AC43+AD43</f>
        <v>0</v>
      </c>
      <c r="AG43">
        <f>DH43*AU43*(DC43-DB43*(1000-AU43*DE43)/(1000-AU43*DD43))/(100*CV43)</f>
        <v>0</v>
      </c>
      <c r="AH43">
        <f>1000*DH43*AU43*(DD43-DE43)/(100*CV43*(1000-AU43*DD43))</f>
        <v>0</v>
      </c>
      <c r="AI43">
        <f>(AJ43 - AK43 - DI43*1E3/(8.314*(DK43+273.15)) * AM43/DH43 * AL43) * DH43/(100*CV43) * (1000 - DE43)/1000</f>
        <v>0</v>
      </c>
      <c r="AJ43">
        <v>432.652336834137</v>
      </c>
      <c r="AK43">
        <v>424.931278787879</v>
      </c>
      <c r="AL43">
        <v>0.881315676374347</v>
      </c>
      <c r="AM43">
        <v>64.2423246042722</v>
      </c>
      <c r="AN43">
        <f>(AP43 - AO43 + DI43*1E3/(8.314*(DK43+273.15)) * AR43/DH43 * AQ43) * DH43/(100*CV43) * 1000/(1000 - AP43)</f>
        <v>0</v>
      </c>
      <c r="AO43">
        <v>11.6095256331457</v>
      </c>
      <c r="AP43">
        <v>12.323596969697</v>
      </c>
      <c r="AQ43">
        <v>4.80897265653502e-07</v>
      </c>
      <c r="AR43">
        <v>102.202052282038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MAX(0,($B$13+$C$13*DP43)/(1+$D$13*DP43)*DI43/(DK43+273)*$E$13)</f>
        <v>0</v>
      </c>
      <c r="AX43" t="s">
        <v>407</v>
      </c>
      <c r="AY43" t="s">
        <v>407</v>
      </c>
      <c r="AZ43">
        <v>0</v>
      </c>
      <c r="BA43">
        <v>0</v>
      </c>
      <c r="BB43">
        <f>1-AZ43/BA43</f>
        <v>0</v>
      </c>
      <c r="BC43">
        <v>0</v>
      </c>
      <c r="BD43" t="s">
        <v>407</v>
      </c>
      <c r="BE43" t="s">
        <v>407</v>
      </c>
      <c r="BF43">
        <v>0</v>
      </c>
      <c r="BG43">
        <v>0</v>
      </c>
      <c r="BH43">
        <f>1-BF43/BG43</f>
        <v>0</v>
      </c>
      <c r="BI43">
        <v>0.5</v>
      </c>
      <c r="BJ43">
        <f>CS43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407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f>$B$11*DQ43+$C$11*DR43+$F$11*EC43*(1-EF43)</f>
        <v>0</v>
      </c>
      <c r="CS43">
        <f>CR43*CT43</f>
        <v>0</v>
      </c>
      <c r="CT43">
        <f>($B$11*$D$9+$C$11*$D$9+$F$11*((EP43+EH43)/MAX(EP43+EH43+EQ43, 0.1)*$I$9+EQ43/MAX(EP43+EH43+EQ43, 0.1)*$J$9))/($B$11+$C$11+$F$11)</f>
        <v>0</v>
      </c>
      <c r="CU43">
        <f>($B$11*$K$9+$C$11*$K$9+$F$11*((EP43+EH43)/MAX(EP43+EH43+EQ43, 0.1)*$P$9+EQ43/MAX(EP43+EH43+EQ43, 0.1)*$Q$9))/($B$11+$C$11+$F$11)</f>
        <v>0</v>
      </c>
      <c r="CV43">
        <v>2.18</v>
      </c>
      <c r="CW43">
        <v>0.5</v>
      </c>
      <c r="CX43" t="s">
        <v>408</v>
      </c>
      <c r="CY43">
        <v>2</v>
      </c>
      <c r="CZ43" t="b">
        <v>1</v>
      </c>
      <c r="DA43">
        <v>1510788465.83214</v>
      </c>
      <c r="DB43">
        <v>416.912071428571</v>
      </c>
      <c r="DC43">
        <v>422.714964285714</v>
      </c>
      <c r="DD43">
        <v>12.3240571428571</v>
      </c>
      <c r="DE43">
        <v>11.6098357142857</v>
      </c>
      <c r="DF43">
        <v>410.146071428571</v>
      </c>
      <c r="DG43">
        <v>12.2670285714286</v>
      </c>
      <c r="DH43">
        <v>500.073428571429</v>
      </c>
      <c r="DI43">
        <v>89.66405</v>
      </c>
      <c r="DJ43">
        <v>0.100039517857143</v>
      </c>
      <c r="DK43">
        <v>19.2113964285714</v>
      </c>
      <c r="DL43">
        <v>20.0202321428571</v>
      </c>
      <c r="DM43">
        <v>999.9</v>
      </c>
      <c r="DN43">
        <v>0</v>
      </c>
      <c r="DO43">
        <v>0</v>
      </c>
      <c r="DP43">
        <v>9994.41892857143</v>
      </c>
      <c r="DQ43">
        <v>0</v>
      </c>
      <c r="DR43">
        <v>9.98469</v>
      </c>
      <c r="DS43">
        <v>-5.80290357142857</v>
      </c>
      <c r="DT43">
        <v>422.11425</v>
      </c>
      <c r="DU43">
        <v>427.680321428571</v>
      </c>
      <c r="DV43">
        <v>0.714219142857143</v>
      </c>
      <c r="DW43">
        <v>422.714964285714</v>
      </c>
      <c r="DX43">
        <v>11.6098357142857</v>
      </c>
      <c r="DY43">
        <v>1.10502642857143</v>
      </c>
      <c r="DZ43">
        <v>1.040985</v>
      </c>
      <c r="EA43">
        <v>8.38003392857143</v>
      </c>
      <c r="EB43">
        <v>7.50300321428571</v>
      </c>
      <c r="EC43">
        <v>2000.02571428571</v>
      </c>
      <c r="ED43">
        <v>0.979994678571429</v>
      </c>
      <c r="EE43">
        <v>0.0200053428571429</v>
      </c>
      <c r="EF43">
        <v>0</v>
      </c>
      <c r="EG43">
        <v>2.293825</v>
      </c>
      <c r="EH43">
        <v>0</v>
      </c>
      <c r="EI43">
        <v>3819.47392857143</v>
      </c>
      <c r="EJ43">
        <v>17300.3714285714</v>
      </c>
      <c r="EK43">
        <v>40.0756428571429</v>
      </c>
      <c r="EL43">
        <v>40.3947857142857</v>
      </c>
      <c r="EM43">
        <v>39.9395714285714</v>
      </c>
      <c r="EN43">
        <v>38.8948571428571</v>
      </c>
      <c r="EO43">
        <v>38.7474642857143</v>
      </c>
      <c r="EP43">
        <v>1960.015</v>
      </c>
      <c r="EQ43">
        <v>40.0107142857143</v>
      </c>
      <c r="ER43">
        <v>0</v>
      </c>
      <c r="ES43">
        <v>1679675821.7</v>
      </c>
      <c r="ET43">
        <v>0</v>
      </c>
      <c r="EU43">
        <v>2.279236</v>
      </c>
      <c r="EV43">
        <v>-0.0715076898244668</v>
      </c>
      <c r="EW43">
        <v>9.60846154505574</v>
      </c>
      <c r="EX43">
        <v>3819.4816</v>
      </c>
      <c r="EY43">
        <v>15</v>
      </c>
      <c r="EZ43">
        <v>0</v>
      </c>
      <c r="FA43" t="s">
        <v>409</v>
      </c>
      <c r="FB43">
        <v>1510822609</v>
      </c>
      <c r="FC43">
        <v>1510822610</v>
      </c>
      <c r="FD43">
        <v>0</v>
      </c>
      <c r="FE43">
        <v>-0.09</v>
      </c>
      <c r="FF43">
        <v>-0.009</v>
      </c>
      <c r="FG43">
        <v>6.722</v>
      </c>
      <c r="FH43">
        <v>0.497</v>
      </c>
      <c r="FI43">
        <v>420</v>
      </c>
      <c r="FJ43">
        <v>24</v>
      </c>
      <c r="FK43">
        <v>0.26</v>
      </c>
      <c r="FL43">
        <v>0.06</v>
      </c>
      <c r="FM43">
        <v>0.71467375</v>
      </c>
      <c r="FN43">
        <v>-0.00726695684803135</v>
      </c>
      <c r="FO43">
        <v>0.00132083876287002</v>
      </c>
      <c r="FP43">
        <v>1</v>
      </c>
      <c r="FQ43">
        <v>1</v>
      </c>
      <c r="FR43">
        <v>1</v>
      </c>
      <c r="FS43" t="s">
        <v>410</v>
      </c>
      <c r="FT43">
        <v>2.97437</v>
      </c>
      <c r="FU43">
        <v>2.75377</v>
      </c>
      <c r="FV43">
        <v>0.0898673</v>
      </c>
      <c r="FW43">
        <v>0.093567</v>
      </c>
      <c r="FX43">
        <v>0.0637891</v>
      </c>
      <c r="FY43">
        <v>0.0616329</v>
      </c>
      <c r="FZ43">
        <v>35461.7</v>
      </c>
      <c r="GA43">
        <v>38534.4</v>
      </c>
      <c r="GB43">
        <v>35305.9</v>
      </c>
      <c r="GC43">
        <v>38551.8</v>
      </c>
      <c r="GD43">
        <v>46828</v>
      </c>
      <c r="GE43">
        <v>52220.1</v>
      </c>
      <c r="GF43">
        <v>55112.2</v>
      </c>
      <c r="GG43">
        <v>61795.6</v>
      </c>
      <c r="GH43">
        <v>2.00297</v>
      </c>
      <c r="GI43">
        <v>1.82642</v>
      </c>
      <c r="GJ43">
        <v>0.0336766</v>
      </c>
      <c r="GK43">
        <v>0</v>
      </c>
      <c r="GL43">
        <v>19.4318</v>
      </c>
      <c r="GM43">
        <v>999.9</v>
      </c>
      <c r="GN43">
        <v>53.058</v>
      </c>
      <c r="GO43">
        <v>27.744</v>
      </c>
      <c r="GP43">
        <v>22.1238</v>
      </c>
      <c r="GQ43">
        <v>56.0094</v>
      </c>
      <c r="GR43">
        <v>50.012</v>
      </c>
      <c r="GS43">
        <v>1</v>
      </c>
      <c r="GT43">
        <v>-0.112792</v>
      </c>
      <c r="GU43">
        <v>5.23342</v>
      </c>
      <c r="GV43">
        <v>20.0756</v>
      </c>
      <c r="GW43">
        <v>5.20217</v>
      </c>
      <c r="GX43">
        <v>12.0041</v>
      </c>
      <c r="GY43">
        <v>4.97565</v>
      </c>
      <c r="GZ43">
        <v>3.29298</v>
      </c>
      <c r="HA43">
        <v>999.9</v>
      </c>
      <c r="HB43">
        <v>9999</v>
      </c>
      <c r="HC43">
        <v>9999</v>
      </c>
      <c r="HD43">
        <v>9999</v>
      </c>
      <c r="HE43">
        <v>1.86275</v>
      </c>
      <c r="HF43">
        <v>1.86782</v>
      </c>
      <c r="HG43">
        <v>1.86752</v>
      </c>
      <c r="HH43">
        <v>1.86859</v>
      </c>
      <c r="HI43">
        <v>1.86951</v>
      </c>
      <c r="HJ43">
        <v>1.86554</v>
      </c>
      <c r="HK43">
        <v>1.86674</v>
      </c>
      <c r="HL43">
        <v>1.86809</v>
      </c>
      <c r="HM43">
        <v>5</v>
      </c>
      <c r="HN43">
        <v>0</v>
      </c>
      <c r="HO43">
        <v>0</v>
      </c>
      <c r="HP43">
        <v>0</v>
      </c>
      <c r="HQ43" t="s">
        <v>411</v>
      </c>
      <c r="HR43" t="s">
        <v>412</v>
      </c>
      <c r="HS43" t="s">
        <v>413</v>
      </c>
      <c r="HT43" t="s">
        <v>413</v>
      </c>
      <c r="HU43" t="s">
        <v>413</v>
      </c>
      <c r="HV43" t="s">
        <v>413</v>
      </c>
      <c r="HW43">
        <v>0</v>
      </c>
      <c r="HX43">
        <v>100</v>
      </c>
      <c r="HY43">
        <v>100</v>
      </c>
      <c r="HZ43">
        <v>6.788</v>
      </c>
      <c r="IA43">
        <v>0.057</v>
      </c>
      <c r="IB43">
        <v>4.05733592392587</v>
      </c>
      <c r="IC43">
        <v>0.00686039997816796</v>
      </c>
      <c r="ID43">
        <v>-6.09800565113382e-07</v>
      </c>
      <c r="IE43">
        <v>-3.62270322714017e-11</v>
      </c>
      <c r="IF43">
        <v>0.00552775430249796</v>
      </c>
      <c r="IG43">
        <v>-0.0240141547127097</v>
      </c>
      <c r="IH43">
        <v>0.00268956239764471</v>
      </c>
      <c r="II43">
        <v>-3.17667099220491e-05</v>
      </c>
      <c r="IJ43">
        <v>-3</v>
      </c>
      <c r="IK43">
        <v>2046</v>
      </c>
      <c r="IL43">
        <v>1</v>
      </c>
      <c r="IM43">
        <v>25</v>
      </c>
      <c r="IN43">
        <v>-568.9</v>
      </c>
      <c r="IO43">
        <v>-568.9</v>
      </c>
      <c r="IP43">
        <v>1.07544</v>
      </c>
      <c r="IQ43">
        <v>2.61475</v>
      </c>
      <c r="IR43">
        <v>1.54785</v>
      </c>
      <c r="IS43">
        <v>2.30957</v>
      </c>
      <c r="IT43">
        <v>1.34644</v>
      </c>
      <c r="IU43">
        <v>2.40479</v>
      </c>
      <c r="IV43">
        <v>31.5424</v>
      </c>
      <c r="IW43">
        <v>15.139</v>
      </c>
      <c r="IX43">
        <v>18</v>
      </c>
      <c r="IY43">
        <v>502.686</v>
      </c>
      <c r="IZ43">
        <v>392.654</v>
      </c>
      <c r="JA43">
        <v>12.8816</v>
      </c>
      <c r="JB43">
        <v>25.5569</v>
      </c>
      <c r="JC43">
        <v>30.0002</v>
      </c>
      <c r="JD43">
        <v>25.5959</v>
      </c>
      <c r="JE43">
        <v>25.5477</v>
      </c>
      <c r="JF43">
        <v>21.5896</v>
      </c>
      <c r="JG43">
        <v>47.968</v>
      </c>
      <c r="JH43">
        <v>0</v>
      </c>
      <c r="JI43">
        <v>12.8791</v>
      </c>
      <c r="JJ43">
        <v>460.196</v>
      </c>
      <c r="JK43">
        <v>11.6529</v>
      </c>
      <c r="JL43">
        <v>102.29</v>
      </c>
      <c r="JM43">
        <v>102.885</v>
      </c>
    </row>
    <row r="44" spans="1:273">
      <c r="A44">
        <v>28</v>
      </c>
      <c r="B44">
        <v>1510788478.6</v>
      </c>
      <c r="C44">
        <v>227</v>
      </c>
      <c r="D44" t="s">
        <v>466</v>
      </c>
      <c r="E44" t="s">
        <v>467</v>
      </c>
      <c r="F44">
        <v>5</v>
      </c>
      <c r="G44" t="s">
        <v>405</v>
      </c>
      <c r="H44" t="s">
        <v>406</v>
      </c>
      <c r="I44">
        <v>1510788471.1</v>
      </c>
      <c r="J44">
        <f>(K44)/1000</f>
        <v>0</v>
      </c>
      <c r="K44">
        <f>IF(CZ44, AN44, AH44)</f>
        <v>0</v>
      </c>
      <c r="L44">
        <f>IF(CZ44, AI44, AG44)</f>
        <v>0</v>
      </c>
      <c r="M44">
        <f>DB44 - IF(AU44&gt;1, L44*CV44*100.0/(AW44*DP44), 0)</f>
        <v>0</v>
      </c>
      <c r="N44">
        <f>((T44-J44/2)*M44-L44)/(T44+J44/2)</f>
        <v>0</v>
      </c>
      <c r="O44">
        <f>N44*(DI44+DJ44)/1000.0</f>
        <v>0</v>
      </c>
      <c r="P44">
        <f>(DB44 - IF(AU44&gt;1, L44*CV44*100.0/(AW44*DP44), 0))*(DI44+DJ44)/1000.0</f>
        <v>0</v>
      </c>
      <c r="Q44">
        <f>2.0/((1/S44-1/R44)+SIGN(S44)*SQRT((1/S44-1/R44)*(1/S44-1/R44) + 4*CW44/((CW44+1)*(CW44+1))*(2*1/S44*1/R44-1/R44*1/R44)))</f>
        <v>0</v>
      </c>
      <c r="R44">
        <f>IF(LEFT(CX44,1)&lt;&gt;"0",IF(LEFT(CX44,1)="1",3.0,CY44),$D$5+$E$5*(DP44*DI44/($K$5*1000))+$F$5*(DP44*DI44/($K$5*1000))*MAX(MIN(CV44,$J$5),$I$5)*MAX(MIN(CV44,$J$5),$I$5)+$G$5*MAX(MIN(CV44,$J$5),$I$5)*(DP44*DI44/($K$5*1000))+$H$5*(DP44*DI44/($K$5*1000))*(DP44*DI44/($K$5*1000)))</f>
        <v>0</v>
      </c>
      <c r="S44">
        <f>J44*(1000-(1000*0.61365*exp(17.502*W44/(240.97+W44))/(DI44+DJ44)+DD44)/2)/(1000*0.61365*exp(17.502*W44/(240.97+W44))/(DI44+DJ44)-DD44)</f>
        <v>0</v>
      </c>
      <c r="T44">
        <f>1/((CW44+1)/(Q44/1.6)+1/(R44/1.37)) + CW44/((CW44+1)/(Q44/1.6) + CW44/(R44/1.37))</f>
        <v>0</v>
      </c>
      <c r="U44">
        <f>(CR44*CU44)</f>
        <v>0</v>
      </c>
      <c r="V44">
        <f>(DK44+(U44+2*0.95*5.67E-8*(((DK44+$B$7)+273)^4-(DK44+273)^4)-44100*J44)/(1.84*29.3*R44+8*0.95*5.67E-8*(DK44+273)^3))</f>
        <v>0</v>
      </c>
      <c r="W44">
        <f>($C$7*DL44+$D$7*DM44+$E$7*V44)</f>
        <v>0</v>
      </c>
      <c r="X44">
        <f>0.61365*exp(17.502*W44/(240.97+W44))</f>
        <v>0</v>
      </c>
      <c r="Y44">
        <f>(Z44/AA44*100)</f>
        <v>0</v>
      </c>
      <c r="Z44">
        <f>DD44*(DI44+DJ44)/1000</f>
        <v>0</v>
      </c>
      <c r="AA44">
        <f>0.61365*exp(17.502*DK44/(240.97+DK44))</f>
        <v>0</v>
      </c>
      <c r="AB44">
        <f>(X44-DD44*(DI44+DJ44)/1000)</f>
        <v>0</v>
      </c>
      <c r="AC44">
        <f>(-J44*44100)</f>
        <v>0</v>
      </c>
      <c r="AD44">
        <f>2*29.3*R44*0.92*(DK44-W44)</f>
        <v>0</v>
      </c>
      <c r="AE44">
        <f>2*0.95*5.67E-8*(((DK44+$B$7)+273)^4-(W44+273)^4)</f>
        <v>0</v>
      </c>
      <c r="AF44">
        <f>U44+AE44+AC44+AD44</f>
        <v>0</v>
      </c>
      <c r="AG44">
        <f>DH44*AU44*(DC44-DB44*(1000-AU44*DE44)/(1000-AU44*DD44))/(100*CV44)</f>
        <v>0</v>
      </c>
      <c r="AH44">
        <f>1000*DH44*AU44*(DD44-DE44)/(100*CV44*(1000-AU44*DD44))</f>
        <v>0</v>
      </c>
      <c r="AI44">
        <f>(AJ44 - AK44 - DI44*1E3/(8.314*(DK44+273.15)) * AM44/DH44 * AL44) * DH44/(100*CV44) * (1000 - DE44)/1000</f>
        <v>0</v>
      </c>
      <c r="AJ44">
        <v>448.118626967195</v>
      </c>
      <c r="AK44">
        <v>434.504745454545</v>
      </c>
      <c r="AL44">
        <v>2.10914567581926</v>
      </c>
      <c r="AM44">
        <v>64.2423246042722</v>
      </c>
      <c r="AN44">
        <f>(AP44 - AO44 + DI44*1E3/(8.314*(DK44+273.15)) * AR44/DH44 * AQ44) * DH44/(100*CV44) * 1000/(1000 - AP44)</f>
        <v>0</v>
      </c>
      <c r="AO44">
        <v>11.6087421947641</v>
      </c>
      <c r="AP44">
        <v>12.3226078787879</v>
      </c>
      <c r="AQ44">
        <v>-6.14497458313654e-07</v>
      </c>
      <c r="AR44">
        <v>102.202052282038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MAX(0,($B$13+$C$13*DP44)/(1+$D$13*DP44)*DI44/(DK44+273)*$E$13)</f>
        <v>0</v>
      </c>
      <c r="AX44" t="s">
        <v>407</v>
      </c>
      <c r="AY44" t="s">
        <v>407</v>
      </c>
      <c r="AZ44">
        <v>0</v>
      </c>
      <c r="BA44">
        <v>0</v>
      </c>
      <c r="BB44">
        <f>1-AZ44/BA44</f>
        <v>0</v>
      </c>
      <c r="BC44">
        <v>0</v>
      </c>
      <c r="BD44" t="s">
        <v>407</v>
      </c>
      <c r="BE44" t="s">
        <v>407</v>
      </c>
      <c r="BF44">
        <v>0</v>
      </c>
      <c r="BG44">
        <v>0</v>
      </c>
      <c r="BH44">
        <f>1-BF44/BG44</f>
        <v>0</v>
      </c>
      <c r="BI44">
        <v>0.5</v>
      </c>
      <c r="BJ44">
        <f>CS44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407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f>$B$11*DQ44+$C$11*DR44+$F$11*EC44*(1-EF44)</f>
        <v>0</v>
      </c>
      <c r="CS44">
        <f>CR44*CT44</f>
        <v>0</v>
      </c>
      <c r="CT44">
        <f>($B$11*$D$9+$C$11*$D$9+$F$11*((EP44+EH44)/MAX(EP44+EH44+EQ44, 0.1)*$I$9+EQ44/MAX(EP44+EH44+EQ44, 0.1)*$J$9))/($B$11+$C$11+$F$11)</f>
        <v>0</v>
      </c>
      <c r="CU44">
        <f>($B$11*$K$9+$C$11*$K$9+$F$11*((EP44+EH44)/MAX(EP44+EH44+EQ44, 0.1)*$P$9+EQ44/MAX(EP44+EH44+EQ44, 0.1)*$Q$9))/($B$11+$C$11+$F$11)</f>
        <v>0</v>
      </c>
      <c r="CV44">
        <v>2.18</v>
      </c>
      <c r="CW44">
        <v>0.5</v>
      </c>
      <c r="CX44" t="s">
        <v>408</v>
      </c>
      <c r="CY44">
        <v>2</v>
      </c>
      <c r="CZ44" t="b">
        <v>1</v>
      </c>
      <c r="DA44">
        <v>1510788471.1</v>
      </c>
      <c r="DB44">
        <v>419.731592592593</v>
      </c>
      <c r="DC44">
        <v>430.638518518519</v>
      </c>
      <c r="DD44">
        <v>12.3232555555556</v>
      </c>
      <c r="DE44">
        <v>11.6094037037037</v>
      </c>
      <c r="DF44">
        <v>412.947851851852</v>
      </c>
      <c r="DG44">
        <v>12.2662518518519</v>
      </c>
      <c r="DH44">
        <v>500.070592592593</v>
      </c>
      <c r="DI44">
        <v>89.6639111111111</v>
      </c>
      <c r="DJ44">
        <v>0.0999605962962963</v>
      </c>
      <c r="DK44">
        <v>19.2065074074074</v>
      </c>
      <c r="DL44">
        <v>20.0076555555556</v>
      </c>
      <c r="DM44">
        <v>999.9</v>
      </c>
      <c r="DN44">
        <v>0</v>
      </c>
      <c r="DO44">
        <v>0</v>
      </c>
      <c r="DP44">
        <v>9996.06518518519</v>
      </c>
      <c r="DQ44">
        <v>0</v>
      </c>
      <c r="DR44">
        <v>9.98469</v>
      </c>
      <c r="DS44">
        <v>-10.9068614814815</v>
      </c>
      <c r="DT44">
        <v>424.968740740741</v>
      </c>
      <c r="DU44">
        <v>435.696740740741</v>
      </c>
      <c r="DV44">
        <v>0.713855444444445</v>
      </c>
      <c r="DW44">
        <v>430.638518518519</v>
      </c>
      <c r="DX44">
        <v>11.6094037037037</v>
      </c>
      <c r="DY44">
        <v>1.10495333333333</v>
      </c>
      <c r="DZ44">
        <v>1.04094481481481</v>
      </c>
      <c r="EA44">
        <v>8.37905740740741</v>
      </c>
      <c r="EB44">
        <v>7.5024337037037</v>
      </c>
      <c r="EC44">
        <v>2000.04296296296</v>
      </c>
      <c r="ED44">
        <v>0.979994111111111</v>
      </c>
      <c r="EE44">
        <v>0.0200059481481482</v>
      </c>
      <c r="EF44">
        <v>0</v>
      </c>
      <c r="EG44">
        <v>2.30957037037037</v>
      </c>
      <c r="EH44">
        <v>0</v>
      </c>
      <c r="EI44">
        <v>3820.18962962963</v>
      </c>
      <c r="EJ44">
        <v>17300.5037037037</v>
      </c>
      <c r="EK44">
        <v>40.0088888888889</v>
      </c>
      <c r="EL44">
        <v>40.3331111111111</v>
      </c>
      <c r="EM44">
        <v>39.877</v>
      </c>
      <c r="EN44">
        <v>38.8076296296296</v>
      </c>
      <c r="EO44">
        <v>38.6896296296296</v>
      </c>
      <c r="EP44">
        <v>1960.03148148148</v>
      </c>
      <c r="EQ44">
        <v>40.0114814814815</v>
      </c>
      <c r="ER44">
        <v>0</v>
      </c>
      <c r="ES44">
        <v>1679675826.5</v>
      </c>
      <c r="ET44">
        <v>0</v>
      </c>
      <c r="EU44">
        <v>2.298108</v>
      </c>
      <c r="EV44">
        <v>-0.205430765072424</v>
      </c>
      <c r="EW44">
        <v>12.0953845971065</v>
      </c>
      <c r="EX44">
        <v>3820.1844</v>
      </c>
      <c r="EY44">
        <v>15</v>
      </c>
      <c r="EZ44">
        <v>0</v>
      </c>
      <c r="FA44" t="s">
        <v>409</v>
      </c>
      <c r="FB44">
        <v>1510822609</v>
      </c>
      <c r="FC44">
        <v>1510822610</v>
      </c>
      <c r="FD44">
        <v>0</v>
      </c>
      <c r="FE44">
        <v>-0.09</v>
      </c>
      <c r="FF44">
        <v>-0.009</v>
      </c>
      <c r="FG44">
        <v>6.722</v>
      </c>
      <c r="FH44">
        <v>0.497</v>
      </c>
      <c r="FI44">
        <v>420</v>
      </c>
      <c r="FJ44">
        <v>24</v>
      </c>
      <c r="FK44">
        <v>0.26</v>
      </c>
      <c r="FL44">
        <v>0.06</v>
      </c>
      <c r="FM44">
        <v>0.714129975</v>
      </c>
      <c r="FN44">
        <v>-0.00196789868668069</v>
      </c>
      <c r="FO44">
        <v>0.00095563093000122</v>
      </c>
      <c r="FP44">
        <v>1</v>
      </c>
      <c r="FQ44">
        <v>1</v>
      </c>
      <c r="FR44">
        <v>1</v>
      </c>
      <c r="FS44" t="s">
        <v>410</v>
      </c>
      <c r="FT44">
        <v>2.97419</v>
      </c>
      <c r="FU44">
        <v>2.75393</v>
      </c>
      <c r="FV44">
        <v>0.0914973</v>
      </c>
      <c r="FW44">
        <v>0.096168</v>
      </c>
      <c r="FX44">
        <v>0.0637871</v>
      </c>
      <c r="FY44">
        <v>0.0616326</v>
      </c>
      <c r="FZ44">
        <v>35398.1</v>
      </c>
      <c r="GA44">
        <v>38424</v>
      </c>
      <c r="GB44">
        <v>35305.8</v>
      </c>
      <c r="GC44">
        <v>38552</v>
      </c>
      <c r="GD44">
        <v>46827.8</v>
      </c>
      <c r="GE44">
        <v>52220.4</v>
      </c>
      <c r="GF44">
        <v>55111.8</v>
      </c>
      <c r="GG44">
        <v>61795.9</v>
      </c>
      <c r="GH44">
        <v>2.00322</v>
      </c>
      <c r="GI44">
        <v>1.82658</v>
      </c>
      <c r="GJ44">
        <v>0.034567</v>
      </c>
      <c r="GK44">
        <v>0</v>
      </c>
      <c r="GL44">
        <v>19.4314</v>
      </c>
      <c r="GM44">
        <v>999.9</v>
      </c>
      <c r="GN44">
        <v>53.058</v>
      </c>
      <c r="GO44">
        <v>27.744</v>
      </c>
      <c r="GP44">
        <v>22.1227</v>
      </c>
      <c r="GQ44">
        <v>56.0494</v>
      </c>
      <c r="GR44">
        <v>50.3726</v>
      </c>
      <c r="GS44">
        <v>1</v>
      </c>
      <c r="GT44">
        <v>-0.1131</v>
      </c>
      <c r="GU44">
        <v>5.08088</v>
      </c>
      <c r="GV44">
        <v>20.0799</v>
      </c>
      <c r="GW44">
        <v>5.20246</v>
      </c>
      <c r="GX44">
        <v>12.0041</v>
      </c>
      <c r="GY44">
        <v>4.97595</v>
      </c>
      <c r="GZ44">
        <v>3.293</v>
      </c>
      <c r="HA44">
        <v>999.9</v>
      </c>
      <c r="HB44">
        <v>9999</v>
      </c>
      <c r="HC44">
        <v>9999</v>
      </c>
      <c r="HD44">
        <v>9999</v>
      </c>
      <c r="HE44">
        <v>1.86274</v>
      </c>
      <c r="HF44">
        <v>1.86783</v>
      </c>
      <c r="HG44">
        <v>1.86753</v>
      </c>
      <c r="HH44">
        <v>1.86859</v>
      </c>
      <c r="HI44">
        <v>1.86955</v>
      </c>
      <c r="HJ44">
        <v>1.86555</v>
      </c>
      <c r="HK44">
        <v>1.86674</v>
      </c>
      <c r="HL44">
        <v>1.86805</v>
      </c>
      <c r="HM44">
        <v>5</v>
      </c>
      <c r="HN44">
        <v>0</v>
      </c>
      <c r="HO44">
        <v>0</v>
      </c>
      <c r="HP44">
        <v>0</v>
      </c>
      <c r="HQ44" t="s">
        <v>411</v>
      </c>
      <c r="HR44" t="s">
        <v>412</v>
      </c>
      <c r="HS44" t="s">
        <v>413</v>
      </c>
      <c r="HT44" t="s">
        <v>413</v>
      </c>
      <c r="HU44" t="s">
        <v>413</v>
      </c>
      <c r="HV44" t="s">
        <v>413</v>
      </c>
      <c r="HW44">
        <v>0</v>
      </c>
      <c r="HX44">
        <v>100</v>
      </c>
      <c r="HY44">
        <v>100</v>
      </c>
      <c r="HZ44">
        <v>6.85</v>
      </c>
      <c r="IA44">
        <v>0.057</v>
      </c>
      <c r="IB44">
        <v>4.05733592392587</v>
      </c>
      <c r="IC44">
        <v>0.00686039997816796</v>
      </c>
      <c r="ID44">
        <v>-6.09800565113382e-07</v>
      </c>
      <c r="IE44">
        <v>-3.62270322714017e-11</v>
      </c>
      <c r="IF44">
        <v>0.00552775430249796</v>
      </c>
      <c r="IG44">
        <v>-0.0240141547127097</v>
      </c>
      <c r="IH44">
        <v>0.00268956239764471</v>
      </c>
      <c r="II44">
        <v>-3.17667099220491e-05</v>
      </c>
      <c r="IJ44">
        <v>-3</v>
      </c>
      <c r="IK44">
        <v>2046</v>
      </c>
      <c r="IL44">
        <v>1</v>
      </c>
      <c r="IM44">
        <v>25</v>
      </c>
      <c r="IN44">
        <v>-568.8</v>
      </c>
      <c r="IO44">
        <v>-568.9</v>
      </c>
      <c r="IP44">
        <v>1.10962</v>
      </c>
      <c r="IQ44">
        <v>2.61719</v>
      </c>
      <c r="IR44">
        <v>1.54785</v>
      </c>
      <c r="IS44">
        <v>2.30957</v>
      </c>
      <c r="IT44">
        <v>1.34644</v>
      </c>
      <c r="IU44">
        <v>2.37549</v>
      </c>
      <c r="IV44">
        <v>31.5424</v>
      </c>
      <c r="IW44">
        <v>15.139</v>
      </c>
      <c r="IX44">
        <v>18</v>
      </c>
      <c r="IY44">
        <v>502.851</v>
      </c>
      <c r="IZ44">
        <v>392.735</v>
      </c>
      <c r="JA44">
        <v>12.8688</v>
      </c>
      <c r="JB44">
        <v>25.5569</v>
      </c>
      <c r="JC44">
        <v>29.9999</v>
      </c>
      <c r="JD44">
        <v>25.5959</v>
      </c>
      <c r="JE44">
        <v>25.5477</v>
      </c>
      <c r="JF44">
        <v>22.2712</v>
      </c>
      <c r="JG44">
        <v>47.968</v>
      </c>
      <c r="JH44">
        <v>0</v>
      </c>
      <c r="JI44">
        <v>12.9952</v>
      </c>
      <c r="JJ44">
        <v>473.733</v>
      </c>
      <c r="JK44">
        <v>11.6529</v>
      </c>
      <c r="JL44">
        <v>102.29</v>
      </c>
      <c r="JM44">
        <v>102.886</v>
      </c>
    </row>
    <row r="45" spans="1:273">
      <c r="A45">
        <v>29</v>
      </c>
      <c r="B45">
        <v>1510788483.6</v>
      </c>
      <c r="C45">
        <v>232</v>
      </c>
      <c r="D45" t="s">
        <v>468</v>
      </c>
      <c r="E45" t="s">
        <v>469</v>
      </c>
      <c r="F45">
        <v>5</v>
      </c>
      <c r="G45" t="s">
        <v>405</v>
      </c>
      <c r="H45" t="s">
        <v>406</v>
      </c>
      <c r="I45">
        <v>1510788475.81429</v>
      </c>
      <c r="J45">
        <f>(K45)/1000</f>
        <v>0</v>
      </c>
      <c r="K45">
        <f>IF(CZ45, AN45, AH45)</f>
        <v>0</v>
      </c>
      <c r="L45">
        <f>IF(CZ45, AI45, AG45)</f>
        <v>0</v>
      </c>
      <c r="M45">
        <f>DB45 - IF(AU45&gt;1, L45*CV45*100.0/(AW45*DP45), 0)</f>
        <v>0</v>
      </c>
      <c r="N45">
        <f>((T45-J45/2)*M45-L45)/(T45+J45/2)</f>
        <v>0</v>
      </c>
      <c r="O45">
        <f>N45*(DI45+DJ45)/1000.0</f>
        <v>0</v>
      </c>
      <c r="P45">
        <f>(DB45 - IF(AU45&gt;1, L45*CV45*100.0/(AW45*DP45), 0))*(DI45+DJ45)/1000.0</f>
        <v>0</v>
      </c>
      <c r="Q45">
        <f>2.0/((1/S45-1/R45)+SIGN(S45)*SQRT((1/S45-1/R45)*(1/S45-1/R45) + 4*CW45/((CW45+1)*(CW45+1))*(2*1/S45*1/R45-1/R45*1/R45)))</f>
        <v>0</v>
      </c>
      <c r="R45">
        <f>IF(LEFT(CX45,1)&lt;&gt;"0",IF(LEFT(CX45,1)="1",3.0,CY45),$D$5+$E$5*(DP45*DI45/($K$5*1000))+$F$5*(DP45*DI45/($K$5*1000))*MAX(MIN(CV45,$J$5),$I$5)*MAX(MIN(CV45,$J$5),$I$5)+$G$5*MAX(MIN(CV45,$J$5),$I$5)*(DP45*DI45/($K$5*1000))+$H$5*(DP45*DI45/($K$5*1000))*(DP45*DI45/($K$5*1000)))</f>
        <v>0</v>
      </c>
      <c r="S45">
        <f>J45*(1000-(1000*0.61365*exp(17.502*W45/(240.97+W45))/(DI45+DJ45)+DD45)/2)/(1000*0.61365*exp(17.502*W45/(240.97+W45))/(DI45+DJ45)-DD45)</f>
        <v>0</v>
      </c>
      <c r="T45">
        <f>1/((CW45+1)/(Q45/1.6)+1/(R45/1.37)) + CW45/((CW45+1)/(Q45/1.6) + CW45/(R45/1.37))</f>
        <v>0</v>
      </c>
      <c r="U45">
        <f>(CR45*CU45)</f>
        <v>0</v>
      </c>
      <c r="V45">
        <f>(DK45+(U45+2*0.95*5.67E-8*(((DK45+$B$7)+273)^4-(DK45+273)^4)-44100*J45)/(1.84*29.3*R45+8*0.95*5.67E-8*(DK45+273)^3))</f>
        <v>0</v>
      </c>
      <c r="W45">
        <f>($C$7*DL45+$D$7*DM45+$E$7*V45)</f>
        <v>0</v>
      </c>
      <c r="X45">
        <f>0.61365*exp(17.502*W45/(240.97+W45))</f>
        <v>0</v>
      </c>
      <c r="Y45">
        <f>(Z45/AA45*100)</f>
        <v>0</v>
      </c>
      <c r="Z45">
        <f>DD45*(DI45+DJ45)/1000</f>
        <v>0</v>
      </c>
      <c r="AA45">
        <f>0.61365*exp(17.502*DK45/(240.97+DK45))</f>
        <v>0</v>
      </c>
      <c r="AB45">
        <f>(X45-DD45*(DI45+DJ45)/1000)</f>
        <v>0</v>
      </c>
      <c r="AC45">
        <f>(-J45*44100)</f>
        <v>0</v>
      </c>
      <c r="AD45">
        <f>2*29.3*R45*0.92*(DK45-W45)</f>
        <v>0</v>
      </c>
      <c r="AE45">
        <f>2*0.95*5.67E-8*(((DK45+$B$7)+273)^4-(W45+273)^4)</f>
        <v>0</v>
      </c>
      <c r="AF45">
        <f>U45+AE45+AC45+AD45</f>
        <v>0</v>
      </c>
      <c r="AG45">
        <f>DH45*AU45*(DC45-DB45*(1000-AU45*DE45)/(1000-AU45*DD45))/(100*CV45)</f>
        <v>0</v>
      </c>
      <c r="AH45">
        <f>1000*DH45*AU45*(DD45-DE45)/(100*CV45*(1000-AU45*DD45))</f>
        <v>0</v>
      </c>
      <c r="AI45">
        <f>(AJ45 - AK45 - DI45*1E3/(8.314*(DK45+273.15)) * AM45/DH45 * AL45) * DH45/(100*CV45) * (1000 - DE45)/1000</f>
        <v>0</v>
      </c>
      <c r="AJ45">
        <v>465.132701700126</v>
      </c>
      <c r="AK45">
        <v>448.024284848485</v>
      </c>
      <c r="AL45">
        <v>2.80823731751556</v>
      </c>
      <c r="AM45">
        <v>64.2423246042722</v>
      </c>
      <c r="AN45">
        <f>(AP45 - AO45 + DI45*1E3/(8.314*(DK45+273.15)) * AR45/DH45 * AQ45) * DH45/(100*CV45) * 1000/(1000 - AP45)</f>
        <v>0</v>
      </c>
      <c r="AO45">
        <v>11.6091826306299</v>
      </c>
      <c r="AP45">
        <v>12.3258684848485</v>
      </c>
      <c r="AQ45">
        <v>1.23206118004593e-06</v>
      </c>
      <c r="AR45">
        <v>102.202052282038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MAX(0,($B$13+$C$13*DP45)/(1+$D$13*DP45)*DI45/(DK45+273)*$E$13)</f>
        <v>0</v>
      </c>
      <c r="AX45" t="s">
        <v>407</v>
      </c>
      <c r="AY45" t="s">
        <v>407</v>
      </c>
      <c r="AZ45">
        <v>0</v>
      </c>
      <c r="BA45">
        <v>0</v>
      </c>
      <c r="BB45">
        <f>1-AZ45/BA45</f>
        <v>0</v>
      </c>
      <c r="BC45">
        <v>0</v>
      </c>
      <c r="BD45" t="s">
        <v>407</v>
      </c>
      <c r="BE45" t="s">
        <v>407</v>
      </c>
      <c r="BF45">
        <v>0</v>
      </c>
      <c r="BG45">
        <v>0</v>
      </c>
      <c r="BH45">
        <f>1-BF45/BG45</f>
        <v>0</v>
      </c>
      <c r="BI45">
        <v>0.5</v>
      </c>
      <c r="BJ45">
        <f>CS45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407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f>$B$11*DQ45+$C$11*DR45+$F$11*EC45*(1-EF45)</f>
        <v>0</v>
      </c>
      <c r="CS45">
        <f>CR45*CT45</f>
        <v>0</v>
      </c>
      <c r="CT45">
        <f>($B$11*$D$9+$C$11*$D$9+$F$11*((EP45+EH45)/MAX(EP45+EH45+EQ45, 0.1)*$I$9+EQ45/MAX(EP45+EH45+EQ45, 0.1)*$J$9))/($B$11+$C$11+$F$11)</f>
        <v>0</v>
      </c>
      <c r="CU45">
        <f>($B$11*$K$9+$C$11*$K$9+$F$11*((EP45+EH45)/MAX(EP45+EH45+EQ45, 0.1)*$P$9+EQ45/MAX(EP45+EH45+EQ45, 0.1)*$Q$9))/($B$11+$C$11+$F$11)</f>
        <v>0</v>
      </c>
      <c r="CV45">
        <v>2.18</v>
      </c>
      <c r="CW45">
        <v>0.5</v>
      </c>
      <c r="CX45" t="s">
        <v>408</v>
      </c>
      <c r="CY45">
        <v>2</v>
      </c>
      <c r="CZ45" t="b">
        <v>1</v>
      </c>
      <c r="DA45">
        <v>1510788475.81429</v>
      </c>
      <c r="DB45">
        <v>426.199571428571</v>
      </c>
      <c r="DC45">
        <v>443.104714285714</v>
      </c>
      <c r="DD45">
        <v>12.3234571428571</v>
      </c>
      <c r="DE45">
        <v>11.6090857142857</v>
      </c>
      <c r="DF45">
        <v>419.375071428571</v>
      </c>
      <c r="DG45">
        <v>12.2664464285714</v>
      </c>
      <c r="DH45">
        <v>500.062428571429</v>
      </c>
      <c r="DI45">
        <v>89.6631821428571</v>
      </c>
      <c r="DJ45">
        <v>0.0998270785714286</v>
      </c>
      <c r="DK45">
        <v>19.2018321428571</v>
      </c>
      <c r="DL45">
        <v>19.9985928571429</v>
      </c>
      <c r="DM45">
        <v>999.9</v>
      </c>
      <c r="DN45">
        <v>0</v>
      </c>
      <c r="DO45">
        <v>0</v>
      </c>
      <c r="DP45">
        <v>10021.0242857143</v>
      </c>
      <c r="DQ45">
        <v>0</v>
      </c>
      <c r="DR45">
        <v>9.98469</v>
      </c>
      <c r="DS45">
        <v>-16.9051785714286</v>
      </c>
      <c r="DT45">
        <v>431.517464285714</v>
      </c>
      <c r="DU45">
        <v>448.30925</v>
      </c>
      <c r="DV45">
        <v>0.714372392857143</v>
      </c>
      <c r="DW45">
        <v>443.104714285714</v>
      </c>
      <c r="DX45">
        <v>11.6090857142857</v>
      </c>
      <c r="DY45">
        <v>1.10496178571429</v>
      </c>
      <c r="DZ45">
        <v>1.04090821428571</v>
      </c>
      <c r="EA45">
        <v>8.37917464285714</v>
      </c>
      <c r="EB45">
        <v>7.50191321428571</v>
      </c>
      <c r="EC45">
        <v>2000.04321428571</v>
      </c>
      <c r="ED45">
        <v>0.979994571428571</v>
      </c>
      <c r="EE45">
        <v>0.0200055142857143</v>
      </c>
      <c r="EF45">
        <v>0</v>
      </c>
      <c r="EG45">
        <v>2.33750357142857</v>
      </c>
      <c r="EH45">
        <v>0</v>
      </c>
      <c r="EI45">
        <v>3820.96321428571</v>
      </c>
      <c r="EJ45">
        <v>17300.4964285714</v>
      </c>
      <c r="EK45">
        <v>39.9573214285714</v>
      </c>
      <c r="EL45">
        <v>40.2742857142857</v>
      </c>
      <c r="EM45">
        <v>39.8256785714286</v>
      </c>
      <c r="EN45">
        <v>38.7296785714286</v>
      </c>
      <c r="EO45">
        <v>38.6381071428571</v>
      </c>
      <c r="EP45">
        <v>1960.03321428571</v>
      </c>
      <c r="EQ45">
        <v>40.01</v>
      </c>
      <c r="ER45">
        <v>0</v>
      </c>
      <c r="ES45">
        <v>1679675831.9</v>
      </c>
      <c r="ET45">
        <v>0</v>
      </c>
      <c r="EU45">
        <v>2.33166153846154</v>
      </c>
      <c r="EV45">
        <v>0.333832482275878</v>
      </c>
      <c r="EW45">
        <v>7.12273503309451</v>
      </c>
      <c r="EX45">
        <v>3821.01230769231</v>
      </c>
      <c r="EY45">
        <v>15</v>
      </c>
      <c r="EZ45">
        <v>0</v>
      </c>
      <c r="FA45" t="s">
        <v>409</v>
      </c>
      <c r="FB45">
        <v>1510822609</v>
      </c>
      <c r="FC45">
        <v>1510822610</v>
      </c>
      <c r="FD45">
        <v>0</v>
      </c>
      <c r="FE45">
        <v>-0.09</v>
      </c>
      <c r="FF45">
        <v>-0.009</v>
      </c>
      <c r="FG45">
        <v>6.722</v>
      </c>
      <c r="FH45">
        <v>0.497</v>
      </c>
      <c r="FI45">
        <v>420</v>
      </c>
      <c r="FJ45">
        <v>24</v>
      </c>
      <c r="FK45">
        <v>0.26</v>
      </c>
      <c r="FL45">
        <v>0.06</v>
      </c>
      <c r="FM45">
        <v>0.7140143</v>
      </c>
      <c r="FN45">
        <v>0.00508820262664054</v>
      </c>
      <c r="FO45">
        <v>0.0010582982377383</v>
      </c>
      <c r="FP45">
        <v>1</v>
      </c>
      <c r="FQ45">
        <v>1</v>
      </c>
      <c r="FR45">
        <v>1</v>
      </c>
      <c r="FS45" t="s">
        <v>410</v>
      </c>
      <c r="FT45">
        <v>2.97422</v>
      </c>
      <c r="FU45">
        <v>2.75416</v>
      </c>
      <c r="FV45">
        <v>0.0936966</v>
      </c>
      <c r="FW45">
        <v>0.0988309</v>
      </c>
      <c r="FX45">
        <v>0.0638012</v>
      </c>
      <c r="FY45">
        <v>0.0616268</v>
      </c>
      <c r="FZ45">
        <v>35312.5</v>
      </c>
      <c r="GA45">
        <v>38310.7</v>
      </c>
      <c r="GB45">
        <v>35305.9</v>
      </c>
      <c r="GC45">
        <v>38551.8</v>
      </c>
      <c r="GD45">
        <v>46827.3</v>
      </c>
      <c r="GE45">
        <v>52220.8</v>
      </c>
      <c r="GF45">
        <v>55112.1</v>
      </c>
      <c r="GG45">
        <v>61795.9</v>
      </c>
      <c r="GH45">
        <v>2.00312</v>
      </c>
      <c r="GI45">
        <v>1.82645</v>
      </c>
      <c r="GJ45">
        <v>0.033468</v>
      </c>
      <c r="GK45">
        <v>0</v>
      </c>
      <c r="GL45">
        <v>19.4301</v>
      </c>
      <c r="GM45">
        <v>999.9</v>
      </c>
      <c r="GN45">
        <v>53.058</v>
      </c>
      <c r="GO45">
        <v>27.744</v>
      </c>
      <c r="GP45">
        <v>22.1242</v>
      </c>
      <c r="GQ45">
        <v>55.5194</v>
      </c>
      <c r="GR45">
        <v>50.3766</v>
      </c>
      <c r="GS45">
        <v>1</v>
      </c>
      <c r="GT45">
        <v>-0.115325</v>
      </c>
      <c r="GU45">
        <v>4.63744</v>
      </c>
      <c r="GV45">
        <v>20.093</v>
      </c>
      <c r="GW45">
        <v>5.20172</v>
      </c>
      <c r="GX45">
        <v>12.004</v>
      </c>
      <c r="GY45">
        <v>4.9757</v>
      </c>
      <c r="GZ45">
        <v>3.293</v>
      </c>
      <c r="HA45">
        <v>999.9</v>
      </c>
      <c r="HB45">
        <v>9999</v>
      </c>
      <c r="HC45">
        <v>9999</v>
      </c>
      <c r="HD45">
        <v>9999</v>
      </c>
      <c r="HE45">
        <v>1.86276</v>
      </c>
      <c r="HF45">
        <v>1.86783</v>
      </c>
      <c r="HG45">
        <v>1.86752</v>
      </c>
      <c r="HH45">
        <v>1.86859</v>
      </c>
      <c r="HI45">
        <v>1.86953</v>
      </c>
      <c r="HJ45">
        <v>1.86555</v>
      </c>
      <c r="HK45">
        <v>1.86674</v>
      </c>
      <c r="HL45">
        <v>1.8681</v>
      </c>
      <c r="HM45">
        <v>5</v>
      </c>
      <c r="HN45">
        <v>0</v>
      </c>
      <c r="HO45">
        <v>0</v>
      </c>
      <c r="HP45">
        <v>0</v>
      </c>
      <c r="HQ45" t="s">
        <v>411</v>
      </c>
      <c r="HR45" t="s">
        <v>412</v>
      </c>
      <c r="HS45" t="s">
        <v>413</v>
      </c>
      <c r="HT45" t="s">
        <v>413</v>
      </c>
      <c r="HU45" t="s">
        <v>413</v>
      </c>
      <c r="HV45" t="s">
        <v>413</v>
      </c>
      <c r="HW45">
        <v>0</v>
      </c>
      <c r="HX45">
        <v>100</v>
      </c>
      <c r="HY45">
        <v>100</v>
      </c>
      <c r="HZ45">
        <v>6.936</v>
      </c>
      <c r="IA45">
        <v>0.0571</v>
      </c>
      <c r="IB45">
        <v>4.05733592392587</v>
      </c>
      <c r="IC45">
        <v>0.00686039997816796</v>
      </c>
      <c r="ID45">
        <v>-6.09800565113382e-07</v>
      </c>
      <c r="IE45">
        <v>-3.62270322714017e-11</v>
      </c>
      <c r="IF45">
        <v>0.00552775430249796</v>
      </c>
      <c r="IG45">
        <v>-0.0240141547127097</v>
      </c>
      <c r="IH45">
        <v>0.00268956239764471</v>
      </c>
      <c r="II45">
        <v>-3.17667099220491e-05</v>
      </c>
      <c r="IJ45">
        <v>-3</v>
      </c>
      <c r="IK45">
        <v>2046</v>
      </c>
      <c r="IL45">
        <v>1</v>
      </c>
      <c r="IM45">
        <v>25</v>
      </c>
      <c r="IN45">
        <v>-568.8</v>
      </c>
      <c r="IO45">
        <v>-568.8</v>
      </c>
      <c r="IP45">
        <v>1.14136</v>
      </c>
      <c r="IQ45">
        <v>2.62817</v>
      </c>
      <c r="IR45">
        <v>1.54785</v>
      </c>
      <c r="IS45">
        <v>2.30835</v>
      </c>
      <c r="IT45">
        <v>1.34644</v>
      </c>
      <c r="IU45">
        <v>2.26807</v>
      </c>
      <c r="IV45">
        <v>31.5424</v>
      </c>
      <c r="IW45">
        <v>15.1302</v>
      </c>
      <c r="IX45">
        <v>18</v>
      </c>
      <c r="IY45">
        <v>502.785</v>
      </c>
      <c r="IZ45">
        <v>392.668</v>
      </c>
      <c r="JA45">
        <v>12.9418</v>
      </c>
      <c r="JB45">
        <v>25.5569</v>
      </c>
      <c r="JC45">
        <v>29.9985</v>
      </c>
      <c r="JD45">
        <v>25.5959</v>
      </c>
      <c r="JE45">
        <v>25.5477</v>
      </c>
      <c r="JF45">
        <v>22.8677</v>
      </c>
      <c r="JG45">
        <v>47.968</v>
      </c>
      <c r="JH45">
        <v>0</v>
      </c>
      <c r="JI45">
        <v>12.9968</v>
      </c>
      <c r="JJ45">
        <v>493.914</v>
      </c>
      <c r="JK45">
        <v>11.6529</v>
      </c>
      <c r="JL45">
        <v>102.29</v>
      </c>
      <c r="JM45">
        <v>102.886</v>
      </c>
    </row>
    <row r="46" spans="1:273">
      <c r="A46">
        <v>30</v>
      </c>
      <c r="B46">
        <v>1510788488.6</v>
      </c>
      <c r="C46">
        <v>237</v>
      </c>
      <c r="D46" t="s">
        <v>470</v>
      </c>
      <c r="E46" t="s">
        <v>471</v>
      </c>
      <c r="F46">
        <v>5</v>
      </c>
      <c r="G46" t="s">
        <v>405</v>
      </c>
      <c r="H46" t="s">
        <v>406</v>
      </c>
      <c r="I46">
        <v>1510788481.1</v>
      </c>
      <c r="J46">
        <f>(K46)/1000</f>
        <v>0</v>
      </c>
      <c r="K46">
        <f>IF(CZ46, AN46, AH46)</f>
        <v>0</v>
      </c>
      <c r="L46">
        <f>IF(CZ46, AI46, AG46)</f>
        <v>0</v>
      </c>
      <c r="M46">
        <f>DB46 - IF(AU46&gt;1, L46*CV46*100.0/(AW46*DP46), 0)</f>
        <v>0</v>
      </c>
      <c r="N46">
        <f>((T46-J46/2)*M46-L46)/(T46+J46/2)</f>
        <v>0</v>
      </c>
      <c r="O46">
        <f>N46*(DI46+DJ46)/1000.0</f>
        <v>0</v>
      </c>
      <c r="P46">
        <f>(DB46 - IF(AU46&gt;1, L46*CV46*100.0/(AW46*DP46), 0))*(DI46+DJ46)/1000.0</f>
        <v>0</v>
      </c>
      <c r="Q46">
        <f>2.0/((1/S46-1/R46)+SIGN(S46)*SQRT((1/S46-1/R46)*(1/S46-1/R46) + 4*CW46/((CW46+1)*(CW46+1))*(2*1/S46*1/R46-1/R46*1/R46)))</f>
        <v>0</v>
      </c>
      <c r="R46">
        <f>IF(LEFT(CX46,1)&lt;&gt;"0",IF(LEFT(CX46,1)="1",3.0,CY46),$D$5+$E$5*(DP46*DI46/($K$5*1000))+$F$5*(DP46*DI46/($K$5*1000))*MAX(MIN(CV46,$J$5),$I$5)*MAX(MIN(CV46,$J$5),$I$5)+$G$5*MAX(MIN(CV46,$J$5),$I$5)*(DP46*DI46/($K$5*1000))+$H$5*(DP46*DI46/($K$5*1000))*(DP46*DI46/($K$5*1000)))</f>
        <v>0</v>
      </c>
      <c r="S46">
        <f>J46*(1000-(1000*0.61365*exp(17.502*W46/(240.97+W46))/(DI46+DJ46)+DD46)/2)/(1000*0.61365*exp(17.502*W46/(240.97+W46))/(DI46+DJ46)-DD46)</f>
        <v>0</v>
      </c>
      <c r="T46">
        <f>1/((CW46+1)/(Q46/1.6)+1/(R46/1.37)) + CW46/((CW46+1)/(Q46/1.6) + CW46/(R46/1.37))</f>
        <v>0</v>
      </c>
      <c r="U46">
        <f>(CR46*CU46)</f>
        <v>0</v>
      </c>
      <c r="V46">
        <f>(DK46+(U46+2*0.95*5.67E-8*(((DK46+$B$7)+273)^4-(DK46+273)^4)-44100*J46)/(1.84*29.3*R46+8*0.95*5.67E-8*(DK46+273)^3))</f>
        <v>0</v>
      </c>
      <c r="W46">
        <f>($C$7*DL46+$D$7*DM46+$E$7*V46)</f>
        <v>0</v>
      </c>
      <c r="X46">
        <f>0.61365*exp(17.502*W46/(240.97+W46))</f>
        <v>0</v>
      </c>
      <c r="Y46">
        <f>(Z46/AA46*100)</f>
        <v>0</v>
      </c>
      <c r="Z46">
        <f>DD46*(DI46+DJ46)/1000</f>
        <v>0</v>
      </c>
      <c r="AA46">
        <f>0.61365*exp(17.502*DK46/(240.97+DK46))</f>
        <v>0</v>
      </c>
      <c r="AB46">
        <f>(X46-DD46*(DI46+DJ46)/1000)</f>
        <v>0</v>
      </c>
      <c r="AC46">
        <f>(-J46*44100)</f>
        <v>0</v>
      </c>
      <c r="AD46">
        <f>2*29.3*R46*0.92*(DK46-W46)</f>
        <v>0</v>
      </c>
      <c r="AE46">
        <f>2*0.95*5.67E-8*(((DK46+$B$7)+273)^4-(W46+273)^4)</f>
        <v>0</v>
      </c>
      <c r="AF46">
        <f>U46+AE46+AC46+AD46</f>
        <v>0</v>
      </c>
      <c r="AG46">
        <f>DH46*AU46*(DC46-DB46*(1000-AU46*DE46)/(1000-AU46*DD46))/(100*CV46)</f>
        <v>0</v>
      </c>
      <c r="AH46">
        <f>1000*DH46*AU46*(DD46-DE46)/(100*CV46*(1000-AU46*DD46))</f>
        <v>0</v>
      </c>
      <c r="AI46">
        <f>(AJ46 - AK46 - DI46*1E3/(8.314*(DK46+273.15)) * AM46/DH46 * AL46) * DH46/(100*CV46) * (1000 - DE46)/1000</f>
        <v>0</v>
      </c>
      <c r="AJ46">
        <v>482.054942540245</v>
      </c>
      <c r="AK46">
        <v>463.428254545455</v>
      </c>
      <c r="AL46">
        <v>3.12283641509376</v>
      </c>
      <c r="AM46">
        <v>64.2423246042722</v>
      </c>
      <c r="AN46">
        <f>(AP46 - AO46 + DI46*1E3/(8.314*(DK46+273.15)) * AR46/DH46 * AQ46) * DH46/(100*CV46) * 1000/(1000 - AP46)</f>
        <v>0</v>
      </c>
      <c r="AO46">
        <v>11.6100625747188</v>
      </c>
      <c r="AP46">
        <v>12.3368909090909</v>
      </c>
      <c r="AQ46">
        <v>5.54569663561785e-06</v>
      </c>
      <c r="AR46">
        <v>102.202052282038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MAX(0,($B$13+$C$13*DP46)/(1+$D$13*DP46)*DI46/(DK46+273)*$E$13)</f>
        <v>0</v>
      </c>
      <c r="AX46" t="s">
        <v>407</v>
      </c>
      <c r="AY46" t="s">
        <v>407</v>
      </c>
      <c r="AZ46">
        <v>0</v>
      </c>
      <c r="BA46">
        <v>0</v>
      </c>
      <c r="BB46">
        <f>1-AZ46/BA46</f>
        <v>0</v>
      </c>
      <c r="BC46">
        <v>0</v>
      </c>
      <c r="BD46" t="s">
        <v>407</v>
      </c>
      <c r="BE46" t="s">
        <v>407</v>
      </c>
      <c r="BF46">
        <v>0</v>
      </c>
      <c r="BG46">
        <v>0</v>
      </c>
      <c r="BH46">
        <f>1-BF46/BG46</f>
        <v>0</v>
      </c>
      <c r="BI46">
        <v>0.5</v>
      </c>
      <c r="BJ46">
        <f>CS46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407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f>$B$11*DQ46+$C$11*DR46+$F$11*EC46*(1-EF46)</f>
        <v>0</v>
      </c>
      <c r="CS46">
        <f>CR46*CT46</f>
        <v>0</v>
      </c>
      <c r="CT46">
        <f>($B$11*$D$9+$C$11*$D$9+$F$11*((EP46+EH46)/MAX(EP46+EH46+EQ46, 0.1)*$I$9+EQ46/MAX(EP46+EH46+EQ46, 0.1)*$J$9))/($B$11+$C$11+$F$11)</f>
        <v>0</v>
      </c>
      <c r="CU46">
        <f>($B$11*$K$9+$C$11*$K$9+$F$11*((EP46+EH46)/MAX(EP46+EH46+EQ46, 0.1)*$P$9+EQ46/MAX(EP46+EH46+EQ46, 0.1)*$Q$9))/($B$11+$C$11+$F$11)</f>
        <v>0</v>
      </c>
      <c r="CV46">
        <v>2.18</v>
      </c>
      <c r="CW46">
        <v>0.5</v>
      </c>
      <c r="CX46" t="s">
        <v>408</v>
      </c>
      <c r="CY46">
        <v>2</v>
      </c>
      <c r="CZ46" t="b">
        <v>1</v>
      </c>
      <c r="DA46">
        <v>1510788481.1</v>
      </c>
      <c r="DB46">
        <v>437.786851851852</v>
      </c>
      <c r="DC46">
        <v>460.145</v>
      </c>
      <c r="DD46">
        <v>12.3260888888889</v>
      </c>
      <c r="DE46">
        <v>11.6091888888889</v>
      </c>
      <c r="DF46">
        <v>430.889592592592</v>
      </c>
      <c r="DG46">
        <v>12.2690037037037</v>
      </c>
      <c r="DH46">
        <v>500.072074074074</v>
      </c>
      <c r="DI46">
        <v>89.6631962962963</v>
      </c>
      <c r="DJ46">
        <v>0.0998926925925926</v>
      </c>
      <c r="DK46">
        <v>19.1993703703704</v>
      </c>
      <c r="DL46">
        <v>19.9952666666667</v>
      </c>
      <c r="DM46">
        <v>999.9</v>
      </c>
      <c r="DN46">
        <v>0</v>
      </c>
      <c r="DO46">
        <v>0</v>
      </c>
      <c r="DP46">
        <v>10023.8148148148</v>
      </c>
      <c r="DQ46">
        <v>0</v>
      </c>
      <c r="DR46">
        <v>9.98469</v>
      </c>
      <c r="DS46">
        <v>-22.3581222222222</v>
      </c>
      <c r="DT46">
        <v>443.250518518519</v>
      </c>
      <c r="DU46">
        <v>465.549666666667</v>
      </c>
      <c r="DV46">
        <v>0.716898925925926</v>
      </c>
      <c r="DW46">
        <v>460.145</v>
      </c>
      <c r="DX46">
        <v>11.6091888888889</v>
      </c>
      <c r="DY46">
        <v>1.10519740740741</v>
      </c>
      <c r="DZ46">
        <v>1.04091703703704</v>
      </c>
      <c r="EA46">
        <v>8.38232</v>
      </c>
      <c r="EB46">
        <v>7.5020437037037</v>
      </c>
      <c r="EC46">
        <v>1999.99481481482</v>
      </c>
      <c r="ED46">
        <v>0.979996666666667</v>
      </c>
      <c r="EE46">
        <v>0.0200034074074074</v>
      </c>
      <c r="EF46">
        <v>0</v>
      </c>
      <c r="EG46">
        <v>2.33457037037037</v>
      </c>
      <c r="EH46">
        <v>0</v>
      </c>
      <c r="EI46">
        <v>3821.51592592593</v>
      </c>
      <c r="EJ46">
        <v>17300.0814814815</v>
      </c>
      <c r="EK46">
        <v>39.8955555555555</v>
      </c>
      <c r="EL46">
        <v>40.2081111111111</v>
      </c>
      <c r="EM46">
        <v>39.7752222222222</v>
      </c>
      <c r="EN46">
        <v>38.6502222222222</v>
      </c>
      <c r="EO46">
        <v>38.5785185185185</v>
      </c>
      <c r="EP46">
        <v>1959.99</v>
      </c>
      <c r="EQ46">
        <v>40.0037037037037</v>
      </c>
      <c r="ER46">
        <v>0</v>
      </c>
      <c r="ES46">
        <v>1679675836.7</v>
      </c>
      <c r="ET46">
        <v>0</v>
      </c>
      <c r="EU46">
        <v>2.32436153846154</v>
      </c>
      <c r="EV46">
        <v>-0.439842732005224</v>
      </c>
      <c r="EW46">
        <v>6.46529914929421</v>
      </c>
      <c r="EX46">
        <v>3821.54115384615</v>
      </c>
      <c r="EY46">
        <v>15</v>
      </c>
      <c r="EZ46">
        <v>0</v>
      </c>
      <c r="FA46" t="s">
        <v>409</v>
      </c>
      <c r="FB46">
        <v>1510822609</v>
      </c>
      <c r="FC46">
        <v>1510822610</v>
      </c>
      <c r="FD46">
        <v>0</v>
      </c>
      <c r="FE46">
        <v>-0.09</v>
      </c>
      <c r="FF46">
        <v>-0.009</v>
      </c>
      <c r="FG46">
        <v>6.722</v>
      </c>
      <c r="FH46">
        <v>0.497</v>
      </c>
      <c r="FI46">
        <v>420</v>
      </c>
      <c r="FJ46">
        <v>24</v>
      </c>
      <c r="FK46">
        <v>0.26</v>
      </c>
      <c r="FL46">
        <v>0.06</v>
      </c>
      <c r="FM46">
        <v>0.71566115</v>
      </c>
      <c r="FN46">
        <v>0.0206410131332072</v>
      </c>
      <c r="FO46">
        <v>0.002903744561338</v>
      </c>
      <c r="FP46">
        <v>1</v>
      </c>
      <c r="FQ46">
        <v>1</v>
      </c>
      <c r="FR46">
        <v>1</v>
      </c>
      <c r="FS46" t="s">
        <v>410</v>
      </c>
      <c r="FT46">
        <v>2.97462</v>
      </c>
      <c r="FU46">
        <v>2.75394</v>
      </c>
      <c r="FV46">
        <v>0.0961441</v>
      </c>
      <c r="FW46">
        <v>0.101442</v>
      </c>
      <c r="FX46">
        <v>0.0638466</v>
      </c>
      <c r="FY46">
        <v>0.061639</v>
      </c>
      <c r="FZ46">
        <v>35217.4</v>
      </c>
      <c r="GA46">
        <v>38200.3</v>
      </c>
      <c r="GB46">
        <v>35306.1</v>
      </c>
      <c r="GC46">
        <v>38552.4</v>
      </c>
      <c r="GD46">
        <v>46825.3</v>
      </c>
      <c r="GE46">
        <v>52221</v>
      </c>
      <c r="GF46">
        <v>55112.4</v>
      </c>
      <c r="GG46">
        <v>61796.9</v>
      </c>
      <c r="GH46">
        <v>2.0033</v>
      </c>
      <c r="GI46">
        <v>1.82645</v>
      </c>
      <c r="GJ46">
        <v>0.0342801</v>
      </c>
      <c r="GK46">
        <v>0</v>
      </c>
      <c r="GL46">
        <v>19.4301</v>
      </c>
      <c r="GM46">
        <v>999.9</v>
      </c>
      <c r="GN46">
        <v>53.034</v>
      </c>
      <c r="GO46">
        <v>27.744</v>
      </c>
      <c r="GP46">
        <v>22.1125</v>
      </c>
      <c r="GQ46">
        <v>55.4394</v>
      </c>
      <c r="GR46">
        <v>49.7276</v>
      </c>
      <c r="GS46">
        <v>1</v>
      </c>
      <c r="GT46">
        <v>-0.115287</v>
      </c>
      <c r="GU46">
        <v>4.80053</v>
      </c>
      <c r="GV46">
        <v>20.0888</v>
      </c>
      <c r="GW46">
        <v>5.20276</v>
      </c>
      <c r="GX46">
        <v>12.0041</v>
      </c>
      <c r="GY46">
        <v>4.9756</v>
      </c>
      <c r="GZ46">
        <v>3.29298</v>
      </c>
      <c r="HA46">
        <v>999.9</v>
      </c>
      <c r="HB46">
        <v>9999</v>
      </c>
      <c r="HC46">
        <v>9999</v>
      </c>
      <c r="HD46">
        <v>9999</v>
      </c>
      <c r="HE46">
        <v>1.86276</v>
      </c>
      <c r="HF46">
        <v>1.86782</v>
      </c>
      <c r="HG46">
        <v>1.86753</v>
      </c>
      <c r="HH46">
        <v>1.86859</v>
      </c>
      <c r="HI46">
        <v>1.86953</v>
      </c>
      <c r="HJ46">
        <v>1.86555</v>
      </c>
      <c r="HK46">
        <v>1.86675</v>
      </c>
      <c r="HL46">
        <v>1.86808</v>
      </c>
      <c r="HM46">
        <v>5</v>
      </c>
      <c r="HN46">
        <v>0</v>
      </c>
      <c r="HO46">
        <v>0</v>
      </c>
      <c r="HP46">
        <v>0</v>
      </c>
      <c r="HQ46" t="s">
        <v>411</v>
      </c>
      <c r="HR46" t="s">
        <v>412</v>
      </c>
      <c r="HS46" t="s">
        <v>413</v>
      </c>
      <c r="HT46" t="s">
        <v>413</v>
      </c>
      <c r="HU46" t="s">
        <v>413</v>
      </c>
      <c r="HV46" t="s">
        <v>413</v>
      </c>
      <c r="HW46">
        <v>0</v>
      </c>
      <c r="HX46">
        <v>100</v>
      </c>
      <c r="HY46">
        <v>100</v>
      </c>
      <c r="HZ46">
        <v>7.032</v>
      </c>
      <c r="IA46">
        <v>0.0574</v>
      </c>
      <c r="IB46">
        <v>4.05733592392587</v>
      </c>
      <c r="IC46">
        <v>0.00686039997816796</v>
      </c>
      <c r="ID46">
        <v>-6.09800565113382e-07</v>
      </c>
      <c r="IE46">
        <v>-3.62270322714017e-11</v>
      </c>
      <c r="IF46">
        <v>0.00552775430249796</v>
      </c>
      <c r="IG46">
        <v>-0.0240141547127097</v>
      </c>
      <c r="IH46">
        <v>0.00268956239764471</v>
      </c>
      <c r="II46">
        <v>-3.17667099220491e-05</v>
      </c>
      <c r="IJ46">
        <v>-3</v>
      </c>
      <c r="IK46">
        <v>2046</v>
      </c>
      <c r="IL46">
        <v>1</v>
      </c>
      <c r="IM46">
        <v>25</v>
      </c>
      <c r="IN46">
        <v>-568.7</v>
      </c>
      <c r="IO46">
        <v>-568.7</v>
      </c>
      <c r="IP46">
        <v>1.17188</v>
      </c>
      <c r="IQ46">
        <v>2.61475</v>
      </c>
      <c r="IR46">
        <v>1.54785</v>
      </c>
      <c r="IS46">
        <v>2.30957</v>
      </c>
      <c r="IT46">
        <v>1.34644</v>
      </c>
      <c r="IU46">
        <v>2.3291</v>
      </c>
      <c r="IV46">
        <v>31.5424</v>
      </c>
      <c r="IW46">
        <v>15.139</v>
      </c>
      <c r="IX46">
        <v>18</v>
      </c>
      <c r="IY46">
        <v>502.9</v>
      </c>
      <c r="IZ46">
        <v>392.668</v>
      </c>
      <c r="JA46">
        <v>12.998</v>
      </c>
      <c r="JB46">
        <v>25.5569</v>
      </c>
      <c r="JC46">
        <v>29.9997</v>
      </c>
      <c r="JD46">
        <v>25.5959</v>
      </c>
      <c r="JE46">
        <v>25.5477</v>
      </c>
      <c r="JF46">
        <v>23.5443</v>
      </c>
      <c r="JG46">
        <v>47.968</v>
      </c>
      <c r="JH46">
        <v>0</v>
      </c>
      <c r="JI46">
        <v>13.0023</v>
      </c>
      <c r="JJ46">
        <v>507.303</v>
      </c>
      <c r="JK46">
        <v>11.6529</v>
      </c>
      <c r="JL46">
        <v>102.291</v>
      </c>
      <c r="JM46">
        <v>102.887</v>
      </c>
    </row>
    <row r="47" spans="1:273">
      <c r="A47">
        <v>31</v>
      </c>
      <c r="B47">
        <v>1510788493.6</v>
      </c>
      <c r="C47">
        <v>242</v>
      </c>
      <c r="D47" t="s">
        <v>472</v>
      </c>
      <c r="E47" t="s">
        <v>473</v>
      </c>
      <c r="F47">
        <v>5</v>
      </c>
      <c r="G47" t="s">
        <v>405</v>
      </c>
      <c r="H47" t="s">
        <v>406</v>
      </c>
      <c r="I47">
        <v>1510788485.81429</v>
      </c>
      <c r="J47">
        <f>(K47)/1000</f>
        <v>0</v>
      </c>
      <c r="K47">
        <f>IF(CZ47, AN47, AH47)</f>
        <v>0</v>
      </c>
      <c r="L47">
        <f>IF(CZ47, AI47, AG47)</f>
        <v>0</v>
      </c>
      <c r="M47">
        <f>DB47 - IF(AU47&gt;1, L47*CV47*100.0/(AW47*DP47), 0)</f>
        <v>0</v>
      </c>
      <c r="N47">
        <f>((T47-J47/2)*M47-L47)/(T47+J47/2)</f>
        <v>0</v>
      </c>
      <c r="O47">
        <f>N47*(DI47+DJ47)/1000.0</f>
        <v>0</v>
      </c>
      <c r="P47">
        <f>(DB47 - IF(AU47&gt;1, L47*CV47*100.0/(AW47*DP47), 0))*(DI47+DJ47)/1000.0</f>
        <v>0</v>
      </c>
      <c r="Q47">
        <f>2.0/((1/S47-1/R47)+SIGN(S47)*SQRT((1/S47-1/R47)*(1/S47-1/R47) + 4*CW47/((CW47+1)*(CW47+1))*(2*1/S47*1/R47-1/R47*1/R47)))</f>
        <v>0</v>
      </c>
      <c r="R47">
        <f>IF(LEFT(CX47,1)&lt;&gt;"0",IF(LEFT(CX47,1)="1",3.0,CY47),$D$5+$E$5*(DP47*DI47/($K$5*1000))+$F$5*(DP47*DI47/($K$5*1000))*MAX(MIN(CV47,$J$5),$I$5)*MAX(MIN(CV47,$J$5),$I$5)+$G$5*MAX(MIN(CV47,$J$5),$I$5)*(DP47*DI47/($K$5*1000))+$H$5*(DP47*DI47/($K$5*1000))*(DP47*DI47/($K$5*1000)))</f>
        <v>0</v>
      </c>
      <c r="S47">
        <f>J47*(1000-(1000*0.61365*exp(17.502*W47/(240.97+W47))/(DI47+DJ47)+DD47)/2)/(1000*0.61365*exp(17.502*W47/(240.97+W47))/(DI47+DJ47)-DD47)</f>
        <v>0</v>
      </c>
      <c r="T47">
        <f>1/((CW47+1)/(Q47/1.6)+1/(R47/1.37)) + CW47/((CW47+1)/(Q47/1.6) + CW47/(R47/1.37))</f>
        <v>0</v>
      </c>
      <c r="U47">
        <f>(CR47*CU47)</f>
        <v>0</v>
      </c>
      <c r="V47">
        <f>(DK47+(U47+2*0.95*5.67E-8*(((DK47+$B$7)+273)^4-(DK47+273)^4)-44100*J47)/(1.84*29.3*R47+8*0.95*5.67E-8*(DK47+273)^3))</f>
        <v>0</v>
      </c>
      <c r="W47">
        <f>($C$7*DL47+$D$7*DM47+$E$7*V47)</f>
        <v>0</v>
      </c>
      <c r="X47">
        <f>0.61365*exp(17.502*W47/(240.97+W47))</f>
        <v>0</v>
      </c>
      <c r="Y47">
        <f>(Z47/AA47*100)</f>
        <v>0</v>
      </c>
      <c r="Z47">
        <f>DD47*(DI47+DJ47)/1000</f>
        <v>0</v>
      </c>
      <c r="AA47">
        <f>0.61365*exp(17.502*DK47/(240.97+DK47))</f>
        <v>0</v>
      </c>
      <c r="AB47">
        <f>(X47-DD47*(DI47+DJ47)/1000)</f>
        <v>0</v>
      </c>
      <c r="AC47">
        <f>(-J47*44100)</f>
        <v>0</v>
      </c>
      <c r="AD47">
        <f>2*29.3*R47*0.92*(DK47-W47)</f>
        <v>0</v>
      </c>
      <c r="AE47">
        <f>2*0.95*5.67E-8*(((DK47+$B$7)+273)^4-(W47+273)^4)</f>
        <v>0</v>
      </c>
      <c r="AF47">
        <f>U47+AE47+AC47+AD47</f>
        <v>0</v>
      </c>
      <c r="AG47">
        <f>DH47*AU47*(DC47-DB47*(1000-AU47*DE47)/(1000-AU47*DD47))/(100*CV47)</f>
        <v>0</v>
      </c>
      <c r="AH47">
        <f>1000*DH47*AU47*(DD47-DE47)/(100*CV47*(1000-AU47*DD47))</f>
        <v>0</v>
      </c>
      <c r="AI47">
        <f>(AJ47 - AK47 - DI47*1E3/(8.314*(DK47+273.15)) * AM47/DH47 * AL47) * DH47/(100*CV47) * (1000 - DE47)/1000</f>
        <v>0</v>
      </c>
      <c r="AJ47">
        <v>499.292583164792</v>
      </c>
      <c r="AK47">
        <v>479.748781818181</v>
      </c>
      <c r="AL47">
        <v>3.28913611814754</v>
      </c>
      <c r="AM47">
        <v>64.2423246042722</v>
      </c>
      <c r="AN47">
        <f>(AP47 - AO47 + DI47*1E3/(8.314*(DK47+273.15)) * AR47/DH47 * AQ47) * DH47/(100*CV47) * 1000/(1000 - AP47)</f>
        <v>0</v>
      </c>
      <c r="AO47">
        <v>11.6084995288735</v>
      </c>
      <c r="AP47">
        <v>12.3434278787879</v>
      </c>
      <c r="AQ47">
        <v>3.20437345612521e-06</v>
      </c>
      <c r="AR47">
        <v>102.202052282038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MAX(0,($B$13+$C$13*DP47)/(1+$D$13*DP47)*DI47/(DK47+273)*$E$13)</f>
        <v>0</v>
      </c>
      <c r="AX47" t="s">
        <v>407</v>
      </c>
      <c r="AY47" t="s">
        <v>407</v>
      </c>
      <c r="AZ47">
        <v>0</v>
      </c>
      <c r="BA47">
        <v>0</v>
      </c>
      <c r="BB47">
        <f>1-AZ47/BA47</f>
        <v>0</v>
      </c>
      <c r="BC47">
        <v>0</v>
      </c>
      <c r="BD47" t="s">
        <v>407</v>
      </c>
      <c r="BE47" t="s">
        <v>407</v>
      </c>
      <c r="BF47">
        <v>0</v>
      </c>
      <c r="BG47">
        <v>0</v>
      </c>
      <c r="BH47">
        <f>1-BF47/BG47</f>
        <v>0</v>
      </c>
      <c r="BI47">
        <v>0.5</v>
      </c>
      <c r="BJ47">
        <f>CS47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407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f>$B$11*DQ47+$C$11*DR47+$F$11*EC47*(1-EF47)</f>
        <v>0</v>
      </c>
      <c r="CS47">
        <f>CR47*CT47</f>
        <v>0</v>
      </c>
      <c r="CT47">
        <f>($B$11*$D$9+$C$11*$D$9+$F$11*((EP47+EH47)/MAX(EP47+EH47+EQ47, 0.1)*$I$9+EQ47/MAX(EP47+EH47+EQ47, 0.1)*$J$9))/($B$11+$C$11+$F$11)</f>
        <v>0</v>
      </c>
      <c r="CU47">
        <f>($B$11*$K$9+$C$11*$K$9+$F$11*((EP47+EH47)/MAX(EP47+EH47+EQ47, 0.1)*$P$9+EQ47/MAX(EP47+EH47+EQ47, 0.1)*$Q$9))/($B$11+$C$11+$F$11)</f>
        <v>0</v>
      </c>
      <c r="CV47">
        <v>2.18</v>
      </c>
      <c r="CW47">
        <v>0.5</v>
      </c>
      <c r="CX47" t="s">
        <v>408</v>
      </c>
      <c r="CY47">
        <v>2</v>
      </c>
      <c r="CZ47" t="b">
        <v>1</v>
      </c>
      <c r="DA47">
        <v>1510788485.81429</v>
      </c>
      <c r="DB47">
        <v>451.109607142857</v>
      </c>
      <c r="DC47">
        <v>476.0095</v>
      </c>
      <c r="DD47">
        <v>12.3321142857143</v>
      </c>
      <c r="DE47">
        <v>11.6092</v>
      </c>
      <c r="DF47">
        <v>444.128964285714</v>
      </c>
      <c r="DG47">
        <v>12.2748642857143</v>
      </c>
      <c r="DH47">
        <v>500.062607142857</v>
      </c>
      <c r="DI47">
        <v>89.6630178571429</v>
      </c>
      <c r="DJ47">
        <v>0.0999605107142857</v>
      </c>
      <c r="DK47">
        <v>19.1988857142857</v>
      </c>
      <c r="DL47">
        <v>19.9957857142857</v>
      </c>
      <c r="DM47">
        <v>999.9</v>
      </c>
      <c r="DN47">
        <v>0</v>
      </c>
      <c r="DO47">
        <v>0</v>
      </c>
      <c r="DP47">
        <v>10017.3371428571</v>
      </c>
      <c r="DQ47">
        <v>0</v>
      </c>
      <c r="DR47">
        <v>9.98469</v>
      </c>
      <c r="DS47">
        <v>-24.8998428571429</v>
      </c>
      <c r="DT47">
        <v>456.742428571429</v>
      </c>
      <c r="DU47">
        <v>481.6005</v>
      </c>
      <c r="DV47">
        <v>0.722912428571429</v>
      </c>
      <c r="DW47">
        <v>476.0095</v>
      </c>
      <c r="DX47">
        <v>11.6092</v>
      </c>
      <c r="DY47">
        <v>1.105735</v>
      </c>
      <c r="DZ47">
        <v>1.04091571428571</v>
      </c>
      <c r="EA47">
        <v>8.38949107142857</v>
      </c>
      <c r="EB47">
        <v>7.50202642857143</v>
      </c>
      <c r="EC47">
        <v>1999.97964285714</v>
      </c>
      <c r="ED47">
        <v>0.97999775</v>
      </c>
      <c r="EE47">
        <v>0.0200023428571429</v>
      </c>
      <c r="EF47">
        <v>0</v>
      </c>
      <c r="EG47">
        <v>2.32814285714286</v>
      </c>
      <c r="EH47">
        <v>0</v>
      </c>
      <c r="EI47">
        <v>3822.25464285714</v>
      </c>
      <c r="EJ47">
        <v>17299.9571428571</v>
      </c>
      <c r="EK47">
        <v>39.8501785714286</v>
      </c>
      <c r="EL47">
        <v>40.1537857142857</v>
      </c>
      <c r="EM47">
        <v>39.7296785714286</v>
      </c>
      <c r="EN47">
        <v>38.5823928571429</v>
      </c>
      <c r="EO47">
        <v>38.5332857142857</v>
      </c>
      <c r="EP47">
        <v>1959.97714285714</v>
      </c>
      <c r="EQ47">
        <v>40.0028571428571</v>
      </c>
      <c r="ER47">
        <v>0</v>
      </c>
      <c r="ES47">
        <v>1679675841.5</v>
      </c>
      <c r="ET47">
        <v>0</v>
      </c>
      <c r="EU47">
        <v>2.31835769230769</v>
      </c>
      <c r="EV47">
        <v>-0.44905640236113</v>
      </c>
      <c r="EW47">
        <v>12.3972649381534</v>
      </c>
      <c r="EX47">
        <v>3822.28153846154</v>
      </c>
      <c r="EY47">
        <v>15</v>
      </c>
      <c r="EZ47">
        <v>0</v>
      </c>
      <c r="FA47" t="s">
        <v>409</v>
      </c>
      <c r="FB47">
        <v>1510822609</v>
      </c>
      <c r="FC47">
        <v>1510822610</v>
      </c>
      <c r="FD47">
        <v>0</v>
      </c>
      <c r="FE47">
        <v>-0.09</v>
      </c>
      <c r="FF47">
        <v>-0.009</v>
      </c>
      <c r="FG47">
        <v>6.722</v>
      </c>
      <c r="FH47">
        <v>0.497</v>
      </c>
      <c r="FI47">
        <v>420</v>
      </c>
      <c r="FJ47">
        <v>24</v>
      </c>
      <c r="FK47">
        <v>0.26</v>
      </c>
      <c r="FL47">
        <v>0.06</v>
      </c>
      <c r="FM47">
        <v>0.719654925</v>
      </c>
      <c r="FN47">
        <v>0.0660738348968089</v>
      </c>
      <c r="FO47">
        <v>0.00704251657927584</v>
      </c>
      <c r="FP47">
        <v>1</v>
      </c>
      <c r="FQ47">
        <v>1</v>
      </c>
      <c r="FR47">
        <v>1</v>
      </c>
      <c r="FS47" t="s">
        <v>410</v>
      </c>
      <c r="FT47">
        <v>2.97435</v>
      </c>
      <c r="FU47">
        <v>2.75374</v>
      </c>
      <c r="FV47">
        <v>0.0986716</v>
      </c>
      <c r="FW47">
        <v>0.103979</v>
      </c>
      <c r="FX47">
        <v>0.0638674</v>
      </c>
      <c r="FY47">
        <v>0.0616319</v>
      </c>
      <c r="FZ47">
        <v>35119</v>
      </c>
      <c r="GA47">
        <v>38092.6</v>
      </c>
      <c r="GB47">
        <v>35306.1</v>
      </c>
      <c r="GC47">
        <v>38552.4</v>
      </c>
      <c r="GD47">
        <v>46824.4</v>
      </c>
      <c r="GE47">
        <v>52221.4</v>
      </c>
      <c r="GF47">
        <v>55112.4</v>
      </c>
      <c r="GG47">
        <v>61796.7</v>
      </c>
      <c r="GH47">
        <v>2.0036</v>
      </c>
      <c r="GI47">
        <v>1.8266</v>
      </c>
      <c r="GJ47">
        <v>0.0339597</v>
      </c>
      <c r="GK47">
        <v>0</v>
      </c>
      <c r="GL47">
        <v>19.4301</v>
      </c>
      <c r="GM47">
        <v>999.9</v>
      </c>
      <c r="GN47">
        <v>53.034</v>
      </c>
      <c r="GO47">
        <v>27.744</v>
      </c>
      <c r="GP47">
        <v>22.1132</v>
      </c>
      <c r="GQ47">
        <v>55.4494</v>
      </c>
      <c r="GR47">
        <v>50.2244</v>
      </c>
      <c r="GS47">
        <v>1</v>
      </c>
      <c r="GT47">
        <v>-0.115005</v>
      </c>
      <c r="GU47">
        <v>4.88264</v>
      </c>
      <c r="GV47">
        <v>20.0864</v>
      </c>
      <c r="GW47">
        <v>5.20246</v>
      </c>
      <c r="GX47">
        <v>12.0043</v>
      </c>
      <c r="GY47">
        <v>4.9756</v>
      </c>
      <c r="GZ47">
        <v>3.29295</v>
      </c>
      <c r="HA47">
        <v>999.9</v>
      </c>
      <c r="HB47">
        <v>9999</v>
      </c>
      <c r="HC47">
        <v>9999</v>
      </c>
      <c r="HD47">
        <v>9999</v>
      </c>
      <c r="HE47">
        <v>1.86279</v>
      </c>
      <c r="HF47">
        <v>1.86781</v>
      </c>
      <c r="HG47">
        <v>1.86753</v>
      </c>
      <c r="HH47">
        <v>1.86859</v>
      </c>
      <c r="HI47">
        <v>1.86952</v>
      </c>
      <c r="HJ47">
        <v>1.86556</v>
      </c>
      <c r="HK47">
        <v>1.86674</v>
      </c>
      <c r="HL47">
        <v>1.86807</v>
      </c>
      <c r="HM47">
        <v>5</v>
      </c>
      <c r="HN47">
        <v>0</v>
      </c>
      <c r="HO47">
        <v>0</v>
      </c>
      <c r="HP47">
        <v>0</v>
      </c>
      <c r="HQ47" t="s">
        <v>411</v>
      </c>
      <c r="HR47" t="s">
        <v>412</v>
      </c>
      <c r="HS47" t="s">
        <v>413</v>
      </c>
      <c r="HT47" t="s">
        <v>413</v>
      </c>
      <c r="HU47" t="s">
        <v>413</v>
      </c>
      <c r="HV47" t="s">
        <v>413</v>
      </c>
      <c r="HW47">
        <v>0</v>
      </c>
      <c r="HX47">
        <v>100</v>
      </c>
      <c r="HY47">
        <v>100</v>
      </c>
      <c r="HZ47">
        <v>7.133</v>
      </c>
      <c r="IA47">
        <v>0.0576</v>
      </c>
      <c r="IB47">
        <v>4.05733592392587</v>
      </c>
      <c r="IC47">
        <v>0.00686039997816796</v>
      </c>
      <c r="ID47">
        <v>-6.09800565113382e-07</v>
      </c>
      <c r="IE47">
        <v>-3.62270322714017e-11</v>
      </c>
      <c r="IF47">
        <v>0.00552775430249796</v>
      </c>
      <c r="IG47">
        <v>-0.0240141547127097</v>
      </c>
      <c r="IH47">
        <v>0.00268956239764471</v>
      </c>
      <c r="II47">
        <v>-3.17667099220491e-05</v>
      </c>
      <c r="IJ47">
        <v>-3</v>
      </c>
      <c r="IK47">
        <v>2046</v>
      </c>
      <c r="IL47">
        <v>1</v>
      </c>
      <c r="IM47">
        <v>25</v>
      </c>
      <c r="IN47">
        <v>-568.6</v>
      </c>
      <c r="IO47">
        <v>-568.6</v>
      </c>
      <c r="IP47">
        <v>1.20239</v>
      </c>
      <c r="IQ47">
        <v>2.60864</v>
      </c>
      <c r="IR47">
        <v>1.54785</v>
      </c>
      <c r="IS47">
        <v>2.30957</v>
      </c>
      <c r="IT47">
        <v>1.34644</v>
      </c>
      <c r="IU47">
        <v>2.42188</v>
      </c>
      <c r="IV47">
        <v>31.5424</v>
      </c>
      <c r="IW47">
        <v>15.139</v>
      </c>
      <c r="IX47">
        <v>18</v>
      </c>
      <c r="IY47">
        <v>503.098</v>
      </c>
      <c r="IZ47">
        <v>392.749</v>
      </c>
      <c r="JA47">
        <v>13.0139</v>
      </c>
      <c r="JB47">
        <v>25.5578</v>
      </c>
      <c r="JC47">
        <v>30.0001</v>
      </c>
      <c r="JD47">
        <v>25.5959</v>
      </c>
      <c r="JE47">
        <v>25.5477</v>
      </c>
      <c r="JF47">
        <v>24.1388</v>
      </c>
      <c r="JG47">
        <v>47.968</v>
      </c>
      <c r="JH47">
        <v>0</v>
      </c>
      <c r="JI47">
        <v>13.0046</v>
      </c>
      <c r="JJ47">
        <v>520.697</v>
      </c>
      <c r="JK47">
        <v>11.6529</v>
      </c>
      <c r="JL47">
        <v>102.291</v>
      </c>
      <c r="JM47">
        <v>102.887</v>
      </c>
    </row>
    <row r="48" spans="1:273">
      <c r="A48">
        <v>32</v>
      </c>
      <c r="B48">
        <v>1510788498.6</v>
      </c>
      <c r="C48">
        <v>247</v>
      </c>
      <c r="D48" t="s">
        <v>474</v>
      </c>
      <c r="E48" t="s">
        <v>475</v>
      </c>
      <c r="F48">
        <v>5</v>
      </c>
      <c r="G48" t="s">
        <v>405</v>
      </c>
      <c r="H48" t="s">
        <v>406</v>
      </c>
      <c r="I48">
        <v>1510788491.1</v>
      </c>
      <c r="J48">
        <f>(K48)/1000</f>
        <v>0</v>
      </c>
      <c r="K48">
        <f>IF(CZ48, AN48, AH48)</f>
        <v>0</v>
      </c>
      <c r="L48">
        <f>IF(CZ48, AI48, AG48)</f>
        <v>0</v>
      </c>
      <c r="M48">
        <f>DB48 - IF(AU48&gt;1, L48*CV48*100.0/(AW48*DP48), 0)</f>
        <v>0</v>
      </c>
      <c r="N48">
        <f>((T48-J48/2)*M48-L48)/(T48+J48/2)</f>
        <v>0</v>
      </c>
      <c r="O48">
        <f>N48*(DI48+DJ48)/1000.0</f>
        <v>0</v>
      </c>
      <c r="P48">
        <f>(DB48 - IF(AU48&gt;1, L48*CV48*100.0/(AW48*DP48), 0))*(DI48+DJ48)/1000.0</f>
        <v>0</v>
      </c>
      <c r="Q48">
        <f>2.0/((1/S48-1/R48)+SIGN(S48)*SQRT((1/S48-1/R48)*(1/S48-1/R48) + 4*CW48/((CW48+1)*(CW48+1))*(2*1/S48*1/R48-1/R48*1/R48)))</f>
        <v>0</v>
      </c>
      <c r="R48">
        <f>IF(LEFT(CX48,1)&lt;&gt;"0",IF(LEFT(CX48,1)="1",3.0,CY48),$D$5+$E$5*(DP48*DI48/($K$5*1000))+$F$5*(DP48*DI48/($K$5*1000))*MAX(MIN(CV48,$J$5),$I$5)*MAX(MIN(CV48,$J$5),$I$5)+$G$5*MAX(MIN(CV48,$J$5),$I$5)*(DP48*DI48/($K$5*1000))+$H$5*(DP48*DI48/($K$5*1000))*(DP48*DI48/($K$5*1000)))</f>
        <v>0</v>
      </c>
      <c r="S48">
        <f>J48*(1000-(1000*0.61365*exp(17.502*W48/(240.97+W48))/(DI48+DJ48)+DD48)/2)/(1000*0.61365*exp(17.502*W48/(240.97+W48))/(DI48+DJ48)-DD48)</f>
        <v>0</v>
      </c>
      <c r="T48">
        <f>1/((CW48+1)/(Q48/1.6)+1/(R48/1.37)) + CW48/((CW48+1)/(Q48/1.6) + CW48/(R48/1.37))</f>
        <v>0</v>
      </c>
      <c r="U48">
        <f>(CR48*CU48)</f>
        <v>0</v>
      </c>
      <c r="V48">
        <f>(DK48+(U48+2*0.95*5.67E-8*(((DK48+$B$7)+273)^4-(DK48+273)^4)-44100*J48)/(1.84*29.3*R48+8*0.95*5.67E-8*(DK48+273)^3))</f>
        <v>0</v>
      </c>
      <c r="W48">
        <f>($C$7*DL48+$D$7*DM48+$E$7*V48)</f>
        <v>0</v>
      </c>
      <c r="X48">
        <f>0.61365*exp(17.502*W48/(240.97+W48))</f>
        <v>0</v>
      </c>
      <c r="Y48">
        <f>(Z48/AA48*100)</f>
        <v>0</v>
      </c>
      <c r="Z48">
        <f>DD48*(DI48+DJ48)/1000</f>
        <v>0</v>
      </c>
      <c r="AA48">
        <f>0.61365*exp(17.502*DK48/(240.97+DK48))</f>
        <v>0</v>
      </c>
      <c r="AB48">
        <f>(X48-DD48*(DI48+DJ48)/1000)</f>
        <v>0</v>
      </c>
      <c r="AC48">
        <f>(-J48*44100)</f>
        <v>0</v>
      </c>
      <c r="AD48">
        <f>2*29.3*R48*0.92*(DK48-W48)</f>
        <v>0</v>
      </c>
      <c r="AE48">
        <f>2*0.95*5.67E-8*(((DK48+$B$7)+273)^4-(W48+273)^4)</f>
        <v>0</v>
      </c>
      <c r="AF48">
        <f>U48+AE48+AC48+AD48</f>
        <v>0</v>
      </c>
      <c r="AG48">
        <f>DH48*AU48*(DC48-DB48*(1000-AU48*DE48)/(1000-AU48*DD48))/(100*CV48)</f>
        <v>0</v>
      </c>
      <c r="AH48">
        <f>1000*DH48*AU48*(DD48-DE48)/(100*CV48*(1000-AU48*DD48))</f>
        <v>0</v>
      </c>
      <c r="AI48">
        <f>(AJ48 - AK48 - DI48*1E3/(8.314*(DK48+273.15)) * AM48/DH48 * AL48) * DH48/(100*CV48) * (1000 - DE48)/1000</f>
        <v>0</v>
      </c>
      <c r="AJ48">
        <v>516.116496620956</v>
      </c>
      <c r="AK48">
        <v>496.334563636364</v>
      </c>
      <c r="AL48">
        <v>3.32967408880875</v>
      </c>
      <c r="AM48">
        <v>64.2423246042722</v>
      </c>
      <c r="AN48">
        <f>(AP48 - AO48 + DI48*1E3/(8.314*(DK48+273.15)) * AR48/DH48 * AQ48) * DH48/(100*CV48) * 1000/(1000 - AP48)</f>
        <v>0</v>
      </c>
      <c r="AO48">
        <v>11.6087398690498</v>
      </c>
      <c r="AP48">
        <v>12.3465157575758</v>
      </c>
      <c r="AQ48">
        <v>1.93120647468449e-06</v>
      </c>
      <c r="AR48">
        <v>102.202052282038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MAX(0,($B$13+$C$13*DP48)/(1+$D$13*DP48)*DI48/(DK48+273)*$E$13)</f>
        <v>0</v>
      </c>
      <c r="AX48" t="s">
        <v>407</v>
      </c>
      <c r="AY48" t="s">
        <v>407</v>
      </c>
      <c r="AZ48">
        <v>0</v>
      </c>
      <c r="BA48">
        <v>0</v>
      </c>
      <c r="BB48">
        <f>1-AZ48/BA48</f>
        <v>0</v>
      </c>
      <c r="BC48">
        <v>0</v>
      </c>
      <c r="BD48" t="s">
        <v>407</v>
      </c>
      <c r="BE48" t="s">
        <v>407</v>
      </c>
      <c r="BF48">
        <v>0</v>
      </c>
      <c r="BG48">
        <v>0</v>
      </c>
      <c r="BH48">
        <f>1-BF48/BG48</f>
        <v>0</v>
      </c>
      <c r="BI48">
        <v>0.5</v>
      </c>
      <c r="BJ48">
        <f>CS48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407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f>$B$11*DQ48+$C$11*DR48+$F$11*EC48*(1-EF48)</f>
        <v>0</v>
      </c>
      <c r="CS48">
        <f>CR48*CT48</f>
        <v>0</v>
      </c>
      <c r="CT48">
        <f>($B$11*$D$9+$C$11*$D$9+$F$11*((EP48+EH48)/MAX(EP48+EH48+EQ48, 0.1)*$I$9+EQ48/MAX(EP48+EH48+EQ48, 0.1)*$J$9))/($B$11+$C$11+$F$11)</f>
        <v>0</v>
      </c>
      <c r="CU48">
        <f>($B$11*$K$9+$C$11*$K$9+$F$11*((EP48+EH48)/MAX(EP48+EH48+EQ48, 0.1)*$P$9+EQ48/MAX(EP48+EH48+EQ48, 0.1)*$Q$9))/($B$11+$C$11+$F$11)</f>
        <v>0</v>
      </c>
      <c r="CV48">
        <v>2.18</v>
      </c>
      <c r="CW48">
        <v>0.5</v>
      </c>
      <c r="CX48" t="s">
        <v>408</v>
      </c>
      <c r="CY48">
        <v>2</v>
      </c>
      <c r="CZ48" t="b">
        <v>1</v>
      </c>
      <c r="DA48">
        <v>1510788491.1</v>
      </c>
      <c r="DB48">
        <v>467.492592592593</v>
      </c>
      <c r="DC48">
        <v>493.789962962963</v>
      </c>
      <c r="DD48">
        <v>12.3398259259259</v>
      </c>
      <c r="DE48">
        <v>11.6091555555556</v>
      </c>
      <c r="DF48">
        <v>460.409592592593</v>
      </c>
      <c r="DG48">
        <v>12.2823592592593</v>
      </c>
      <c r="DH48">
        <v>500.075925925926</v>
      </c>
      <c r="DI48">
        <v>89.6628</v>
      </c>
      <c r="DJ48">
        <v>0.100140974074074</v>
      </c>
      <c r="DK48">
        <v>19.1996962962963</v>
      </c>
      <c r="DL48">
        <v>19.9932074074074</v>
      </c>
      <c r="DM48">
        <v>999.9</v>
      </c>
      <c r="DN48">
        <v>0</v>
      </c>
      <c r="DO48">
        <v>0</v>
      </c>
      <c r="DP48">
        <v>9988.49148148148</v>
      </c>
      <c r="DQ48">
        <v>0</v>
      </c>
      <c r="DR48">
        <v>9.98469</v>
      </c>
      <c r="DS48">
        <v>-26.2973074074074</v>
      </c>
      <c r="DT48">
        <v>473.33362962963</v>
      </c>
      <c r="DU48">
        <v>499.589777777778</v>
      </c>
      <c r="DV48">
        <v>0.730670592592592</v>
      </c>
      <c r="DW48">
        <v>493.789962962963</v>
      </c>
      <c r="DX48">
        <v>11.6091555555556</v>
      </c>
      <c r="DY48">
        <v>1.1064237037037</v>
      </c>
      <c r="DZ48">
        <v>1.04090851851852</v>
      </c>
      <c r="EA48">
        <v>8.39867185185185</v>
      </c>
      <c r="EB48">
        <v>7.50193037037037</v>
      </c>
      <c r="EC48">
        <v>1999.96925925926</v>
      </c>
      <c r="ED48">
        <v>0.979996518518518</v>
      </c>
      <c r="EE48">
        <v>0.0200036074074074</v>
      </c>
      <c r="EF48">
        <v>0</v>
      </c>
      <c r="EG48">
        <v>2.3233</v>
      </c>
      <c r="EH48">
        <v>0</v>
      </c>
      <c r="EI48">
        <v>3823.13185185185</v>
      </c>
      <c r="EJ48">
        <v>17299.8666666667</v>
      </c>
      <c r="EK48">
        <v>39.7937407407407</v>
      </c>
      <c r="EL48">
        <v>40.1015555555555</v>
      </c>
      <c r="EM48">
        <v>39.6780740740741</v>
      </c>
      <c r="EN48">
        <v>38.5112962962963</v>
      </c>
      <c r="EO48">
        <v>38.4766296296296</v>
      </c>
      <c r="EP48">
        <v>1959.96222222222</v>
      </c>
      <c r="EQ48">
        <v>40.0074074074074</v>
      </c>
      <c r="ER48">
        <v>0</v>
      </c>
      <c r="ES48">
        <v>1679675846.9</v>
      </c>
      <c r="ET48">
        <v>0</v>
      </c>
      <c r="EU48">
        <v>2.305228</v>
      </c>
      <c r="EV48">
        <v>0.196723080248949</v>
      </c>
      <c r="EW48">
        <v>13.2623076776393</v>
      </c>
      <c r="EX48">
        <v>3823.296</v>
      </c>
      <c r="EY48">
        <v>15</v>
      </c>
      <c r="EZ48">
        <v>0</v>
      </c>
      <c r="FA48" t="s">
        <v>409</v>
      </c>
      <c r="FB48">
        <v>1510822609</v>
      </c>
      <c r="FC48">
        <v>1510822610</v>
      </c>
      <c r="FD48">
        <v>0</v>
      </c>
      <c r="FE48">
        <v>-0.09</v>
      </c>
      <c r="FF48">
        <v>-0.009</v>
      </c>
      <c r="FG48">
        <v>6.722</v>
      </c>
      <c r="FH48">
        <v>0.497</v>
      </c>
      <c r="FI48">
        <v>420</v>
      </c>
      <c r="FJ48">
        <v>24</v>
      </c>
      <c r="FK48">
        <v>0.26</v>
      </c>
      <c r="FL48">
        <v>0.06</v>
      </c>
      <c r="FM48">
        <v>0.725171125</v>
      </c>
      <c r="FN48">
        <v>0.0910653771106929</v>
      </c>
      <c r="FO48">
        <v>0.00889007622629722</v>
      </c>
      <c r="FP48">
        <v>1</v>
      </c>
      <c r="FQ48">
        <v>1</v>
      </c>
      <c r="FR48">
        <v>1</v>
      </c>
      <c r="FS48" t="s">
        <v>410</v>
      </c>
      <c r="FT48">
        <v>2.97437</v>
      </c>
      <c r="FU48">
        <v>2.75381</v>
      </c>
      <c r="FV48">
        <v>0.101201</v>
      </c>
      <c r="FW48">
        <v>0.106525</v>
      </c>
      <c r="FX48">
        <v>0.0638772</v>
      </c>
      <c r="FY48">
        <v>0.0616301</v>
      </c>
      <c r="FZ48">
        <v>35020.3</v>
      </c>
      <c r="GA48">
        <v>37984.3</v>
      </c>
      <c r="GB48">
        <v>35305.9</v>
      </c>
      <c r="GC48">
        <v>38552.3</v>
      </c>
      <c r="GD48">
        <v>46823.9</v>
      </c>
      <c r="GE48">
        <v>52221.5</v>
      </c>
      <c r="GF48">
        <v>55112.3</v>
      </c>
      <c r="GG48">
        <v>61796.8</v>
      </c>
      <c r="GH48">
        <v>2.00322</v>
      </c>
      <c r="GI48">
        <v>1.82652</v>
      </c>
      <c r="GJ48">
        <v>0.0343397</v>
      </c>
      <c r="GK48">
        <v>0</v>
      </c>
      <c r="GL48">
        <v>19.4284</v>
      </c>
      <c r="GM48">
        <v>999.9</v>
      </c>
      <c r="GN48">
        <v>53.034</v>
      </c>
      <c r="GO48">
        <v>27.744</v>
      </c>
      <c r="GP48">
        <v>22.1149</v>
      </c>
      <c r="GQ48">
        <v>55.9094</v>
      </c>
      <c r="GR48">
        <v>50.1643</v>
      </c>
      <c r="GS48">
        <v>1</v>
      </c>
      <c r="GT48">
        <v>-0.1144</v>
      </c>
      <c r="GU48">
        <v>4.93657</v>
      </c>
      <c r="GV48">
        <v>20.0847</v>
      </c>
      <c r="GW48">
        <v>5.20276</v>
      </c>
      <c r="GX48">
        <v>12.004</v>
      </c>
      <c r="GY48">
        <v>4.9755</v>
      </c>
      <c r="GZ48">
        <v>3.2929</v>
      </c>
      <c r="HA48">
        <v>999.9</v>
      </c>
      <c r="HB48">
        <v>9999</v>
      </c>
      <c r="HC48">
        <v>9999</v>
      </c>
      <c r="HD48">
        <v>9999</v>
      </c>
      <c r="HE48">
        <v>1.86278</v>
      </c>
      <c r="HF48">
        <v>1.86781</v>
      </c>
      <c r="HG48">
        <v>1.86753</v>
      </c>
      <c r="HH48">
        <v>1.8686</v>
      </c>
      <c r="HI48">
        <v>1.86953</v>
      </c>
      <c r="HJ48">
        <v>1.86556</v>
      </c>
      <c r="HK48">
        <v>1.86675</v>
      </c>
      <c r="HL48">
        <v>1.8681</v>
      </c>
      <c r="HM48">
        <v>5</v>
      </c>
      <c r="HN48">
        <v>0</v>
      </c>
      <c r="HO48">
        <v>0</v>
      </c>
      <c r="HP48">
        <v>0</v>
      </c>
      <c r="HQ48" t="s">
        <v>411</v>
      </c>
      <c r="HR48" t="s">
        <v>412</v>
      </c>
      <c r="HS48" t="s">
        <v>413</v>
      </c>
      <c r="HT48" t="s">
        <v>413</v>
      </c>
      <c r="HU48" t="s">
        <v>413</v>
      </c>
      <c r="HV48" t="s">
        <v>413</v>
      </c>
      <c r="HW48">
        <v>0</v>
      </c>
      <c r="HX48">
        <v>100</v>
      </c>
      <c r="HY48">
        <v>100</v>
      </c>
      <c r="HZ48">
        <v>7.234</v>
      </c>
      <c r="IA48">
        <v>0.0577</v>
      </c>
      <c r="IB48">
        <v>4.05733592392587</v>
      </c>
      <c r="IC48">
        <v>0.00686039997816796</v>
      </c>
      <c r="ID48">
        <v>-6.09800565113382e-07</v>
      </c>
      <c r="IE48">
        <v>-3.62270322714017e-11</v>
      </c>
      <c r="IF48">
        <v>0.00552775430249796</v>
      </c>
      <c r="IG48">
        <v>-0.0240141547127097</v>
      </c>
      <c r="IH48">
        <v>0.00268956239764471</v>
      </c>
      <c r="II48">
        <v>-3.17667099220491e-05</v>
      </c>
      <c r="IJ48">
        <v>-3</v>
      </c>
      <c r="IK48">
        <v>2046</v>
      </c>
      <c r="IL48">
        <v>1</v>
      </c>
      <c r="IM48">
        <v>25</v>
      </c>
      <c r="IN48">
        <v>-568.5</v>
      </c>
      <c r="IO48">
        <v>-568.5</v>
      </c>
      <c r="IP48">
        <v>1.23535</v>
      </c>
      <c r="IQ48">
        <v>2.61719</v>
      </c>
      <c r="IR48">
        <v>1.54785</v>
      </c>
      <c r="IS48">
        <v>2.30957</v>
      </c>
      <c r="IT48">
        <v>1.34644</v>
      </c>
      <c r="IU48">
        <v>2.35718</v>
      </c>
      <c r="IV48">
        <v>31.5643</v>
      </c>
      <c r="IW48">
        <v>15.1302</v>
      </c>
      <c r="IX48">
        <v>18</v>
      </c>
      <c r="IY48">
        <v>502.851</v>
      </c>
      <c r="IZ48">
        <v>392.708</v>
      </c>
      <c r="JA48">
        <v>13.0163</v>
      </c>
      <c r="JB48">
        <v>25.559</v>
      </c>
      <c r="JC48">
        <v>30.0004</v>
      </c>
      <c r="JD48">
        <v>25.5959</v>
      </c>
      <c r="JE48">
        <v>25.5477</v>
      </c>
      <c r="JF48">
        <v>24.8109</v>
      </c>
      <c r="JG48">
        <v>47.968</v>
      </c>
      <c r="JH48">
        <v>0</v>
      </c>
      <c r="JI48">
        <v>13.0115</v>
      </c>
      <c r="JJ48">
        <v>540.93</v>
      </c>
      <c r="JK48">
        <v>11.6529</v>
      </c>
      <c r="JL48">
        <v>102.291</v>
      </c>
      <c r="JM48">
        <v>102.887</v>
      </c>
    </row>
    <row r="49" spans="1:273">
      <c r="A49">
        <v>33</v>
      </c>
      <c r="B49">
        <v>1510788503.6</v>
      </c>
      <c r="C49">
        <v>252</v>
      </c>
      <c r="D49" t="s">
        <v>476</v>
      </c>
      <c r="E49" t="s">
        <v>477</v>
      </c>
      <c r="F49">
        <v>5</v>
      </c>
      <c r="G49" t="s">
        <v>405</v>
      </c>
      <c r="H49" t="s">
        <v>406</v>
      </c>
      <c r="I49">
        <v>1510788495.81429</v>
      </c>
      <c r="J49">
        <f>(K49)/1000</f>
        <v>0</v>
      </c>
      <c r="K49">
        <f>IF(CZ49, AN49, AH49)</f>
        <v>0</v>
      </c>
      <c r="L49">
        <f>IF(CZ49, AI49, AG49)</f>
        <v>0</v>
      </c>
      <c r="M49">
        <f>DB49 - IF(AU49&gt;1, L49*CV49*100.0/(AW49*DP49), 0)</f>
        <v>0</v>
      </c>
      <c r="N49">
        <f>((T49-J49/2)*M49-L49)/(T49+J49/2)</f>
        <v>0</v>
      </c>
      <c r="O49">
        <f>N49*(DI49+DJ49)/1000.0</f>
        <v>0</v>
      </c>
      <c r="P49">
        <f>(DB49 - IF(AU49&gt;1, L49*CV49*100.0/(AW49*DP49), 0))*(DI49+DJ49)/1000.0</f>
        <v>0</v>
      </c>
      <c r="Q49">
        <f>2.0/((1/S49-1/R49)+SIGN(S49)*SQRT((1/S49-1/R49)*(1/S49-1/R49) + 4*CW49/((CW49+1)*(CW49+1))*(2*1/S49*1/R49-1/R49*1/R49)))</f>
        <v>0</v>
      </c>
      <c r="R49">
        <f>IF(LEFT(CX49,1)&lt;&gt;"0",IF(LEFT(CX49,1)="1",3.0,CY49),$D$5+$E$5*(DP49*DI49/($K$5*1000))+$F$5*(DP49*DI49/($K$5*1000))*MAX(MIN(CV49,$J$5),$I$5)*MAX(MIN(CV49,$J$5),$I$5)+$G$5*MAX(MIN(CV49,$J$5),$I$5)*(DP49*DI49/($K$5*1000))+$H$5*(DP49*DI49/($K$5*1000))*(DP49*DI49/($K$5*1000)))</f>
        <v>0</v>
      </c>
      <c r="S49">
        <f>J49*(1000-(1000*0.61365*exp(17.502*W49/(240.97+W49))/(DI49+DJ49)+DD49)/2)/(1000*0.61365*exp(17.502*W49/(240.97+W49))/(DI49+DJ49)-DD49)</f>
        <v>0</v>
      </c>
      <c r="T49">
        <f>1/((CW49+1)/(Q49/1.6)+1/(R49/1.37)) + CW49/((CW49+1)/(Q49/1.6) + CW49/(R49/1.37))</f>
        <v>0</v>
      </c>
      <c r="U49">
        <f>(CR49*CU49)</f>
        <v>0</v>
      </c>
      <c r="V49">
        <f>(DK49+(U49+2*0.95*5.67E-8*(((DK49+$B$7)+273)^4-(DK49+273)^4)-44100*J49)/(1.84*29.3*R49+8*0.95*5.67E-8*(DK49+273)^3))</f>
        <v>0</v>
      </c>
      <c r="W49">
        <f>($C$7*DL49+$D$7*DM49+$E$7*V49)</f>
        <v>0</v>
      </c>
      <c r="X49">
        <f>0.61365*exp(17.502*W49/(240.97+W49))</f>
        <v>0</v>
      </c>
      <c r="Y49">
        <f>(Z49/AA49*100)</f>
        <v>0</v>
      </c>
      <c r="Z49">
        <f>DD49*(DI49+DJ49)/1000</f>
        <v>0</v>
      </c>
      <c r="AA49">
        <f>0.61365*exp(17.502*DK49/(240.97+DK49))</f>
        <v>0</v>
      </c>
      <c r="AB49">
        <f>(X49-DD49*(DI49+DJ49)/1000)</f>
        <v>0</v>
      </c>
      <c r="AC49">
        <f>(-J49*44100)</f>
        <v>0</v>
      </c>
      <c r="AD49">
        <f>2*29.3*R49*0.92*(DK49-W49)</f>
        <v>0</v>
      </c>
      <c r="AE49">
        <f>2*0.95*5.67E-8*(((DK49+$B$7)+273)^4-(W49+273)^4)</f>
        <v>0</v>
      </c>
      <c r="AF49">
        <f>U49+AE49+AC49+AD49</f>
        <v>0</v>
      </c>
      <c r="AG49">
        <f>DH49*AU49*(DC49-DB49*(1000-AU49*DE49)/(1000-AU49*DD49))/(100*CV49)</f>
        <v>0</v>
      </c>
      <c r="AH49">
        <f>1000*DH49*AU49*(DD49-DE49)/(100*CV49*(1000-AU49*DD49))</f>
        <v>0</v>
      </c>
      <c r="AI49">
        <f>(AJ49 - AK49 - DI49*1E3/(8.314*(DK49+273.15)) * AM49/DH49 * AL49) * DH49/(100*CV49) * (1000 - DE49)/1000</f>
        <v>0</v>
      </c>
      <c r="AJ49">
        <v>533.166450236101</v>
      </c>
      <c r="AK49">
        <v>513.151751515152</v>
      </c>
      <c r="AL49">
        <v>3.36577119505278</v>
      </c>
      <c r="AM49">
        <v>64.2423246042722</v>
      </c>
      <c r="AN49">
        <f>(AP49 - AO49 + DI49*1E3/(8.314*(DK49+273.15)) * AR49/DH49 * AQ49) * DH49/(100*CV49) * 1000/(1000 - AP49)</f>
        <v>0</v>
      </c>
      <c r="AO49">
        <v>11.6100283402003</v>
      </c>
      <c r="AP49">
        <v>12.3472012121212</v>
      </c>
      <c r="AQ49">
        <v>2.6877623085174e-07</v>
      </c>
      <c r="AR49">
        <v>102.202052282038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MAX(0,($B$13+$C$13*DP49)/(1+$D$13*DP49)*DI49/(DK49+273)*$E$13)</f>
        <v>0</v>
      </c>
      <c r="AX49" t="s">
        <v>407</v>
      </c>
      <c r="AY49" t="s">
        <v>407</v>
      </c>
      <c r="AZ49">
        <v>0</v>
      </c>
      <c r="BA49">
        <v>0</v>
      </c>
      <c r="BB49">
        <f>1-AZ49/BA49</f>
        <v>0</v>
      </c>
      <c r="BC49">
        <v>0</v>
      </c>
      <c r="BD49" t="s">
        <v>407</v>
      </c>
      <c r="BE49" t="s">
        <v>407</v>
      </c>
      <c r="BF49">
        <v>0</v>
      </c>
      <c r="BG49">
        <v>0</v>
      </c>
      <c r="BH49">
        <f>1-BF49/BG49</f>
        <v>0</v>
      </c>
      <c r="BI49">
        <v>0.5</v>
      </c>
      <c r="BJ49">
        <f>CS49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407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f>$B$11*DQ49+$C$11*DR49+$F$11*EC49*(1-EF49)</f>
        <v>0</v>
      </c>
      <c r="CS49">
        <f>CR49*CT49</f>
        <v>0</v>
      </c>
      <c r="CT49">
        <f>($B$11*$D$9+$C$11*$D$9+$F$11*((EP49+EH49)/MAX(EP49+EH49+EQ49, 0.1)*$I$9+EQ49/MAX(EP49+EH49+EQ49, 0.1)*$J$9))/($B$11+$C$11+$F$11)</f>
        <v>0</v>
      </c>
      <c r="CU49">
        <f>($B$11*$K$9+$C$11*$K$9+$F$11*((EP49+EH49)/MAX(EP49+EH49+EQ49, 0.1)*$P$9+EQ49/MAX(EP49+EH49+EQ49, 0.1)*$Q$9))/($B$11+$C$11+$F$11)</f>
        <v>0</v>
      </c>
      <c r="CV49">
        <v>2.18</v>
      </c>
      <c r="CW49">
        <v>0.5</v>
      </c>
      <c r="CX49" t="s">
        <v>408</v>
      </c>
      <c r="CY49">
        <v>2</v>
      </c>
      <c r="CZ49" t="b">
        <v>1</v>
      </c>
      <c r="DA49">
        <v>1510788495.81429</v>
      </c>
      <c r="DB49">
        <v>482.7755</v>
      </c>
      <c r="DC49">
        <v>509.671785714286</v>
      </c>
      <c r="DD49">
        <v>12.3444178571429</v>
      </c>
      <c r="DE49">
        <v>11.6092678571429</v>
      </c>
      <c r="DF49">
        <v>475.597321428571</v>
      </c>
      <c r="DG49">
        <v>12.2868321428571</v>
      </c>
      <c r="DH49">
        <v>500.0695</v>
      </c>
      <c r="DI49">
        <v>89.662075</v>
      </c>
      <c r="DJ49">
        <v>0.100104110714286</v>
      </c>
      <c r="DK49">
        <v>19.2002464285714</v>
      </c>
      <c r="DL49">
        <v>19.9916285714286</v>
      </c>
      <c r="DM49">
        <v>999.9</v>
      </c>
      <c r="DN49">
        <v>0</v>
      </c>
      <c r="DO49">
        <v>0</v>
      </c>
      <c r="DP49">
        <v>9980.51107142857</v>
      </c>
      <c r="DQ49">
        <v>0</v>
      </c>
      <c r="DR49">
        <v>9.98469</v>
      </c>
      <c r="DS49">
        <v>-26.896275</v>
      </c>
      <c r="DT49">
        <v>488.809714285714</v>
      </c>
      <c r="DU49">
        <v>515.658285714286</v>
      </c>
      <c r="DV49">
        <v>0.735157464285714</v>
      </c>
      <c r="DW49">
        <v>509.671785714286</v>
      </c>
      <c r="DX49">
        <v>11.6092678571429</v>
      </c>
      <c r="DY49">
        <v>1.10682678571429</v>
      </c>
      <c r="DZ49">
        <v>1.04091071428571</v>
      </c>
      <c r="EA49">
        <v>8.40404392857143</v>
      </c>
      <c r="EB49">
        <v>7.50194857142857</v>
      </c>
      <c r="EC49">
        <v>2000</v>
      </c>
      <c r="ED49">
        <v>0.979993678571428</v>
      </c>
      <c r="EE49">
        <v>0.0200065071428571</v>
      </c>
      <c r="EF49">
        <v>0</v>
      </c>
      <c r="EG49">
        <v>2.32939285714286</v>
      </c>
      <c r="EH49">
        <v>0</v>
      </c>
      <c r="EI49">
        <v>3824.23928571428</v>
      </c>
      <c r="EJ49">
        <v>17300.1214285714</v>
      </c>
      <c r="EK49">
        <v>39.7385357142857</v>
      </c>
      <c r="EL49">
        <v>40.0555714285714</v>
      </c>
      <c r="EM49">
        <v>39.6247142857143</v>
      </c>
      <c r="EN49">
        <v>38.44625</v>
      </c>
      <c r="EO49">
        <v>38.4328571428571</v>
      </c>
      <c r="EP49">
        <v>1959.98535714286</v>
      </c>
      <c r="EQ49">
        <v>40.0160714285714</v>
      </c>
      <c r="ER49">
        <v>0</v>
      </c>
      <c r="ES49">
        <v>1679675851.7</v>
      </c>
      <c r="ET49">
        <v>0</v>
      </c>
      <c r="EU49">
        <v>2.322592</v>
      </c>
      <c r="EV49">
        <v>0.0319615424443423</v>
      </c>
      <c r="EW49">
        <v>12.8607692354795</v>
      </c>
      <c r="EX49">
        <v>3824.4228</v>
      </c>
      <c r="EY49">
        <v>15</v>
      </c>
      <c r="EZ49">
        <v>0</v>
      </c>
      <c r="FA49" t="s">
        <v>409</v>
      </c>
      <c r="FB49">
        <v>1510822609</v>
      </c>
      <c r="FC49">
        <v>1510822610</v>
      </c>
      <c r="FD49">
        <v>0</v>
      </c>
      <c r="FE49">
        <v>-0.09</v>
      </c>
      <c r="FF49">
        <v>-0.009</v>
      </c>
      <c r="FG49">
        <v>6.722</v>
      </c>
      <c r="FH49">
        <v>0.497</v>
      </c>
      <c r="FI49">
        <v>420</v>
      </c>
      <c r="FJ49">
        <v>24</v>
      </c>
      <c r="FK49">
        <v>0.26</v>
      </c>
      <c r="FL49">
        <v>0.06</v>
      </c>
      <c r="FM49">
        <v>0.7319465</v>
      </c>
      <c r="FN49">
        <v>0.0586194371482167</v>
      </c>
      <c r="FO49">
        <v>0.00628440745018972</v>
      </c>
      <c r="FP49">
        <v>1</v>
      </c>
      <c r="FQ49">
        <v>1</v>
      </c>
      <c r="FR49">
        <v>1</v>
      </c>
      <c r="FS49" t="s">
        <v>410</v>
      </c>
      <c r="FT49">
        <v>2.97457</v>
      </c>
      <c r="FU49">
        <v>2.75377</v>
      </c>
      <c r="FV49">
        <v>0.103723</v>
      </c>
      <c r="FW49">
        <v>0.109005</v>
      </c>
      <c r="FX49">
        <v>0.0638804</v>
      </c>
      <c r="FY49">
        <v>0.0616351</v>
      </c>
      <c r="FZ49">
        <v>34922.2</v>
      </c>
      <c r="GA49">
        <v>37878.7</v>
      </c>
      <c r="GB49">
        <v>35306.1</v>
      </c>
      <c r="GC49">
        <v>38552.1</v>
      </c>
      <c r="GD49">
        <v>46823.6</v>
      </c>
      <c r="GE49">
        <v>52221.4</v>
      </c>
      <c r="GF49">
        <v>55112.1</v>
      </c>
      <c r="GG49">
        <v>61796.9</v>
      </c>
      <c r="GH49">
        <v>2.0032</v>
      </c>
      <c r="GI49">
        <v>1.82665</v>
      </c>
      <c r="GJ49">
        <v>0.0339597</v>
      </c>
      <c r="GK49">
        <v>0</v>
      </c>
      <c r="GL49">
        <v>19.4284</v>
      </c>
      <c r="GM49">
        <v>999.9</v>
      </c>
      <c r="GN49">
        <v>53.009</v>
      </c>
      <c r="GO49">
        <v>27.744</v>
      </c>
      <c r="GP49">
        <v>22.1041</v>
      </c>
      <c r="GQ49">
        <v>55.8594</v>
      </c>
      <c r="GR49">
        <v>49.7796</v>
      </c>
      <c r="GS49">
        <v>1</v>
      </c>
      <c r="GT49">
        <v>-0.11439</v>
      </c>
      <c r="GU49">
        <v>4.94092</v>
      </c>
      <c r="GV49">
        <v>20.0846</v>
      </c>
      <c r="GW49">
        <v>5.20321</v>
      </c>
      <c r="GX49">
        <v>12.0043</v>
      </c>
      <c r="GY49">
        <v>4.97575</v>
      </c>
      <c r="GZ49">
        <v>3.29298</v>
      </c>
      <c r="HA49">
        <v>999.9</v>
      </c>
      <c r="HB49">
        <v>9999</v>
      </c>
      <c r="HC49">
        <v>9999</v>
      </c>
      <c r="HD49">
        <v>9999</v>
      </c>
      <c r="HE49">
        <v>1.86278</v>
      </c>
      <c r="HF49">
        <v>1.86782</v>
      </c>
      <c r="HG49">
        <v>1.86752</v>
      </c>
      <c r="HH49">
        <v>1.86859</v>
      </c>
      <c r="HI49">
        <v>1.86954</v>
      </c>
      <c r="HJ49">
        <v>1.86557</v>
      </c>
      <c r="HK49">
        <v>1.86673</v>
      </c>
      <c r="HL49">
        <v>1.86809</v>
      </c>
      <c r="HM49">
        <v>5</v>
      </c>
      <c r="HN49">
        <v>0</v>
      </c>
      <c r="HO49">
        <v>0</v>
      </c>
      <c r="HP49">
        <v>0</v>
      </c>
      <c r="HQ49" t="s">
        <v>411</v>
      </c>
      <c r="HR49" t="s">
        <v>412</v>
      </c>
      <c r="HS49" t="s">
        <v>413</v>
      </c>
      <c r="HT49" t="s">
        <v>413</v>
      </c>
      <c r="HU49" t="s">
        <v>413</v>
      </c>
      <c r="HV49" t="s">
        <v>413</v>
      </c>
      <c r="HW49">
        <v>0</v>
      </c>
      <c r="HX49">
        <v>100</v>
      </c>
      <c r="HY49">
        <v>100</v>
      </c>
      <c r="HZ49">
        <v>7.338</v>
      </c>
      <c r="IA49">
        <v>0.0577</v>
      </c>
      <c r="IB49">
        <v>4.05733592392587</v>
      </c>
      <c r="IC49">
        <v>0.00686039997816796</v>
      </c>
      <c r="ID49">
        <v>-6.09800565113382e-07</v>
      </c>
      <c r="IE49">
        <v>-3.62270322714017e-11</v>
      </c>
      <c r="IF49">
        <v>0.00552775430249796</v>
      </c>
      <c r="IG49">
        <v>-0.0240141547127097</v>
      </c>
      <c r="IH49">
        <v>0.00268956239764471</v>
      </c>
      <c r="II49">
        <v>-3.17667099220491e-05</v>
      </c>
      <c r="IJ49">
        <v>-3</v>
      </c>
      <c r="IK49">
        <v>2046</v>
      </c>
      <c r="IL49">
        <v>1</v>
      </c>
      <c r="IM49">
        <v>25</v>
      </c>
      <c r="IN49">
        <v>-568.4</v>
      </c>
      <c r="IO49">
        <v>-568.4</v>
      </c>
      <c r="IP49">
        <v>1.26587</v>
      </c>
      <c r="IQ49">
        <v>2.60864</v>
      </c>
      <c r="IR49">
        <v>1.54785</v>
      </c>
      <c r="IS49">
        <v>2.30957</v>
      </c>
      <c r="IT49">
        <v>1.34644</v>
      </c>
      <c r="IU49">
        <v>2.33154</v>
      </c>
      <c r="IV49">
        <v>31.5424</v>
      </c>
      <c r="IW49">
        <v>15.1302</v>
      </c>
      <c r="IX49">
        <v>18</v>
      </c>
      <c r="IY49">
        <v>502.835</v>
      </c>
      <c r="IZ49">
        <v>392.776</v>
      </c>
      <c r="JA49">
        <v>13.0174</v>
      </c>
      <c r="JB49">
        <v>25.559</v>
      </c>
      <c r="JC49">
        <v>30.0002</v>
      </c>
      <c r="JD49">
        <v>25.5959</v>
      </c>
      <c r="JE49">
        <v>25.5477</v>
      </c>
      <c r="JF49">
        <v>25.401</v>
      </c>
      <c r="JG49">
        <v>47.968</v>
      </c>
      <c r="JH49">
        <v>0</v>
      </c>
      <c r="JI49">
        <v>13.0195</v>
      </c>
      <c r="JJ49">
        <v>554.534</v>
      </c>
      <c r="JK49">
        <v>11.6529</v>
      </c>
      <c r="JL49">
        <v>102.29</v>
      </c>
      <c r="JM49">
        <v>102.887</v>
      </c>
    </row>
    <row r="50" spans="1:273">
      <c r="A50">
        <v>34</v>
      </c>
      <c r="B50">
        <v>1510788508.6</v>
      </c>
      <c r="C50">
        <v>257</v>
      </c>
      <c r="D50" t="s">
        <v>478</v>
      </c>
      <c r="E50" t="s">
        <v>479</v>
      </c>
      <c r="F50">
        <v>5</v>
      </c>
      <c r="G50" t="s">
        <v>405</v>
      </c>
      <c r="H50" t="s">
        <v>406</v>
      </c>
      <c r="I50">
        <v>1510788501.1</v>
      </c>
      <c r="J50">
        <f>(K50)/1000</f>
        <v>0</v>
      </c>
      <c r="K50">
        <f>IF(CZ50, AN50, AH50)</f>
        <v>0</v>
      </c>
      <c r="L50">
        <f>IF(CZ50, AI50, AG50)</f>
        <v>0</v>
      </c>
      <c r="M50">
        <f>DB50 - IF(AU50&gt;1, L50*CV50*100.0/(AW50*DP50), 0)</f>
        <v>0</v>
      </c>
      <c r="N50">
        <f>((T50-J50/2)*M50-L50)/(T50+J50/2)</f>
        <v>0</v>
      </c>
      <c r="O50">
        <f>N50*(DI50+DJ50)/1000.0</f>
        <v>0</v>
      </c>
      <c r="P50">
        <f>(DB50 - IF(AU50&gt;1, L50*CV50*100.0/(AW50*DP50), 0))*(DI50+DJ50)/1000.0</f>
        <v>0</v>
      </c>
      <c r="Q50">
        <f>2.0/((1/S50-1/R50)+SIGN(S50)*SQRT((1/S50-1/R50)*(1/S50-1/R50) + 4*CW50/((CW50+1)*(CW50+1))*(2*1/S50*1/R50-1/R50*1/R50)))</f>
        <v>0</v>
      </c>
      <c r="R50">
        <f>IF(LEFT(CX50,1)&lt;&gt;"0",IF(LEFT(CX50,1)="1",3.0,CY50),$D$5+$E$5*(DP50*DI50/($K$5*1000))+$F$5*(DP50*DI50/($K$5*1000))*MAX(MIN(CV50,$J$5),$I$5)*MAX(MIN(CV50,$J$5),$I$5)+$G$5*MAX(MIN(CV50,$J$5),$I$5)*(DP50*DI50/($K$5*1000))+$H$5*(DP50*DI50/($K$5*1000))*(DP50*DI50/($K$5*1000)))</f>
        <v>0</v>
      </c>
      <c r="S50">
        <f>J50*(1000-(1000*0.61365*exp(17.502*W50/(240.97+W50))/(DI50+DJ50)+DD50)/2)/(1000*0.61365*exp(17.502*W50/(240.97+W50))/(DI50+DJ50)-DD50)</f>
        <v>0</v>
      </c>
      <c r="T50">
        <f>1/((CW50+1)/(Q50/1.6)+1/(R50/1.37)) + CW50/((CW50+1)/(Q50/1.6) + CW50/(R50/1.37))</f>
        <v>0</v>
      </c>
      <c r="U50">
        <f>(CR50*CU50)</f>
        <v>0</v>
      </c>
      <c r="V50">
        <f>(DK50+(U50+2*0.95*5.67E-8*(((DK50+$B$7)+273)^4-(DK50+273)^4)-44100*J50)/(1.84*29.3*R50+8*0.95*5.67E-8*(DK50+273)^3))</f>
        <v>0</v>
      </c>
      <c r="W50">
        <f>($C$7*DL50+$D$7*DM50+$E$7*V50)</f>
        <v>0</v>
      </c>
      <c r="X50">
        <f>0.61365*exp(17.502*W50/(240.97+W50))</f>
        <v>0</v>
      </c>
      <c r="Y50">
        <f>(Z50/AA50*100)</f>
        <v>0</v>
      </c>
      <c r="Z50">
        <f>DD50*(DI50+DJ50)/1000</f>
        <v>0</v>
      </c>
      <c r="AA50">
        <f>0.61365*exp(17.502*DK50/(240.97+DK50))</f>
        <v>0</v>
      </c>
      <c r="AB50">
        <f>(X50-DD50*(DI50+DJ50)/1000)</f>
        <v>0</v>
      </c>
      <c r="AC50">
        <f>(-J50*44100)</f>
        <v>0</v>
      </c>
      <c r="AD50">
        <f>2*29.3*R50*0.92*(DK50-W50)</f>
        <v>0</v>
      </c>
      <c r="AE50">
        <f>2*0.95*5.67E-8*(((DK50+$B$7)+273)^4-(W50+273)^4)</f>
        <v>0</v>
      </c>
      <c r="AF50">
        <f>U50+AE50+AC50+AD50</f>
        <v>0</v>
      </c>
      <c r="AG50">
        <f>DH50*AU50*(DC50-DB50*(1000-AU50*DE50)/(1000-AU50*DD50))/(100*CV50)</f>
        <v>0</v>
      </c>
      <c r="AH50">
        <f>1000*DH50*AU50*(DD50-DE50)/(100*CV50*(1000-AU50*DD50))</f>
        <v>0</v>
      </c>
      <c r="AI50">
        <f>(AJ50 - AK50 - DI50*1E3/(8.314*(DK50+273.15)) * AM50/DH50 * AL50) * DH50/(100*CV50) * (1000 - DE50)/1000</f>
        <v>0</v>
      </c>
      <c r="AJ50">
        <v>550.447319158747</v>
      </c>
      <c r="AK50">
        <v>530.068503030303</v>
      </c>
      <c r="AL50">
        <v>3.38699202928822</v>
      </c>
      <c r="AM50">
        <v>64.2423246042722</v>
      </c>
      <c r="AN50">
        <f>(AP50 - AO50 + DI50*1E3/(8.314*(DK50+273.15)) * AR50/DH50 * AQ50) * DH50/(100*CV50) * 1000/(1000 - AP50)</f>
        <v>0</v>
      </c>
      <c r="AO50">
        <v>11.6096801365437</v>
      </c>
      <c r="AP50">
        <v>12.3459490909091</v>
      </c>
      <c r="AQ50">
        <v>-6.68434697269453e-07</v>
      </c>
      <c r="AR50">
        <v>102.202052282038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MAX(0,($B$13+$C$13*DP50)/(1+$D$13*DP50)*DI50/(DK50+273)*$E$13)</f>
        <v>0</v>
      </c>
      <c r="AX50" t="s">
        <v>407</v>
      </c>
      <c r="AY50" t="s">
        <v>407</v>
      </c>
      <c r="AZ50">
        <v>0</v>
      </c>
      <c r="BA50">
        <v>0</v>
      </c>
      <c r="BB50">
        <f>1-AZ50/BA50</f>
        <v>0</v>
      </c>
      <c r="BC50">
        <v>0</v>
      </c>
      <c r="BD50" t="s">
        <v>407</v>
      </c>
      <c r="BE50" t="s">
        <v>407</v>
      </c>
      <c r="BF50">
        <v>0</v>
      </c>
      <c r="BG50">
        <v>0</v>
      </c>
      <c r="BH50">
        <f>1-BF50/BG50</f>
        <v>0</v>
      </c>
      <c r="BI50">
        <v>0.5</v>
      </c>
      <c r="BJ50">
        <f>CS50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407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f>$B$11*DQ50+$C$11*DR50+$F$11*EC50*(1-EF50)</f>
        <v>0</v>
      </c>
      <c r="CS50">
        <f>CR50*CT50</f>
        <v>0</v>
      </c>
      <c r="CT50">
        <f>($B$11*$D$9+$C$11*$D$9+$F$11*((EP50+EH50)/MAX(EP50+EH50+EQ50, 0.1)*$I$9+EQ50/MAX(EP50+EH50+EQ50, 0.1)*$J$9))/($B$11+$C$11+$F$11)</f>
        <v>0</v>
      </c>
      <c r="CU50">
        <f>($B$11*$K$9+$C$11*$K$9+$F$11*((EP50+EH50)/MAX(EP50+EH50+EQ50, 0.1)*$P$9+EQ50/MAX(EP50+EH50+EQ50, 0.1)*$Q$9))/($B$11+$C$11+$F$11)</f>
        <v>0</v>
      </c>
      <c r="CV50">
        <v>2.18</v>
      </c>
      <c r="CW50">
        <v>0.5</v>
      </c>
      <c r="CX50" t="s">
        <v>408</v>
      </c>
      <c r="CY50">
        <v>2</v>
      </c>
      <c r="CZ50" t="b">
        <v>1</v>
      </c>
      <c r="DA50">
        <v>1510788501.1</v>
      </c>
      <c r="DB50">
        <v>500.208148148148</v>
      </c>
      <c r="DC50">
        <v>527.456666666667</v>
      </c>
      <c r="DD50">
        <v>12.346537037037</v>
      </c>
      <c r="DE50">
        <v>11.6094703703704</v>
      </c>
      <c r="DF50">
        <v>492.921740740741</v>
      </c>
      <c r="DG50">
        <v>12.2888962962963</v>
      </c>
      <c r="DH50">
        <v>500.062555555556</v>
      </c>
      <c r="DI50">
        <v>89.6618037037037</v>
      </c>
      <c r="DJ50">
        <v>0.100041055555556</v>
      </c>
      <c r="DK50">
        <v>19.1988518518519</v>
      </c>
      <c r="DL50">
        <v>19.9881185185185</v>
      </c>
      <c r="DM50">
        <v>999.9</v>
      </c>
      <c r="DN50">
        <v>0</v>
      </c>
      <c r="DO50">
        <v>0</v>
      </c>
      <c r="DP50">
        <v>9984.16703703704</v>
      </c>
      <c r="DQ50">
        <v>0</v>
      </c>
      <c r="DR50">
        <v>9.98469</v>
      </c>
      <c r="DS50">
        <v>-27.2485592592593</v>
      </c>
      <c r="DT50">
        <v>506.461222222222</v>
      </c>
      <c r="DU50">
        <v>533.652185185185</v>
      </c>
      <c r="DV50">
        <v>0.73707337037037</v>
      </c>
      <c r="DW50">
        <v>527.456666666667</v>
      </c>
      <c r="DX50">
        <v>11.6094703703704</v>
      </c>
      <c r="DY50">
        <v>1.10701333333333</v>
      </c>
      <c r="DZ50">
        <v>1.04092555555556</v>
      </c>
      <c r="EA50">
        <v>8.40653074074074</v>
      </c>
      <c r="EB50">
        <v>7.50216037037037</v>
      </c>
      <c r="EC50">
        <v>2000.01333333333</v>
      </c>
      <c r="ED50">
        <v>0.979997</v>
      </c>
      <c r="EE50">
        <v>0.0200032666666667</v>
      </c>
      <c r="EF50">
        <v>0</v>
      </c>
      <c r="EG50">
        <v>2.28116296296296</v>
      </c>
      <c r="EH50">
        <v>0</v>
      </c>
      <c r="EI50">
        <v>3825.52259259259</v>
      </c>
      <c r="EJ50">
        <v>17300.2555555556</v>
      </c>
      <c r="EK50">
        <v>39.6780740740741</v>
      </c>
      <c r="EL50">
        <v>40.002</v>
      </c>
      <c r="EM50">
        <v>39.5715555555555</v>
      </c>
      <c r="EN50">
        <v>38.3793333333333</v>
      </c>
      <c r="EO50">
        <v>38.3723703703704</v>
      </c>
      <c r="EP50">
        <v>1960.00333333333</v>
      </c>
      <c r="EQ50">
        <v>40.01</v>
      </c>
      <c r="ER50">
        <v>0</v>
      </c>
      <c r="ES50">
        <v>1679675856.5</v>
      </c>
      <c r="ET50">
        <v>0</v>
      </c>
      <c r="EU50">
        <v>2.275752</v>
      </c>
      <c r="EV50">
        <v>-0.919438456159882</v>
      </c>
      <c r="EW50">
        <v>17.0584615137542</v>
      </c>
      <c r="EX50">
        <v>3825.5816</v>
      </c>
      <c r="EY50">
        <v>15</v>
      </c>
      <c r="EZ50">
        <v>0</v>
      </c>
      <c r="FA50" t="s">
        <v>409</v>
      </c>
      <c r="FB50">
        <v>1510822609</v>
      </c>
      <c r="FC50">
        <v>1510822610</v>
      </c>
      <c r="FD50">
        <v>0</v>
      </c>
      <c r="FE50">
        <v>-0.09</v>
      </c>
      <c r="FF50">
        <v>-0.009</v>
      </c>
      <c r="FG50">
        <v>6.722</v>
      </c>
      <c r="FH50">
        <v>0.497</v>
      </c>
      <c r="FI50">
        <v>420</v>
      </c>
      <c r="FJ50">
        <v>24</v>
      </c>
      <c r="FK50">
        <v>0.26</v>
      </c>
      <c r="FL50">
        <v>0.06</v>
      </c>
      <c r="FM50">
        <v>0.735836075</v>
      </c>
      <c r="FN50">
        <v>0.019814803001873</v>
      </c>
      <c r="FO50">
        <v>0.00248140309489914</v>
      </c>
      <c r="FP50">
        <v>1</v>
      </c>
      <c r="FQ50">
        <v>1</v>
      </c>
      <c r="FR50">
        <v>1</v>
      </c>
      <c r="FS50" t="s">
        <v>410</v>
      </c>
      <c r="FT50">
        <v>2.97428</v>
      </c>
      <c r="FU50">
        <v>2.75384</v>
      </c>
      <c r="FV50">
        <v>0.106221</v>
      </c>
      <c r="FW50">
        <v>0.111359</v>
      </c>
      <c r="FX50">
        <v>0.0638792</v>
      </c>
      <c r="FY50">
        <v>0.0616364</v>
      </c>
      <c r="FZ50">
        <v>34824.8</v>
      </c>
      <c r="GA50">
        <v>37778.6</v>
      </c>
      <c r="GB50">
        <v>35306</v>
      </c>
      <c r="GC50">
        <v>38552.1</v>
      </c>
      <c r="GD50">
        <v>46823.5</v>
      </c>
      <c r="GE50">
        <v>52221.3</v>
      </c>
      <c r="GF50">
        <v>55111.9</v>
      </c>
      <c r="GG50">
        <v>61796.7</v>
      </c>
      <c r="GH50">
        <v>2.00335</v>
      </c>
      <c r="GI50">
        <v>1.8266</v>
      </c>
      <c r="GJ50">
        <v>0.0336319</v>
      </c>
      <c r="GK50">
        <v>0</v>
      </c>
      <c r="GL50">
        <v>19.4284</v>
      </c>
      <c r="GM50">
        <v>999.9</v>
      </c>
      <c r="GN50">
        <v>53.009</v>
      </c>
      <c r="GO50">
        <v>27.744</v>
      </c>
      <c r="GP50">
        <v>22.1018</v>
      </c>
      <c r="GQ50">
        <v>56.2294</v>
      </c>
      <c r="GR50">
        <v>50.2764</v>
      </c>
      <c r="GS50">
        <v>1</v>
      </c>
      <c r="GT50">
        <v>-0.114268</v>
      </c>
      <c r="GU50">
        <v>4.9281</v>
      </c>
      <c r="GV50">
        <v>20.0847</v>
      </c>
      <c r="GW50">
        <v>5.20291</v>
      </c>
      <c r="GX50">
        <v>12.004</v>
      </c>
      <c r="GY50">
        <v>4.9757</v>
      </c>
      <c r="GZ50">
        <v>3.293</v>
      </c>
      <c r="HA50">
        <v>999.9</v>
      </c>
      <c r="HB50">
        <v>9999</v>
      </c>
      <c r="HC50">
        <v>9999</v>
      </c>
      <c r="HD50">
        <v>9999</v>
      </c>
      <c r="HE50">
        <v>1.86277</v>
      </c>
      <c r="HF50">
        <v>1.86783</v>
      </c>
      <c r="HG50">
        <v>1.86752</v>
      </c>
      <c r="HH50">
        <v>1.86859</v>
      </c>
      <c r="HI50">
        <v>1.86954</v>
      </c>
      <c r="HJ50">
        <v>1.86557</v>
      </c>
      <c r="HK50">
        <v>1.86674</v>
      </c>
      <c r="HL50">
        <v>1.86809</v>
      </c>
      <c r="HM50">
        <v>5</v>
      </c>
      <c r="HN50">
        <v>0</v>
      </c>
      <c r="HO50">
        <v>0</v>
      </c>
      <c r="HP50">
        <v>0</v>
      </c>
      <c r="HQ50" t="s">
        <v>411</v>
      </c>
      <c r="HR50" t="s">
        <v>412</v>
      </c>
      <c r="HS50" t="s">
        <v>413</v>
      </c>
      <c r="HT50" t="s">
        <v>413</v>
      </c>
      <c r="HU50" t="s">
        <v>413</v>
      </c>
      <c r="HV50" t="s">
        <v>413</v>
      </c>
      <c r="HW50">
        <v>0</v>
      </c>
      <c r="HX50">
        <v>100</v>
      </c>
      <c r="HY50">
        <v>100</v>
      </c>
      <c r="HZ50">
        <v>7.441</v>
      </c>
      <c r="IA50">
        <v>0.0576</v>
      </c>
      <c r="IB50">
        <v>4.05733592392587</v>
      </c>
      <c r="IC50">
        <v>0.00686039997816796</v>
      </c>
      <c r="ID50">
        <v>-6.09800565113382e-07</v>
      </c>
      <c r="IE50">
        <v>-3.62270322714017e-11</v>
      </c>
      <c r="IF50">
        <v>0.00552775430249796</v>
      </c>
      <c r="IG50">
        <v>-0.0240141547127097</v>
      </c>
      <c r="IH50">
        <v>0.00268956239764471</v>
      </c>
      <c r="II50">
        <v>-3.17667099220491e-05</v>
      </c>
      <c r="IJ50">
        <v>-3</v>
      </c>
      <c r="IK50">
        <v>2046</v>
      </c>
      <c r="IL50">
        <v>1</v>
      </c>
      <c r="IM50">
        <v>25</v>
      </c>
      <c r="IN50">
        <v>-568.3</v>
      </c>
      <c r="IO50">
        <v>-568.4</v>
      </c>
      <c r="IP50">
        <v>1.29761</v>
      </c>
      <c r="IQ50">
        <v>2.6123</v>
      </c>
      <c r="IR50">
        <v>1.54785</v>
      </c>
      <c r="IS50">
        <v>2.30957</v>
      </c>
      <c r="IT50">
        <v>1.34644</v>
      </c>
      <c r="IU50">
        <v>2.43042</v>
      </c>
      <c r="IV50">
        <v>31.5424</v>
      </c>
      <c r="IW50">
        <v>15.139</v>
      </c>
      <c r="IX50">
        <v>18</v>
      </c>
      <c r="IY50">
        <v>502.933</v>
      </c>
      <c r="IZ50">
        <v>392.749</v>
      </c>
      <c r="JA50">
        <v>13.021</v>
      </c>
      <c r="JB50">
        <v>25.559</v>
      </c>
      <c r="JC50">
        <v>30.0002</v>
      </c>
      <c r="JD50">
        <v>25.5959</v>
      </c>
      <c r="JE50">
        <v>25.5477</v>
      </c>
      <c r="JF50">
        <v>26.0494</v>
      </c>
      <c r="JG50">
        <v>47.968</v>
      </c>
      <c r="JH50">
        <v>0</v>
      </c>
      <c r="JI50">
        <v>13.0285</v>
      </c>
      <c r="JJ50">
        <v>574.674</v>
      </c>
      <c r="JK50">
        <v>11.6529</v>
      </c>
      <c r="JL50">
        <v>102.29</v>
      </c>
      <c r="JM50">
        <v>102.887</v>
      </c>
    </row>
    <row r="51" spans="1:273">
      <c r="A51">
        <v>35</v>
      </c>
      <c r="B51">
        <v>1510788513.6</v>
      </c>
      <c r="C51">
        <v>262</v>
      </c>
      <c r="D51" t="s">
        <v>480</v>
      </c>
      <c r="E51" t="s">
        <v>481</v>
      </c>
      <c r="F51">
        <v>5</v>
      </c>
      <c r="G51" t="s">
        <v>405</v>
      </c>
      <c r="H51" t="s">
        <v>406</v>
      </c>
      <c r="I51">
        <v>1510788505.81429</v>
      </c>
      <c r="J51">
        <f>(K51)/1000</f>
        <v>0</v>
      </c>
      <c r="K51">
        <f>IF(CZ51, AN51, AH51)</f>
        <v>0</v>
      </c>
      <c r="L51">
        <f>IF(CZ51, AI51, AG51)</f>
        <v>0</v>
      </c>
      <c r="M51">
        <f>DB51 - IF(AU51&gt;1, L51*CV51*100.0/(AW51*DP51), 0)</f>
        <v>0</v>
      </c>
      <c r="N51">
        <f>((T51-J51/2)*M51-L51)/(T51+J51/2)</f>
        <v>0</v>
      </c>
      <c r="O51">
        <f>N51*(DI51+DJ51)/1000.0</f>
        <v>0</v>
      </c>
      <c r="P51">
        <f>(DB51 - IF(AU51&gt;1, L51*CV51*100.0/(AW51*DP51), 0))*(DI51+DJ51)/1000.0</f>
        <v>0</v>
      </c>
      <c r="Q51">
        <f>2.0/((1/S51-1/R51)+SIGN(S51)*SQRT((1/S51-1/R51)*(1/S51-1/R51) + 4*CW51/((CW51+1)*(CW51+1))*(2*1/S51*1/R51-1/R51*1/R51)))</f>
        <v>0</v>
      </c>
      <c r="R51">
        <f>IF(LEFT(CX51,1)&lt;&gt;"0",IF(LEFT(CX51,1)="1",3.0,CY51),$D$5+$E$5*(DP51*DI51/($K$5*1000))+$F$5*(DP51*DI51/($K$5*1000))*MAX(MIN(CV51,$J$5),$I$5)*MAX(MIN(CV51,$J$5),$I$5)+$G$5*MAX(MIN(CV51,$J$5),$I$5)*(DP51*DI51/($K$5*1000))+$H$5*(DP51*DI51/($K$5*1000))*(DP51*DI51/($K$5*1000)))</f>
        <v>0</v>
      </c>
      <c r="S51">
        <f>J51*(1000-(1000*0.61365*exp(17.502*W51/(240.97+W51))/(DI51+DJ51)+DD51)/2)/(1000*0.61365*exp(17.502*W51/(240.97+W51))/(DI51+DJ51)-DD51)</f>
        <v>0</v>
      </c>
      <c r="T51">
        <f>1/((CW51+1)/(Q51/1.6)+1/(R51/1.37)) + CW51/((CW51+1)/(Q51/1.6) + CW51/(R51/1.37))</f>
        <v>0</v>
      </c>
      <c r="U51">
        <f>(CR51*CU51)</f>
        <v>0</v>
      </c>
      <c r="V51">
        <f>(DK51+(U51+2*0.95*5.67E-8*(((DK51+$B$7)+273)^4-(DK51+273)^4)-44100*J51)/(1.84*29.3*R51+8*0.95*5.67E-8*(DK51+273)^3))</f>
        <v>0</v>
      </c>
      <c r="W51">
        <f>($C$7*DL51+$D$7*DM51+$E$7*V51)</f>
        <v>0</v>
      </c>
      <c r="X51">
        <f>0.61365*exp(17.502*W51/(240.97+W51))</f>
        <v>0</v>
      </c>
      <c r="Y51">
        <f>(Z51/AA51*100)</f>
        <v>0</v>
      </c>
      <c r="Z51">
        <f>DD51*(DI51+DJ51)/1000</f>
        <v>0</v>
      </c>
      <c r="AA51">
        <f>0.61365*exp(17.502*DK51/(240.97+DK51))</f>
        <v>0</v>
      </c>
      <c r="AB51">
        <f>(X51-DD51*(DI51+DJ51)/1000)</f>
        <v>0</v>
      </c>
      <c r="AC51">
        <f>(-J51*44100)</f>
        <v>0</v>
      </c>
      <c r="AD51">
        <f>2*29.3*R51*0.92*(DK51-W51)</f>
        <v>0</v>
      </c>
      <c r="AE51">
        <f>2*0.95*5.67E-8*(((DK51+$B$7)+273)^4-(W51+273)^4)</f>
        <v>0</v>
      </c>
      <c r="AF51">
        <f>U51+AE51+AC51+AD51</f>
        <v>0</v>
      </c>
      <c r="AG51">
        <f>DH51*AU51*(DC51-DB51*(1000-AU51*DE51)/(1000-AU51*DD51))/(100*CV51)</f>
        <v>0</v>
      </c>
      <c r="AH51">
        <f>1000*DH51*AU51*(DD51-DE51)/(100*CV51*(1000-AU51*DD51))</f>
        <v>0</v>
      </c>
      <c r="AI51">
        <f>(AJ51 - AK51 - DI51*1E3/(8.314*(DK51+273.15)) * AM51/DH51 * AL51) * DH51/(100*CV51) * (1000 - DE51)/1000</f>
        <v>0</v>
      </c>
      <c r="AJ51">
        <v>566.626759905689</v>
      </c>
      <c r="AK51">
        <v>546.594472727273</v>
      </c>
      <c r="AL51">
        <v>3.3121582452487</v>
      </c>
      <c r="AM51">
        <v>64.2423246042722</v>
      </c>
      <c r="AN51">
        <f>(AP51 - AO51 + DI51*1E3/(8.314*(DK51+273.15)) * AR51/DH51 * AQ51) * DH51/(100*CV51) * 1000/(1000 - AP51)</f>
        <v>0</v>
      </c>
      <c r="AO51">
        <v>11.6083813429066</v>
      </c>
      <c r="AP51">
        <v>12.3466854545455</v>
      </c>
      <c r="AQ51">
        <v>1.13660370855096e-06</v>
      </c>
      <c r="AR51">
        <v>102.202052282038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MAX(0,($B$13+$C$13*DP51)/(1+$D$13*DP51)*DI51/(DK51+273)*$E$13)</f>
        <v>0</v>
      </c>
      <c r="AX51" t="s">
        <v>407</v>
      </c>
      <c r="AY51" t="s">
        <v>407</v>
      </c>
      <c r="AZ51">
        <v>0</v>
      </c>
      <c r="BA51">
        <v>0</v>
      </c>
      <c r="BB51">
        <f>1-AZ51/BA51</f>
        <v>0</v>
      </c>
      <c r="BC51">
        <v>0</v>
      </c>
      <c r="BD51" t="s">
        <v>407</v>
      </c>
      <c r="BE51" t="s">
        <v>407</v>
      </c>
      <c r="BF51">
        <v>0</v>
      </c>
      <c r="BG51">
        <v>0</v>
      </c>
      <c r="BH51">
        <f>1-BF51/BG51</f>
        <v>0</v>
      </c>
      <c r="BI51">
        <v>0.5</v>
      </c>
      <c r="BJ51">
        <f>CS51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407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f>$B$11*DQ51+$C$11*DR51+$F$11*EC51*(1-EF51)</f>
        <v>0</v>
      </c>
      <c r="CS51">
        <f>CR51*CT51</f>
        <v>0</v>
      </c>
      <c r="CT51">
        <f>($B$11*$D$9+$C$11*$D$9+$F$11*((EP51+EH51)/MAX(EP51+EH51+EQ51, 0.1)*$I$9+EQ51/MAX(EP51+EH51+EQ51, 0.1)*$J$9))/($B$11+$C$11+$F$11)</f>
        <v>0</v>
      </c>
      <c r="CU51">
        <f>($B$11*$K$9+$C$11*$K$9+$F$11*((EP51+EH51)/MAX(EP51+EH51+EQ51, 0.1)*$P$9+EQ51/MAX(EP51+EH51+EQ51, 0.1)*$Q$9))/($B$11+$C$11+$F$11)</f>
        <v>0</v>
      </c>
      <c r="CV51">
        <v>2.18</v>
      </c>
      <c r="CW51">
        <v>0.5</v>
      </c>
      <c r="CX51" t="s">
        <v>408</v>
      </c>
      <c r="CY51">
        <v>2</v>
      </c>
      <c r="CZ51" t="b">
        <v>1</v>
      </c>
      <c r="DA51">
        <v>1510788505.81429</v>
      </c>
      <c r="DB51">
        <v>515.815464285714</v>
      </c>
      <c r="DC51">
        <v>543.179928571429</v>
      </c>
      <c r="DD51">
        <v>12.3467928571429</v>
      </c>
      <c r="DE51">
        <v>11.6093392857143</v>
      </c>
      <c r="DF51">
        <v>508.432571428571</v>
      </c>
      <c r="DG51">
        <v>12.28915</v>
      </c>
      <c r="DH51">
        <v>500.0665</v>
      </c>
      <c r="DI51">
        <v>89.6644142857143</v>
      </c>
      <c r="DJ51">
        <v>0.100046482142857</v>
      </c>
      <c r="DK51">
        <v>19.1971678571429</v>
      </c>
      <c r="DL51">
        <v>19.9882642857143</v>
      </c>
      <c r="DM51">
        <v>999.9</v>
      </c>
      <c r="DN51">
        <v>0</v>
      </c>
      <c r="DO51">
        <v>0</v>
      </c>
      <c r="DP51">
        <v>9987.14214285714</v>
      </c>
      <c r="DQ51">
        <v>0</v>
      </c>
      <c r="DR51">
        <v>9.98469</v>
      </c>
      <c r="DS51">
        <v>-27.3645392857143</v>
      </c>
      <c r="DT51">
        <v>522.263642857143</v>
      </c>
      <c r="DU51">
        <v>549.559964285714</v>
      </c>
      <c r="DV51">
        <v>0.737457928571429</v>
      </c>
      <c r="DW51">
        <v>543.179928571429</v>
      </c>
      <c r="DX51">
        <v>11.6093392857143</v>
      </c>
      <c r="DY51">
        <v>1.10706821428571</v>
      </c>
      <c r="DZ51">
        <v>1.04094464285714</v>
      </c>
      <c r="EA51">
        <v>8.40726571428572</v>
      </c>
      <c r="EB51">
        <v>7.50242357142857</v>
      </c>
      <c r="EC51">
        <v>2000.03035714286</v>
      </c>
      <c r="ED51">
        <v>0.9800015</v>
      </c>
      <c r="EE51">
        <v>0.0199988</v>
      </c>
      <c r="EF51">
        <v>0</v>
      </c>
      <c r="EG51">
        <v>2.25497857142857</v>
      </c>
      <c r="EH51">
        <v>0</v>
      </c>
      <c r="EI51">
        <v>3826.57035714286</v>
      </c>
      <c r="EJ51">
        <v>17300.425</v>
      </c>
      <c r="EK51">
        <v>39.6247142857143</v>
      </c>
      <c r="EL51">
        <v>39.9551071428571</v>
      </c>
      <c r="EM51">
        <v>39.5287857142857</v>
      </c>
      <c r="EN51">
        <v>38.3190357142857</v>
      </c>
      <c r="EO51">
        <v>38.3234285714286</v>
      </c>
      <c r="EP51">
        <v>1960.02964285714</v>
      </c>
      <c r="EQ51">
        <v>40.0007142857143</v>
      </c>
      <c r="ER51">
        <v>0</v>
      </c>
      <c r="ES51">
        <v>1679675861.9</v>
      </c>
      <c r="ET51">
        <v>0</v>
      </c>
      <c r="EU51">
        <v>2.24571923076923</v>
      </c>
      <c r="EV51">
        <v>-0.40479658374916</v>
      </c>
      <c r="EW51">
        <v>11.4475213706897</v>
      </c>
      <c r="EX51">
        <v>3826.68846153846</v>
      </c>
      <c r="EY51">
        <v>15</v>
      </c>
      <c r="EZ51">
        <v>0</v>
      </c>
      <c r="FA51" t="s">
        <v>409</v>
      </c>
      <c r="FB51">
        <v>1510822609</v>
      </c>
      <c r="FC51">
        <v>1510822610</v>
      </c>
      <c r="FD51">
        <v>0</v>
      </c>
      <c r="FE51">
        <v>-0.09</v>
      </c>
      <c r="FF51">
        <v>-0.009</v>
      </c>
      <c r="FG51">
        <v>6.722</v>
      </c>
      <c r="FH51">
        <v>0.497</v>
      </c>
      <c r="FI51">
        <v>420</v>
      </c>
      <c r="FJ51">
        <v>24</v>
      </c>
      <c r="FK51">
        <v>0.26</v>
      </c>
      <c r="FL51">
        <v>0.06</v>
      </c>
      <c r="FM51">
        <v>0.7370502</v>
      </c>
      <c r="FN51">
        <v>0.00679013133207828</v>
      </c>
      <c r="FO51">
        <v>0.00104918542689079</v>
      </c>
      <c r="FP51">
        <v>1</v>
      </c>
      <c r="FQ51">
        <v>1</v>
      </c>
      <c r="FR51">
        <v>1</v>
      </c>
      <c r="FS51" t="s">
        <v>410</v>
      </c>
      <c r="FT51">
        <v>2.97448</v>
      </c>
      <c r="FU51">
        <v>2.75386</v>
      </c>
      <c r="FV51">
        <v>0.108629</v>
      </c>
      <c r="FW51">
        <v>0.113855</v>
      </c>
      <c r="FX51">
        <v>0.0638834</v>
      </c>
      <c r="FY51">
        <v>0.0616329</v>
      </c>
      <c r="FZ51">
        <v>34730.9</v>
      </c>
      <c r="GA51">
        <v>37672.4</v>
      </c>
      <c r="GB51">
        <v>35305.8</v>
      </c>
      <c r="GC51">
        <v>38551.9</v>
      </c>
      <c r="GD51">
        <v>46823.2</v>
      </c>
      <c r="GE51">
        <v>52221</v>
      </c>
      <c r="GF51">
        <v>55111.7</v>
      </c>
      <c r="GG51">
        <v>61796.1</v>
      </c>
      <c r="GH51">
        <v>2.0033</v>
      </c>
      <c r="GI51">
        <v>1.82668</v>
      </c>
      <c r="GJ51">
        <v>0.0344291</v>
      </c>
      <c r="GK51">
        <v>0</v>
      </c>
      <c r="GL51">
        <v>19.4284</v>
      </c>
      <c r="GM51">
        <v>999.9</v>
      </c>
      <c r="GN51">
        <v>53.009</v>
      </c>
      <c r="GO51">
        <v>27.744</v>
      </c>
      <c r="GP51">
        <v>22.1009</v>
      </c>
      <c r="GQ51">
        <v>56.1494</v>
      </c>
      <c r="GR51">
        <v>49.972</v>
      </c>
      <c r="GS51">
        <v>1</v>
      </c>
      <c r="GT51">
        <v>-0.114428</v>
      </c>
      <c r="GU51">
        <v>4.90922</v>
      </c>
      <c r="GV51">
        <v>20.0852</v>
      </c>
      <c r="GW51">
        <v>5.20276</v>
      </c>
      <c r="GX51">
        <v>12.004</v>
      </c>
      <c r="GY51">
        <v>4.9756</v>
      </c>
      <c r="GZ51">
        <v>3.29298</v>
      </c>
      <c r="HA51">
        <v>999.9</v>
      </c>
      <c r="HB51">
        <v>9999</v>
      </c>
      <c r="HC51">
        <v>9999</v>
      </c>
      <c r="HD51">
        <v>9999</v>
      </c>
      <c r="HE51">
        <v>1.86278</v>
      </c>
      <c r="HF51">
        <v>1.86783</v>
      </c>
      <c r="HG51">
        <v>1.86752</v>
      </c>
      <c r="HH51">
        <v>1.86859</v>
      </c>
      <c r="HI51">
        <v>1.86954</v>
      </c>
      <c r="HJ51">
        <v>1.86556</v>
      </c>
      <c r="HK51">
        <v>1.86674</v>
      </c>
      <c r="HL51">
        <v>1.86812</v>
      </c>
      <c r="HM51">
        <v>5</v>
      </c>
      <c r="HN51">
        <v>0</v>
      </c>
      <c r="HO51">
        <v>0</v>
      </c>
      <c r="HP51">
        <v>0</v>
      </c>
      <c r="HQ51" t="s">
        <v>411</v>
      </c>
      <c r="HR51" t="s">
        <v>412</v>
      </c>
      <c r="HS51" t="s">
        <v>413</v>
      </c>
      <c r="HT51" t="s">
        <v>413</v>
      </c>
      <c r="HU51" t="s">
        <v>413</v>
      </c>
      <c r="HV51" t="s">
        <v>413</v>
      </c>
      <c r="HW51">
        <v>0</v>
      </c>
      <c r="HX51">
        <v>100</v>
      </c>
      <c r="HY51">
        <v>100</v>
      </c>
      <c r="HZ51">
        <v>7.541</v>
      </c>
      <c r="IA51">
        <v>0.0576</v>
      </c>
      <c r="IB51">
        <v>4.05733592392587</v>
      </c>
      <c r="IC51">
        <v>0.00686039997816796</v>
      </c>
      <c r="ID51">
        <v>-6.09800565113382e-07</v>
      </c>
      <c r="IE51">
        <v>-3.62270322714017e-11</v>
      </c>
      <c r="IF51">
        <v>0.00552775430249796</v>
      </c>
      <c r="IG51">
        <v>-0.0240141547127097</v>
      </c>
      <c r="IH51">
        <v>0.00268956239764471</v>
      </c>
      <c r="II51">
        <v>-3.17667099220491e-05</v>
      </c>
      <c r="IJ51">
        <v>-3</v>
      </c>
      <c r="IK51">
        <v>2046</v>
      </c>
      <c r="IL51">
        <v>1</v>
      </c>
      <c r="IM51">
        <v>25</v>
      </c>
      <c r="IN51">
        <v>-568.3</v>
      </c>
      <c r="IO51">
        <v>-568.3</v>
      </c>
      <c r="IP51">
        <v>1.32812</v>
      </c>
      <c r="IQ51">
        <v>2.61719</v>
      </c>
      <c r="IR51">
        <v>1.54785</v>
      </c>
      <c r="IS51">
        <v>2.30957</v>
      </c>
      <c r="IT51">
        <v>1.34644</v>
      </c>
      <c r="IU51">
        <v>2.32666</v>
      </c>
      <c r="IV51">
        <v>31.5424</v>
      </c>
      <c r="IW51">
        <v>15.1215</v>
      </c>
      <c r="IX51">
        <v>18</v>
      </c>
      <c r="IY51">
        <v>502.897</v>
      </c>
      <c r="IZ51">
        <v>392.789</v>
      </c>
      <c r="JA51">
        <v>13.0276</v>
      </c>
      <c r="JB51">
        <v>25.559</v>
      </c>
      <c r="JC51">
        <v>30.0001</v>
      </c>
      <c r="JD51">
        <v>25.5955</v>
      </c>
      <c r="JE51">
        <v>25.5477</v>
      </c>
      <c r="JF51">
        <v>26.6395</v>
      </c>
      <c r="JG51">
        <v>47.968</v>
      </c>
      <c r="JH51">
        <v>0</v>
      </c>
      <c r="JI51">
        <v>13.0361</v>
      </c>
      <c r="JJ51">
        <v>588.23</v>
      </c>
      <c r="JK51">
        <v>11.6529</v>
      </c>
      <c r="JL51">
        <v>102.29</v>
      </c>
      <c r="JM51">
        <v>102.886</v>
      </c>
    </row>
    <row r="52" spans="1:273">
      <c r="A52">
        <v>36</v>
      </c>
      <c r="B52">
        <v>1510788518.6</v>
      </c>
      <c r="C52">
        <v>267</v>
      </c>
      <c r="D52" t="s">
        <v>482</v>
      </c>
      <c r="E52" t="s">
        <v>483</v>
      </c>
      <c r="F52">
        <v>5</v>
      </c>
      <c r="G52" t="s">
        <v>405</v>
      </c>
      <c r="H52" t="s">
        <v>406</v>
      </c>
      <c r="I52">
        <v>1510788511.1</v>
      </c>
      <c r="J52">
        <f>(K52)/1000</f>
        <v>0</v>
      </c>
      <c r="K52">
        <f>IF(CZ52, AN52, AH52)</f>
        <v>0</v>
      </c>
      <c r="L52">
        <f>IF(CZ52, AI52, AG52)</f>
        <v>0</v>
      </c>
      <c r="M52">
        <f>DB52 - IF(AU52&gt;1, L52*CV52*100.0/(AW52*DP52), 0)</f>
        <v>0</v>
      </c>
      <c r="N52">
        <f>((T52-J52/2)*M52-L52)/(T52+J52/2)</f>
        <v>0</v>
      </c>
      <c r="O52">
        <f>N52*(DI52+DJ52)/1000.0</f>
        <v>0</v>
      </c>
      <c r="P52">
        <f>(DB52 - IF(AU52&gt;1, L52*CV52*100.0/(AW52*DP52), 0))*(DI52+DJ52)/1000.0</f>
        <v>0</v>
      </c>
      <c r="Q52">
        <f>2.0/((1/S52-1/R52)+SIGN(S52)*SQRT((1/S52-1/R52)*(1/S52-1/R52) + 4*CW52/((CW52+1)*(CW52+1))*(2*1/S52*1/R52-1/R52*1/R52)))</f>
        <v>0</v>
      </c>
      <c r="R52">
        <f>IF(LEFT(CX52,1)&lt;&gt;"0",IF(LEFT(CX52,1)="1",3.0,CY52),$D$5+$E$5*(DP52*DI52/($K$5*1000))+$F$5*(DP52*DI52/($K$5*1000))*MAX(MIN(CV52,$J$5),$I$5)*MAX(MIN(CV52,$J$5),$I$5)+$G$5*MAX(MIN(CV52,$J$5),$I$5)*(DP52*DI52/($K$5*1000))+$H$5*(DP52*DI52/($K$5*1000))*(DP52*DI52/($K$5*1000)))</f>
        <v>0</v>
      </c>
      <c r="S52">
        <f>J52*(1000-(1000*0.61365*exp(17.502*W52/(240.97+W52))/(DI52+DJ52)+DD52)/2)/(1000*0.61365*exp(17.502*W52/(240.97+W52))/(DI52+DJ52)-DD52)</f>
        <v>0</v>
      </c>
      <c r="T52">
        <f>1/((CW52+1)/(Q52/1.6)+1/(R52/1.37)) + CW52/((CW52+1)/(Q52/1.6) + CW52/(R52/1.37))</f>
        <v>0</v>
      </c>
      <c r="U52">
        <f>(CR52*CU52)</f>
        <v>0</v>
      </c>
      <c r="V52">
        <f>(DK52+(U52+2*0.95*5.67E-8*(((DK52+$B$7)+273)^4-(DK52+273)^4)-44100*J52)/(1.84*29.3*R52+8*0.95*5.67E-8*(DK52+273)^3))</f>
        <v>0</v>
      </c>
      <c r="W52">
        <f>($C$7*DL52+$D$7*DM52+$E$7*V52)</f>
        <v>0</v>
      </c>
      <c r="X52">
        <f>0.61365*exp(17.502*W52/(240.97+W52))</f>
        <v>0</v>
      </c>
      <c r="Y52">
        <f>(Z52/AA52*100)</f>
        <v>0</v>
      </c>
      <c r="Z52">
        <f>DD52*(DI52+DJ52)/1000</f>
        <v>0</v>
      </c>
      <c r="AA52">
        <f>0.61365*exp(17.502*DK52/(240.97+DK52))</f>
        <v>0</v>
      </c>
      <c r="AB52">
        <f>(X52-DD52*(DI52+DJ52)/1000)</f>
        <v>0</v>
      </c>
      <c r="AC52">
        <f>(-J52*44100)</f>
        <v>0</v>
      </c>
      <c r="AD52">
        <f>2*29.3*R52*0.92*(DK52-W52)</f>
        <v>0</v>
      </c>
      <c r="AE52">
        <f>2*0.95*5.67E-8*(((DK52+$B$7)+273)^4-(W52+273)^4)</f>
        <v>0</v>
      </c>
      <c r="AF52">
        <f>U52+AE52+AC52+AD52</f>
        <v>0</v>
      </c>
      <c r="AG52">
        <f>DH52*AU52*(DC52-DB52*(1000-AU52*DE52)/(1000-AU52*DD52))/(100*CV52)</f>
        <v>0</v>
      </c>
      <c r="AH52">
        <f>1000*DH52*AU52*(DD52-DE52)/(100*CV52*(1000-AU52*DD52))</f>
        <v>0</v>
      </c>
      <c r="AI52">
        <f>(AJ52 - AK52 - DI52*1E3/(8.314*(DK52+273.15)) * AM52/DH52 * AL52) * DH52/(100*CV52) * (1000 - DE52)/1000</f>
        <v>0</v>
      </c>
      <c r="AJ52">
        <v>584.712678040432</v>
      </c>
      <c r="AK52">
        <v>563.785854545455</v>
      </c>
      <c r="AL52">
        <v>3.45098608801635</v>
      </c>
      <c r="AM52">
        <v>64.2423246042722</v>
      </c>
      <c r="AN52">
        <f>(AP52 - AO52 + DI52*1E3/(8.314*(DK52+273.15)) * AR52/DH52 * AQ52) * DH52/(100*CV52) * 1000/(1000 - AP52)</f>
        <v>0</v>
      </c>
      <c r="AO52">
        <v>11.6065676554013</v>
      </c>
      <c r="AP52">
        <v>12.348043030303</v>
      </c>
      <c r="AQ52">
        <v>2.01744852933538e-07</v>
      </c>
      <c r="AR52">
        <v>102.202052282038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MAX(0,($B$13+$C$13*DP52)/(1+$D$13*DP52)*DI52/(DK52+273)*$E$13)</f>
        <v>0</v>
      </c>
      <c r="AX52" t="s">
        <v>407</v>
      </c>
      <c r="AY52" t="s">
        <v>407</v>
      </c>
      <c r="AZ52">
        <v>0</v>
      </c>
      <c r="BA52">
        <v>0</v>
      </c>
      <c r="BB52">
        <f>1-AZ52/BA52</f>
        <v>0</v>
      </c>
      <c r="BC52">
        <v>0</v>
      </c>
      <c r="BD52" t="s">
        <v>407</v>
      </c>
      <c r="BE52" t="s">
        <v>407</v>
      </c>
      <c r="BF52">
        <v>0</v>
      </c>
      <c r="BG52">
        <v>0</v>
      </c>
      <c r="BH52">
        <f>1-BF52/BG52</f>
        <v>0</v>
      </c>
      <c r="BI52">
        <v>0.5</v>
      </c>
      <c r="BJ52">
        <f>CS52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407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f>$B$11*DQ52+$C$11*DR52+$F$11*EC52*(1-EF52)</f>
        <v>0</v>
      </c>
      <c r="CS52">
        <f>CR52*CT52</f>
        <v>0</v>
      </c>
      <c r="CT52">
        <f>($B$11*$D$9+$C$11*$D$9+$F$11*((EP52+EH52)/MAX(EP52+EH52+EQ52, 0.1)*$I$9+EQ52/MAX(EP52+EH52+EQ52, 0.1)*$J$9))/($B$11+$C$11+$F$11)</f>
        <v>0</v>
      </c>
      <c r="CU52">
        <f>($B$11*$K$9+$C$11*$K$9+$F$11*((EP52+EH52)/MAX(EP52+EH52+EQ52, 0.1)*$P$9+EQ52/MAX(EP52+EH52+EQ52, 0.1)*$Q$9))/($B$11+$C$11+$F$11)</f>
        <v>0</v>
      </c>
      <c r="CV52">
        <v>2.18</v>
      </c>
      <c r="CW52">
        <v>0.5</v>
      </c>
      <c r="CX52" t="s">
        <v>408</v>
      </c>
      <c r="CY52">
        <v>2</v>
      </c>
      <c r="CZ52" t="b">
        <v>1</v>
      </c>
      <c r="DA52">
        <v>1510788511.1</v>
      </c>
      <c r="DB52">
        <v>533.376555555556</v>
      </c>
      <c r="DC52">
        <v>561.040259259259</v>
      </c>
      <c r="DD52">
        <v>12.3466592592593</v>
      </c>
      <c r="DE52">
        <v>11.6083222222222</v>
      </c>
      <c r="DF52">
        <v>525.885444444444</v>
      </c>
      <c r="DG52">
        <v>12.2890111111111</v>
      </c>
      <c r="DH52">
        <v>500.065111111111</v>
      </c>
      <c r="DI52">
        <v>89.6679518518519</v>
      </c>
      <c r="DJ52">
        <v>0.0999960814814815</v>
      </c>
      <c r="DK52">
        <v>19.1936518518519</v>
      </c>
      <c r="DL52">
        <v>19.9886407407407</v>
      </c>
      <c r="DM52">
        <v>999.9</v>
      </c>
      <c r="DN52">
        <v>0</v>
      </c>
      <c r="DO52">
        <v>0</v>
      </c>
      <c r="DP52">
        <v>9998.91185185185</v>
      </c>
      <c r="DQ52">
        <v>0</v>
      </c>
      <c r="DR52">
        <v>9.98469</v>
      </c>
      <c r="DS52">
        <v>-27.6637814814815</v>
      </c>
      <c r="DT52">
        <v>540.044111111111</v>
      </c>
      <c r="DU52">
        <v>567.629444444445</v>
      </c>
      <c r="DV52">
        <v>0.738324666666667</v>
      </c>
      <c r="DW52">
        <v>561.040259259259</v>
      </c>
      <c r="DX52">
        <v>11.6083222222222</v>
      </c>
      <c r="DY52">
        <v>1.10709962962963</v>
      </c>
      <c r="DZ52">
        <v>1.04089555555556</v>
      </c>
      <c r="EA52">
        <v>8.4076837037037</v>
      </c>
      <c r="EB52">
        <v>7.50173592592593</v>
      </c>
      <c r="EC52">
        <v>2000.01222222222</v>
      </c>
      <c r="ED52">
        <v>0.980005962962963</v>
      </c>
      <c r="EE52">
        <v>0.0199942296296296</v>
      </c>
      <c r="EF52">
        <v>0</v>
      </c>
      <c r="EG52">
        <v>2.25377777777778</v>
      </c>
      <c r="EH52">
        <v>0</v>
      </c>
      <c r="EI52">
        <v>3827.60296296296</v>
      </c>
      <c r="EJ52">
        <v>17300.2851851852</v>
      </c>
      <c r="EK52">
        <v>39.5692592592593</v>
      </c>
      <c r="EL52">
        <v>39.9048148148148</v>
      </c>
      <c r="EM52">
        <v>39.4812222222222</v>
      </c>
      <c r="EN52">
        <v>38.252</v>
      </c>
      <c r="EO52">
        <v>38.2775555555556</v>
      </c>
      <c r="EP52">
        <v>1960.02148148148</v>
      </c>
      <c r="EQ52">
        <v>39.9907407407407</v>
      </c>
      <c r="ER52">
        <v>0</v>
      </c>
      <c r="ES52">
        <v>1679675866.7</v>
      </c>
      <c r="ET52">
        <v>0</v>
      </c>
      <c r="EU52">
        <v>2.23473846153846</v>
      </c>
      <c r="EV52">
        <v>0.404711101668593</v>
      </c>
      <c r="EW52">
        <v>8.31076925697781</v>
      </c>
      <c r="EX52">
        <v>3827.61730769231</v>
      </c>
      <c r="EY52">
        <v>15</v>
      </c>
      <c r="EZ52">
        <v>0</v>
      </c>
      <c r="FA52" t="s">
        <v>409</v>
      </c>
      <c r="FB52">
        <v>1510822609</v>
      </c>
      <c r="FC52">
        <v>1510822610</v>
      </c>
      <c r="FD52">
        <v>0</v>
      </c>
      <c r="FE52">
        <v>-0.09</v>
      </c>
      <c r="FF52">
        <v>-0.009</v>
      </c>
      <c r="FG52">
        <v>6.722</v>
      </c>
      <c r="FH52">
        <v>0.497</v>
      </c>
      <c r="FI52">
        <v>420</v>
      </c>
      <c r="FJ52">
        <v>24</v>
      </c>
      <c r="FK52">
        <v>0.26</v>
      </c>
      <c r="FL52">
        <v>0.06</v>
      </c>
      <c r="FM52">
        <v>0.737902725</v>
      </c>
      <c r="FN52">
        <v>0.0092006116322696</v>
      </c>
      <c r="FO52">
        <v>0.00112797681686061</v>
      </c>
      <c r="FP52">
        <v>1</v>
      </c>
      <c r="FQ52">
        <v>1</v>
      </c>
      <c r="FR52">
        <v>1</v>
      </c>
      <c r="FS52" t="s">
        <v>410</v>
      </c>
      <c r="FT52">
        <v>2.97443</v>
      </c>
      <c r="FU52">
        <v>2.75389</v>
      </c>
      <c r="FV52">
        <v>0.111085</v>
      </c>
      <c r="FW52">
        <v>0.116163</v>
      </c>
      <c r="FX52">
        <v>0.0638894</v>
      </c>
      <c r="FY52">
        <v>0.06163</v>
      </c>
      <c r="FZ52">
        <v>34635.1</v>
      </c>
      <c r="GA52">
        <v>37574.2</v>
      </c>
      <c r="GB52">
        <v>35305.7</v>
      </c>
      <c r="GC52">
        <v>38551.7</v>
      </c>
      <c r="GD52">
        <v>46823</v>
      </c>
      <c r="GE52">
        <v>52221.1</v>
      </c>
      <c r="GF52">
        <v>55111.8</v>
      </c>
      <c r="GG52">
        <v>61796</v>
      </c>
      <c r="GH52">
        <v>2.00295</v>
      </c>
      <c r="GI52">
        <v>1.82677</v>
      </c>
      <c r="GJ52">
        <v>0.0337623</v>
      </c>
      <c r="GK52">
        <v>0</v>
      </c>
      <c r="GL52">
        <v>19.4268</v>
      </c>
      <c r="GM52">
        <v>999.9</v>
      </c>
      <c r="GN52">
        <v>53.009</v>
      </c>
      <c r="GO52">
        <v>27.755</v>
      </c>
      <c r="GP52">
        <v>22.1147</v>
      </c>
      <c r="GQ52">
        <v>55.7694</v>
      </c>
      <c r="GR52">
        <v>49.8277</v>
      </c>
      <c r="GS52">
        <v>1</v>
      </c>
      <c r="GT52">
        <v>-0.114433</v>
      </c>
      <c r="GU52">
        <v>4.89945</v>
      </c>
      <c r="GV52">
        <v>20.0854</v>
      </c>
      <c r="GW52">
        <v>5.20276</v>
      </c>
      <c r="GX52">
        <v>12.004</v>
      </c>
      <c r="GY52">
        <v>4.97575</v>
      </c>
      <c r="GZ52">
        <v>3.293</v>
      </c>
      <c r="HA52">
        <v>999.9</v>
      </c>
      <c r="HB52">
        <v>9999</v>
      </c>
      <c r="HC52">
        <v>9999</v>
      </c>
      <c r="HD52">
        <v>9999</v>
      </c>
      <c r="HE52">
        <v>1.86278</v>
      </c>
      <c r="HF52">
        <v>1.86783</v>
      </c>
      <c r="HG52">
        <v>1.86752</v>
      </c>
      <c r="HH52">
        <v>1.86859</v>
      </c>
      <c r="HI52">
        <v>1.86953</v>
      </c>
      <c r="HJ52">
        <v>1.86556</v>
      </c>
      <c r="HK52">
        <v>1.86674</v>
      </c>
      <c r="HL52">
        <v>1.86812</v>
      </c>
      <c r="HM52">
        <v>5</v>
      </c>
      <c r="HN52">
        <v>0</v>
      </c>
      <c r="HO52">
        <v>0</v>
      </c>
      <c r="HP52">
        <v>0</v>
      </c>
      <c r="HQ52" t="s">
        <v>411</v>
      </c>
      <c r="HR52" t="s">
        <v>412</v>
      </c>
      <c r="HS52" t="s">
        <v>413</v>
      </c>
      <c r="HT52" t="s">
        <v>413</v>
      </c>
      <c r="HU52" t="s">
        <v>413</v>
      </c>
      <c r="HV52" t="s">
        <v>413</v>
      </c>
      <c r="HW52">
        <v>0</v>
      </c>
      <c r="HX52">
        <v>100</v>
      </c>
      <c r="HY52">
        <v>100</v>
      </c>
      <c r="HZ52">
        <v>7.646</v>
      </c>
      <c r="IA52">
        <v>0.0576</v>
      </c>
      <c r="IB52">
        <v>4.05733592392587</v>
      </c>
      <c r="IC52">
        <v>0.00686039997816796</v>
      </c>
      <c r="ID52">
        <v>-6.09800565113382e-07</v>
      </c>
      <c r="IE52">
        <v>-3.62270322714017e-11</v>
      </c>
      <c r="IF52">
        <v>0.00552775430249796</v>
      </c>
      <c r="IG52">
        <v>-0.0240141547127097</v>
      </c>
      <c r="IH52">
        <v>0.00268956239764471</v>
      </c>
      <c r="II52">
        <v>-3.17667099220491e-05</v>
      </c>
      <c r="IJ52">
        <v>-3</v>
      </c>
      <c r="IK52">
        <v>2046</v>
      </c>
      <c r="IL52">
        <v>1</v>
      </c>
      <c r="IM52">
        <v>25</v>
      </c>
      <c r="IN52">
        <v>-568.2</v>
      </c>
      <c r="IO52">
        <v>-568.2</v>
      </c>
      <c r="IP52">
        <v>1.35376</v>
      </c>
      <c r="IQ52">
        <v>2.60498</v>
      </c>
      <c r="IR52">
        <v>1.54785</v>
      </c>
      <c r="IS52">
        <v>2.30957</v>
      </c>
      <c r="IT52">
        <v>1.34644</v>
      </c>
      <c r="IU52">
        <v>2.33398</v>
      </c>
      <c r="IV52">
        <v>31.5643</v>
      </c>
      <c r="IW52">
        <v>15.1302</v>
      </c>
      <c r="IX52">
        <v>18</v>
      </c>
      <c r="IY52">
        <v>502.67</v>
      </c>
      <c r="IZ52">
        <v>392.843</v>
      </c>
      <c r="JA52">
        <v>13.0353</v>
      </c>
      <c r="JB52">
        <v>25.559</v>
      </c>
      <c r="JC52">
        <v>30.0001</v>
      </c>
      <c r="JD52">
        <v>25.5959</v>
      </c>
      <c r="JE52">
        <v>25.5477</v>
      </c>
      <c r="JF52">
        <v>27.2298</v>
      </c>
      <c r="JG52">
        <v>47.968</v>
      </c>
      <c r="JH52">
        <v>0</v>
      </c>
      <c r="JI52">
        <v>13.0428</v>
      </c>
      <c r="JJ52">
        <v>608.4</v>
      </c>
      <c r="JK52">
        <v>11.6529</v>
      </c>
      <c r="JL52">
        <v>102.29</v>
      </c>
      <c r="JM52">
        <v>102.886</v>
      </c>
    </row>
    <row r="53" spans="1:273">
      <c r="A53">
        <v>37</v>
      </c>
      <c r="B53">
        <v>1510788523.6</v>
      </c>
      <c r="C53">
        <v>272</v>
      </c>
      <c r="D53" t="s">
        <v>484</v>
      </c>
      <c r="E53" t="s">
        <v>485</v>
      </c>
      <c r="F53">
        <v>5</v>
      </c>
      <c r="G53" t="s">
        <v>405</v>
      </c>
      <c r="H53" t="s">
        <v>406</v>
      </c>
      <c r="I53">
        <v>1510788515.81429</v>
      </c>
      <c r="J53">
        <f>(K53)/1000</f>
        <v>0</v>
      </c>
      <c r="K53">
        <f>IF(CZ53, AN53, AH53)</f>
        <v>0</v>
      </c>
      <c r="L53">
        <f>IF(CZ53, AI53, AG53)</f>
        <v>0</v>
      </c>
      <c r="M53">
        <f>DB53 - IF(AU53&gt;1, L53*CV53*100.0/(AW53*DP53), 0)</f>
        <v>0</v>
      </c>
      <c r="N53">
        <f>((T53-J53/2)*M53-L53)/(T53+J53/2)</f>
        <v>0</v>
      </c>
      <c r="O53">
        <f>N53*(DI53+DJ53)/1000.0</f>
        <v>0</v>
      </c>
      <c r="P53">
        <f>(DB53 - IF(AU53&gt;1, L53*CV53*100.0/(AW53*DP53), 0))*(DI53+DJ53)/1000.0</f>
        <v>0</v>
      </c>
      <c r="Q53">
        <f>2.0/((1/S53-1/R53)+SIGN(S53)*SQRT((1/S53-1/R53)*(1/S53-1/R53) + 4*CW53/((CW53+1)*(CW53+1))*(2*1/S53*1/R53-1/R53*1/R53)))</f>
        <v>0</v>
      </c>
      <c r="R53">
        <f>IF(LEFT(CX53,1)&lt;&gt;"0",IF(LEFT(CX53,1)="1",3.0,CY53),$D$5+$E$5*(DP53*DI53/($K$5*1000))+$F$5*(DP53*DI53/($K$5*1000))*MAX(MIN(CV53,$J$5),$I$5)*MAX(MIN(CV53,$J$5),$I$5)+$G$5*MAX(MIN(CV53,$J$5),$I$5)*(DP53*DI53/($K$5*1000))+$H$5*(DP53*DI53/($K$5*1000))*(DP53*DI53/($K$5*1000)))</f>
        <v>0</v>
      </c>
      <c r="S53">
        <f>J53*(1000-(1000*0.61365*exp(17.502*W53/(240.97+W53))/(DI53+DJ53)+DD53)/2)/(1000*0.61365*exp(17.502*W53/(240.97+W53))/(DI53+DJ53)-DD53)</f>
        <v>0</v>
      </c>
      <c r="T53">
        <f>1/((CW53+1)/(Q53/1.6)+1/(R53/1.37)) + CW53/((CW53+1)/(Q53/1.6) + CW53/(R53/1.37))</f>
        <v>0</v>
      </c>
      <c r="U53">
        <f>(CR53*CU53)</f>
        <v>0</v>
      </c>
      <c r="V53">
        <f>(DK53+(U53+2*0.95*5.67E-8*(((DK53+$B$7)+273)^4-(DK53+273)^4)-44100*J53)/(1.84*29.3*R53+8*0.95*5.67E-8*(DK53+273)^3))</f>
        <v>0</v>
      </c>
      <c r="W53">
        <f>($C$7*DL53+$D$7*DM53+$E$7*V53)</f>
        <v>0</v>
      </c>
      <c r="X53">
        <f>0.61365*exp(17.502*W53/(240.97+W53))</f>
        <v>0</v>
      </c>
      <c r="Y53">
        <f>(Z53/AA53*100)</f>
        <v>0</v>
      </c>
      <c r="Z53">
        <f>DD53*(DI53+DJ53)/1000</f>
        <v>0</v>
      </c>
      <c r="AA53">
        <f>0.61365*exp(17.502*DK53/(240.97+DK53))</f>
        <v>0</v>
      </c>
      <c r="AB53">
        <f>(X53-DD53*(DI53+DJ53)/1000)</f>
        <v>0</v>
      </c>
      <c r="AC53">
        <f>(-J53*44100)</f>
        <v>0</v>
      </c>
      <c r="AD53">
        <f>2*29.3*R53*0.92*(DK53-W53)</f>
        <v>0</v>
      </c>
      <c r="AE53">
        <f>2*0.95*5.67E-8*(((DK53+$B$7)+273)^4-(W53+273)^4)</f>
        <v>0</v>
      </c>
      <c r="AF53">
        <f>U53+AE53+AC53+AD53</f>
        <v>0</v>
      </c>
      <c r="AG53">
        <f>DH53*AU53*(DC53-DB53*(1000-AU53*DE53)/(1000-AU53*DD53))/(100*CV53)</f>
        <v>0</v>
      </c>
      <c r="AH53">
        <f>1000*DH53*AU53*(DD53-DE53)/(100*CV53*(1000-AU53*DD53))</f>
        <v>0</v>
      </c>
      <c r="AI53">
        <f>(AJ53 - AK53 - DI53*1E3/(8.314*(DK53+273.15)) * AM53/DH53 * AL53) * DH53/(100*CV53) * (1000 - DE53)/1000</f>
        <v>0</v>
      </c>
      <c r="AJ53">
        <v>600.448340674565</v>
      </c>
      <c r="AK53">
        <v>580.322109090909</v>
      </c>
      <c r="AL53">
        <v>3.27657917684288</v>
      </c>
      <c r="AM53">
        <v>64.2423246042722</v>
      </c>
      <c r="AN53">
        <f>(AP53 - AO53 + DI53*1E3/(8.314*(DK53+273.15)) * AR53/DH53 * AQ53) * DH53/(100*CV53) * 1000/(1000 - AP53)</f>
        <v>0</v>
      </c>
      <c r="AO53">
        <v>11.6063162738156</v>
      </c>
      <c r="AP53">
        <v>12.3477806060606</v>
      </c>
      <c r="AQ53">
        <v>-2.28003829568255e-07</v>
      </c>
      <c r="AR53">
        <v>102.202052282038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MAX(0,($B$13+$C$13*DP53)/(1+$D$13*DP53)*DI53/(DK53+273)*$E$13)</f>
        <v>0</v>
      </c>
      <c r="AX53" t="s">
        <v>407</v>
      </c>
      <c r="AY53" t="s">
        <v>407</v>
      </c>
      <c r="AZ53">
        <v>0</v>
      </c>
      <c r="BA53">
        <v>0</v>
      </c>
      <c r="BB53">
        <f>1-AZ53/BA53</f>
        <v>0</v>
      </c>
      <c r="BC53">
        <v>0</v>
      </c>
      <c r="BD53" t="s">
        <v>407</v>
      </c>
      <c r="BE53" t="s">
        <v>407</v>
      </c>
      <c r="BF53">
        <v>0</v>
      </c>
      <c r="BG53">
        <v>0</v>
      </c>
      <c r="BH53">
        <f>1-BF53/BG53</f>
        <v>0</v>
      </c>
      <c r="BI53">
        <v>0.5</v>
      </c>
      <c r="BJ53">
        <f>CS53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407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f>$B$11*DQ53+$C$11*DR53+$F$11*EC53*(1-EF53)</f>
        <v>0</v>
      </c>
      <c r="CS53">
        <f>CR53*CT53</f>
        <v>0</v>
      </c>
      <c r="CT53">
        <f>($B$11*$D$9+$C$11*$D$9+$F$11*((EP53+EH53)/MAX(EP53+EH53+EQ53, 0.1)*$I$9+EQ53/MAX(EP53+EH53+EQ53, 0.1)*$J$9))/($B$11+$C$11+$F$11)</f>
        <v>0</v>
      </c>
      <c r="CU53">
        <f>($B$11*$K$9+$C$11*$K$9+$F$11*((EP53+EH53)/MAX(EP53+EH53+EQ53, 0.1)*$P$9+EQ53/MAX(EP53+EH53+EQ53, 0.1)*$Q$9))/($B$11+$C$11+$F$11)</f>
        <v>0</v>
      </c>
      <c r="CV53">
        <v>2.18</v>
      </c>
      <c r="CW53">
        <v>0.5</v>
      </c>
      <c r="CX53" t="s">
        <v>408</v>
      </c>
      <c r="CY53">
        <v>2</v>
      </c>
      <c r="CZ53" t="b">
        <v>1</v>
      </c>
      <c r="DA53">
        <v>1510788515.81429</v>
      </c>
      <c r="DB53">
        <v>549.050285714286</v>
      </c>
      <c r="DC53">
        <v>576.623</v>
      </c>
      <c r="DD53">
        <v>12.346825</v>
      </c>
      <c r="DE53">
        <v>11.6072928571429</v>
      </c>
      <c r="DF53">
        <v>541.462964285714</v>
      </c>
      <c r="DG53">
        <v>12.2891785714286</v>
      </c>
      <c r="DH53">
        <v>500.073428571429</v>
      </c>
      <c r="DI53">
        <v>89.6705642857143</v>
      </c>
      <c r="DJ53">
        <v>0.100020214285714</v>
      </c>
      <c r="DK53">
        <v>19.1917678571429</v>
      </c>
      <c r="DL53">
        <v>19.9896964285714</v>
      </c>
      <c r="DM53">
        <v>999.9</v>
      </c>
      <c r="DN53">
        <v>0</v>
      </c>
      <c r="DO53">
        <v>0</v>
      </c>
      <c r="DP53">
        <v>10003.6360714286</v>
      </c>
      <c r="DQ53">
        <v>0</v>
      </c>
      <c r="DR53">
        <v>9.98469</v>
      </c>
      <c r="DS53">
        <v>-27.5728321428571</v>
      </c>
      <c r="DT53">
        <v>555.913857142857</v>
      </c>
      <c r="DU53">
        <v>583.394571428571</v>
      </c>
      <c r="DV53">
        <v>0.739521928571429</v>
      </c>
      <c r="DW53">
        <v>576.623</v>
      </c>
      <c r="DX53">
        <v>11.6072928571429</v>
      </c>
      <c r="DY53">
        <v>1.10714642857143</v>
      </c>
      <c r="DZ53">
        <v>1.04083357142857</v>
      </c>
      <c r="EA53">
        <v>8.40830785714286</v>
      </c>
      <c r="EB53">
        <v>7.50085857142857</v>
      </c>
      <c r="EC53">
        <v>2000.00285714286</v>
      </c>
      <c r="ED53">
        <v>0.980005142857143</v>
      </c>
      <c r="EE53">
        <v>0.0199948857142857</v>
      </c>
      <c r="EF53">
        <v>0</v>
      </c>
      <c r="EG53">
        <v>2.29158214285714</v>
      </c>
      <c r="EH53">
        <v>0</v>
      </c>
      <c r="EI53">
        <v>3828.07892857143</v>
      </c>
      <c r="EJ53">
        <v>17300.2</v>
      </c>
      <c r="EK53">
        <v>39.5175714285714</v>
      </c>
      <c r="EL53">
        <v>39.8635357142857</v>
      </c>
      <c r="EM53">
        <v>39.4350714285714</v>
      </c>
      <c r="EN53">
        <v>38.194</v>
      </c>
      <c r="EO53">
        <v>38.2386071428571</v>
      </c>
      <c r="EP53">
        <v>1960.01142857143</v>
      </c>
      <c r="EQ53">
        <v>39.9914285714286</v>
      </c>
      <c r="ER53">
        <v>0</v>
      </c>
      <c r="ES53">
        <v>1679675871.5</v>
      </c>
      <c r="ET53">
        <v>0</v>
      </c>
      <c r="EU53">
        <v>2.26697692307692</v>
      </c>
      <c r="EV53">
        <v>0.0884717900190105</v>
      </c>
      <c r="EW53">
        <v>6.55658119165209</v>
      </c>
      <c r="EX53">
        <v>3828.11846153846</v>
      </c>
      <c r="EY53">
        <v>15</v>
      </c>
      <c r="EZ53">
        <v>0</v>
      </c>
      <c r="FA53" t="s">
        <v>409</v>
      </c>
      <c r="FB53">
        <v>1510822609</v>
      </c>
      <c r="FC53">
        <v>1510822610</v>
      </c>
      <c r="FD53">
        <v>0</v>
      </c>
      <c r="FE53">
        <v>-0.09</v>
      </c>
      <c r="FF53">
        <v>-0.009</v>
      </c>
      <c r="FG53">
        <v>6.722</v>
      </c>
      <c r="FH53">
        <v>0.497</v>
      </c>
      <c r="FI53">
        <v>420</v>
      </c>
      <c r="FJ53">
        <v>24</v>
      </c>
      <c r="FK53">
        <v>0.26</v>
      </c>
      <c r="FL53">
        <v>0.06</v>
      </c>
      <c r="FM53">
        <v>0.738777875</v>
      </c>
      <c r="FN53">
        <v>0.0145482889305799</v>
      </c>
      <c r="FO53">
        <v>0.00158033545786172</v>
      </c>
      <c r="FP53">
        <v>1</v>
      </c>
      <c r="FQ53">
        <v>1</v>
      </c>
      <c r="FR53">
        <v>1</v>
      </c>
      <c r="FS53" t="s">
        <v>410</v>
      </c>
      <c r="FT53">
        <v>2.97427</v>
      </c>
      <c r="FU53">
        <v>2.75393</v>
      </c>
      <c r="FV53">
        <v>0.11341</v>
      </c>
      <c r="FW53">
        <v>0.118435</v>
      </c>
      <c r="FX53">
        <v>0.0638872</v>
      </c>
      <c r="FY53">
        <v>0.0616237</v>
      </c>
      <c r="FZ53">
        <v>34544.6</v>
      </c>
      <c r="GA53">
        <v>37478.1</v>
      </c>
      <c r="GB53">
        <v>35305.8</v>
      </c>
      <c r="GC53">
        <v>38552.2</v>
      </c>
      <c r="GD53">
        <v>46823</v>
      </c>
      <c r="GE53">
        <v>52222</v>
      </c>
      <c r="GF53">
        <v>55111.6</v>
      </c>
      <c r="GG53">
        <v>61796.5</v>
      </c>
      <c r="GH53">
        <v>2.00345</v>
      </c>
      <c r="GI53">
        <v>1.82687</v>
      </c>
      <c r="GJ53">
        <v>0.0340343</v>
      </c>
      <c r="GK53">
        <v>0</v>
      </c>
      <c r="GL53">
        <v>19.426</v>
      </c>
      <c r="GM53">
        <v>999.9</v>
      </c>
      <c r="GN53">
        <v>52.985</v>
      </c>
      <c r="GO53">
        <v>27.755</v>
      </c>
      <c r="GP53">
        <v>22.1028</v>
      </c>
      <c r="GQ53">
        <v>55.9294</v>
      </c>
      <c r="GR53">
        <v>50.3686</v>
      </c>
      <c r="GS53">
        <v>1</v>
      </c>
      <c r="GT53">
        <v>-0.114405</v>
      </c>
      <c r="GU53">
        <v>4.89149</v>
      </c>
      <c r="GV53">
        <v>20.0857</v>
      </c>
      <c r="GW53">
        <v>5.20336</v>
      </c>
      <c r="GX53">
        <v>12.004</v>
      </c>
      <c r="GY53">
        <v>4.9758</v>
      </c>
      <c r="GZ53">
        <v>3.293</v>
      </c>
      <c r="HA53">
        <v>999.9</v>
      </c>
      <c r="HB53">
        <v>9999</v>
      </c>
      <c r="HC53">
        <v>9999</v>
      </c>
      <c r="HD53">
        <v>9999</v>
      </c>
      <c r="HE53">
        <v>1.86279</v>
      </c>
      <c r="HF53">
        <v>1.86783</v>
      </c>
      <c r="HG53">
        <v>1.86752</v>
      </c>
      <c r="HH53">
        <v>1.86859</v>
      </c>
      <c r="HI53">
        <v>1.86953</v>
      </c>
      <c r="HJ53">
        <v>1.86558</v>
      </c>
      <c r="HK53">
        <v>1.86675</v>
      </c>
      <c r="HL53">
        <v>1.8681</v>
      </c>
      <c r="HM53">
        <v>5</v>
      </c>
      <c r="HN53">
        <v>0</v>
      </c>
      <c r="HO53">
        <v>0</v>
      </c>
      <c r="HP53">
        <v>0</v>
      </c>
      <c r="HQ53" t="s">
        <v>411</v>
      </c>
      <c r="HR53" t="s">
        <v>412</v>
      </c>
      <c r="HS53" t="s">
        <v>413</v>
      </c>
      <c r="HT53" t="s">
        <v>413</v>
      </c>
      <c r="HU53" t="s">
        <v>413</v>
      </c>
      <c r="HV53" t="s">
        <v>413</v>
      </c>
      <c r="HW53">
        <v>0</v>
      </c>
      <c r="HX53">
        <v>100</v>
      </c>
      <c r="HY53">
        <v>100</v>
      </c>
      <c r="HZ53">
        <v>7.745</v>
      </c>
      <c r="IA53">
        <v>0.0576</v>
      </c>
      <c r="IB53">
        <v>4.05733592392587</v>
      </c>
      <c r="IC53">
        <v>0.00686039997816796</v>
      </c>
      <c r="ID53">
        <v>-6.09800565113382e-07</v>
      </c>
      <c r="IE53">
        <v>-3.62270322714017e-11</v>
      </c>
      <c r="IF53">
        <v>0.00552775430249796</v>
      </c>
      <c r="IG53">
        <v>-0.0240141547127097</v>
      </c>
      <c r="IH53">
        <v>0.00268956239764471</v>
      </c>
      <c r="II53">
        <v>-3.17667099220491e-05</v>
      </c>
      <c r="IJ53">
        <v>-3</v>
      </c>
      <c r="IK53">
        <v>2046</v>
      </c>
      <c r="IL53">
        <v>1</v>
      </c>
      <c r="IM53">
        <v>25</v>
      </c>
      <c r="IN53">
        <v>-568.1</v>
      </c>
      <c r="IO53">
        <v>-568.1</v>
      </c>
      <c r="IP53">
        <v>1.3855</v>
      </c>
      <c r="IQ53">
        <v>2.60498</v>
      </c>
      <c r="IR53">
        <v>1.54785</v>
      </c>
      <c r="IS53">
        <v>2.30835</v>
      </c>
      <c r="IT53">
        <v>1.34644</v>
      </c>
      <c r="IU53">
        <v>2.42676</v>
      </c>
      <c r="IV53">
        <v>31.5643</v>
      </c>
      <c r="IW53">
        <v>15.139</v>
      </c>
      <c r="IX53">
        <v>18</v>
      </c>
      <c r="IY53">
        <v>502.999</v>
      </c>
      <c r="IZ53">
        <v>392.897</v>
      </c>
      <c r="JA53">
        <v>13.0423</v>
      </c>
      <c r="JB53">
        <v>25.559</v>
      </c>
      <c r="JC53">
        <v>30.0001</v>
      </c>
      <c r="JD53">
        <v>25.5959</v>
      </c>
      <c r="JE53">
        <v>25.5477</v>
      </c>
      <c r="JF53">
        <v>27.8006</v>
      </c>
      <c r="JG53">
        <v>47.968</v>
      </c>
      <c r="JH53">
        <v>0</v>
      </c>
      <c r="JI53">
        <v>13.0499</v>
      </c>
      <c r="JJ53">
        <v>621.79</v>
      </c>
      <c r="JK53">
        <v>11.6529</v>
      </c>
      <c r="JL53">
        <v>102.289</v>
      </c>
      <c r="JM53">
        <v>102.887</v>
      </c>
    </row>
    <row r="54" spans="1:273">
      <c r="A54">
        <v>38</v>
      </c>
      <c r="B54">
        <v>1510788528.6</v>
      </c>
      <c r="C54">
        <v>277</v>
      </c>
      <c r="D54" t="s">
        <v>486</v>
      </c>
      <c r="E54" t="s">
        <v>487</v>
      </c>
      <c r="F54">
        <v>5</v>
      </c>
      <c r="G54" t="s">
        <v>405</v>
      </c>
      <c r="H54" t="s">
        <v>406</v>
      </c>
      <c r="I54">
        <v>1510788521.1</v>
      </c>
      <c r="J54">
        <f>(K54)/1000</f>
        <v>0</v>
      </c>
      <c r="K54">
        <f>IF(CZ54, AN54, AH54)</f>
        <v>0</v>
      </c>
      <c r="L54">
        <f>IF(CZ54, AI54, AG54)</f>
        <v>0</v>
      </c>
      <c r="M54">
        <f>DB54 - IF(AU54&gt;1, L54*CV54*100.0/(AW54*DP54), 0)</f>
        <v>0</v>
      </c>
      <c r="N54">
        <f>((T54-J54/2)*M54-L54)/(T54+J54/2)</f>
        <v>0</v>
      </c>
      <c r="O54">
        <f>N54*(DI54+DJ54)/1000.0</f>
        <v>0</v>
      </c>
      <c r="P54">
        <f>(DB54 - IF(AU54&gt;1, L54*CV54*100.0/(AW54*DP54), 0))*(DI54+DJ54)/1000.0</f>
        <v>0</v>
      </c>
      <c r="Q54">
        <f>2.0/((1/S54-1/R54)+SIGN(S54)*SQRT((1/S54-1/R54)*(1/S54-1/R54) + 4*CW54/((CW54+1)*(CW54+1))*(2*1/S54*1/R54-1/R54*1/R54)))</f>
        <v>0</v>
      </c>
      <c r="R54">
        <f>IF(LEFT(CX54,1)&lt;&gt;"0",IF(LEFT(CX54,1)="1",3.0,CY54),$D$5+$E$5*(DP54*DI54/($K$5*1000))+$F$5*(DP54*DI54/($K$5*1000))*MAX(MIN(CV54,$J$5),$I$5)*MAX(MIN(CV54,$J$5),$I$5)+$G$5*MAX(MIN(CV54,$J$5),$I$5)*(DP54*DI54/($K$5*1000))+$H$5*(DP54*DI54/($K$5*1000))*(DP54*DI54/($K$5*1000)))</f>
        <v>0</v>
      </c>
      <c r="S54">
        <f>J54*(1000-(1000*0.61365*exp(17.502*W54/(240.97+W54))/(DI54+DJ54)+DD54)/2)/(1000*0.61365*exp(17.502*W54/(240.97+W54))/(DI54+DJ54)-DD54)</f>
        <v>0</v>
      </c>
      <c r="T54">
        <f>1/((CW54+1)/(Q54/1.6)+1/(R54/1.37)) + CW54/((CW54+1)/(Q54/1.6) + CW54/(R54/1.37))</f>
        <v>0</v>
      </c>
      <c r="U54">
        <f>(CR54*CU54)</f>
        <v>0</v>
      </c>
      <c r="V54">
        <f>(DK54+(U54+2*0.95*5.67E-8*(((DK54+$B$7)+273)^4-(DK54+273)^4)-44100*J54)/(1.84*29.3*R54+8*0.95*5.67E-8*(DK54+273)^3))</f>
        <v>0</v>
      </c>
      <c r="W54">
        <f>($C$7*DL54+$D$7*DM54+$E$7*V54)</f>
        <v>0</v>
      </c>
      <c r="X54">
        <f>0.61365*exp(17.502*W54/(240.97+W54))</f>
        <v>0</v>
      </c>
      <c r="Y54">
        <f>(Z54/AA54*100)</f>
        <v>0</v>
      </c>
      <c r="Z54">
        <f>DD54*(DI54+DJ54)/1000</f>
        <v>0</v>
      </c>
      <c r="AA54">
        <f>0.61365*exp(17.502*DK54/(240.97+DK54))</f>
        <v>0</v>
      </c>
      <c r="AB54">
        <f>(X54-DD54*(DI54+DJ54)/1000)</f>
        <v>0</v>
      </c>
      <c r="AC54">
        <f>(-J54*44100)</f>
        <v>0</v>
      </c>
      <c r="AD54">
        <f>2*29.3*R54*0.92*(DK54-W54)</f>
        <v>0</v>
      </c>
      <c r="AE54">
        <f>2*0.95*5.67E-8*(((DK54+$B$7)+273)^4-(W54+273)^4)</f>
        <v>0</v>
      </c>
      <c r="AF54">
        <f>U54+AE54+AC54+AD54</f>
        <v>0</v>
      </c>
      <c r="AG54">
        <f>DH54*AU54*(DC54-DB54*(1000-AU54*DE54)/(1000-AU54*DD54))/(100*CV54)</f>
        <v>0</v>
      </c>
      <c r="AH54">
        <f>1000*DH54*AU54*(DD54-DE54)/(100*CV54*(1000-AU54*DD54))</f>
        <v>0</v>
      </c>
      <c r="AI54">
        <f>(AJ54 - AK54 - DI54*1E3/(8.314*(DK54+273.15)) * AM54/DH54 * AL54) * DH54/(100*CV54) * (1000 - DE54)/1000</f>
        <v>0</v>
      </c>
      <c r="AJ54">
        <v>617.38039130756</v>
      </c>
      <c r="AK54">
        <v>596.984357575757</v>
      </c>
      <c r="AL54">
        <v>3.33442624573828</v>
      </c>
      <c r="AM54">
        <v>64.2423246042722</v>
      </c>
      <c r="AN54">
        <f>(AP54 - AO54 + DI54*1E3/(8.314*(DK54+273.15)) * AR54/DH54 * AQ54) * DH54/(100*CV54) * 1000/(1000 - AP54)</f>
        <v>0</v>
      </c>
      <c r="AO54">
        <v>11.6049011840127</v>
      </c>
      <c r="AP54">
        <v>12.3490260606061</v>
      </c>
      <c r="AQ54">
        <v>8.78311054858323e-07</v>
      </c>
      <c r="AR54">
        <v>102.202052282038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MAX(0,($B$13+$C$13*DP54)/(1+$D$13*DP54)*DI54/(DK54+273)*$E$13)</f>
        <v>0</v>
      </c>
      <c r="AX54" t="s">
        <v>407</v>
      </c>
      <c r="AY54" t="s">
        <v>407</v>
      </c>
      <c r="AZ54">
        <v>0</v>
      </c>
      <c r="BA54">
        <v>0</v>
      </c>
      <c r="BB54">
        <f>1-AZ54/BA54</f>
        <v>0</v>
      </c>
      <c r="BC54">
        <v>0</v>
      </c>
      <c r="BD54" t="s">
        <v>407</v>
      </c>
      <c r="BE54" t="s">
        <v>407</v>
      </c>
      <c r="BF54">
        <v>0</v>
      </c>
      <c r="BG54">
        <v>0</v>
      </c>
      <c r="BH54">
        <f>1-BF54/BG54</f>
        <v>0</v>
      </c>
      <c r="BI54">
        <v>0.5</v>
      </c>
      <c r="BJ54">
        <f>CS54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407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f>$B$11*DQ54+$C$11*DR54+$F$11*EC54*(1-EF54)</f>
        <v>0</v>
      </c>
      <c r="CS54">
        <f>CR54*CT54</f>
        <v>0</v>
      </c>
      <c r="CT54">
        <f>($B$11*$D$9+$C$11*$D$9+$F$11*((EP54+EH54)/MAX(EP54+EH54+EQ54, 0.1)*$I$9+EQ54/MAX(EP54+EH54+EQ54, 0.1)*$J$9))/($B$11+$C$11+$F$11)</f>
        <v>0</v>
      </c>
      <c r="CU54">
        <f>($B$11*$K$9+$C$11*$K$9+$F$11*((EP54+EH54)/MAX(EP54+EH54+EQ54, 0.1)*$P$9+EQ54/MAX(EP54+EH54+EQ54, 0.1)*$Q$9))/($B$11+$C$11+$F$11)</f>
        <v>0</v>
      </c>
      <c r="CV54">
        <v>2.18</v>
      </c>
      <c r="CW54">
        <v>0.5</v>
      </c>
      <c r="CX54" t="s">
        <v>408</v>
      </c>
      <c r="CY54">
        <v>2</v>
      </c>
      <c r="CZ54" t="b">
        <v>1</v>
      </c>
      <c r="DA54">
        <v>1510788521.1</v>
      </c>
      <c r="DB54">
        <v>566.575111111111</v>
      </c>
      <c r="DC54">
        <v>594.235740740741</v>
      </c>
      <c r="DD54">
        <v>12.3474740740741</v>
      </c>
      <c r="DE54">
        <v>11.606062962963</v>
      </c>
      <c r="DF54">
        <v>558.880555555556</v>
      </c>
      <c r="DG54">
        <v>12.2898037037037</v>
      </c>
      <c r="DH54">
        <v>500.068555555556</v>
      </c>
      <c r="DI54">
        <v>89.6708444444444</v>
      </c>
      <c r="DJ54">
        <v>0.0999725962962963</v>
      </c>
      <c r="DK54">
        <v>19.1901592592593</v>
      </c>
      <c r="DL54">
        <v>19.9884777777778</v>
      </c>
      <c r="DM54">
        <v>999.9</v>
      </c>
      <c r="DN54">
        <v>0</v>
      </c>
      <c r="DO54">
        <v>0</v>
      </c>
      <c r="DP54">
        <v>10011.6214814815</v>
      </c>
      <c r="DQ54">
        <v>0</v>
      </c>
      <c r="DR54">
        <v>9.98469</v>
      </c>
      <c r="DS54">
        <v>-27.6606740740741</v>
      </c>
      <c r="DT54">
        <v>573.658259259259</v>
      </c>
      <c r="DU54">
        <v>601.213444444444</v>
      </c>
      <c r="DV54">
        <v>0.741396444444445</v>
      </c>
      <c r="DW54">
        <v>594.235740740741</v>
      </c>
      <c r="DX54">
        <v>11.606062962963</v>
      </c>
      <c r="DY54">
        <v>1.10720777777778</v>
      </c>
      <c r="DZ54">
        <v>1.0407262962963</v>
      </c>
      <c r="EA54">
        <v>8.40912555555555</v>
      </c>
      <c r="EB54">
        <v>7.4993562962963</v>
      </c>
      <c r="EC54">
        <v>1999.9962962963</v>
      </c>
      <c r="ED54">
        <v>0.980004333333333</v>
      </c>
      <c r="EE54">
        <v>0.0199955333333333</v>
      </c>
      <c r="EF54">
        <v>0</v>
      </c>
      <c r="EG54">
        <v>2.28335185185185</v>
      </c>
      <c r="EH54">
        <v>0</v>
      </c>
      <c r="EI54">
        <v>3828.59703703704</v>
      </c>
      <c r="EJ54">
        <v>17300.1407407407</v>
      </c>
      <c r="EK54">
        <v>39.465</v>
      </c>
      <c r="EL54">
        <v>39.8145555555556</v>
      </c>
      <c r="EM54">
        <v>39.3863333333333</v>
      </c>
      <c r="EN54">
        <v>38.1292962962963</v>
      </c>
      <c r="EO54">
        <v>38.1896296296296</v>
      </c>
      <c r="EP54">
        <v>1960.00407407407</v>
      </c>
      <c r="EQ54">
        <v>39.9922222222222</v>
      </c>
      <c r="ER54">
        <v>0</v>
      </c>
      <c r="ES54">
        <v>1679675876.9</v>
      </c>
      <c r="ET54">
        <v>0</v>
      </c>
      <c r="EU54">
        <v>2.262616</v>
      </c>
      <c r="EV54">
        <v>-0.331476929899124</v>
      </c>
      <c r="EW54">
        <v>2.12999998866674</v>
      </c>
      <c r="EX54">
        <v>3828.6256</v>
      </c>
      <c r="EY54">
        <v>15</v>
      </c>
      <c r="EZ54">
        <v>0</v>
      </c>
      <c r="FA54" t="s">
        <v>409</v>
      </c>
      <c r="FB54">
        <v>1510822609</v>
      </c>
      <c r="FC54">
        <v>1510822610</v>
      </c>
      <c r="FD54">
        <v>0</v>
      </c>
      <c r="FE54">
        <v>-0.09</v>
      </c>
      <c r="FF54">
        <v>-0.009</v>
      </c>
      <c r="FG54">
        <v>6.722</v>
      </c>
      <c r="FH54">
        <v>0.497</v>
      </c>
      <c r="FI54">
        <v>420</v>
      </c>
      <c r="FJ54">
        <v>24</v>
      </c>
      <c r="FK54">
        <v>0.26</v>
      </c>
      <c r="FL54">
        <v>0.06</v>
      </c>
      <c r="FM54">
        <v>0.74045555</v>
      </c>
      <c r="FN54">
        <v>0.0219365628517794</v>
      </c>
      <c r="FO54">
        <v>0.00215141284915286</v>
      </c>
      <c r="FP54">
        <v>1</v>
      </c>
      <c r="FQ54">
        <v>1</v>
      </c>
      <c r="FR54">
        <v>1</v>
      </c>
      <c r="FS54" t="s">
        <v>410</v>
      </c>
      <c r="FT54">
        <v>2.97433</v>
      </c>
      <c r="FU54">
        <v>2.75391</v>
      </c>
      <c r="FV54">
        <v>0.115715</v>
      </c>
      <c r="FW54">
        <v>0.120631</v>
      </c>
      <c r="FX54">
        <v>0.063892</v>
      </c>
      <c r="FY54">
        <v>0.0616226</v>
      </c>
      <c r="FZ54">
        <v>34454.7</v>
      </c>
      <c r="GA54">
        <v>37384.7</v>
      </c>
      <c r="GB54">
        <v>35305.6</v>
      </c>
      <c r="GC54">
        <v>38552.1</v>
      </c>
      <c r="GD54">
        <v>46822.9</v>
      </c>
      <c r="GE54">
        <v>52222.1</v>
      </c>
      <c r="GF54">
        <v>55111.7</v>
      </c>
      <c r="GG54">
        <v>61796.5</v>
      </c>
      <c r="GH54">
        <v>2.00312</v>
      </c>
      <c r="GI54">
        <v>1.82708</v>
      </c>
      <c r="GJ54">
        <v>0.0335313</v>
      </c>
      <c r="GK54">
        <v>0</v>
      </c>
      <c r="GL54">
        <v>19.4251</v>
      </c>
      <c r="GM54">
        <v>999.9</v>
      </c>
      <c r="GN54">
        <v>52.985</v>
      </c>
      <c r="GO54">
        <v>27.755</v>
      </c>
      <c r="GP54">
        <v>22.1067</v>
      </c>
      <c r="GQ54">
        <v>56.0294</v>
      </c>
      <c r="GR54">
        <v>49.9319</v>
      </c>
      <c r="GS54">
        <v>1</v>
      </c>
      <c r="GT54">
        <v>-0.114451</v>
      </c>
      <c r="GU54">
        <v>4.88333</v>
      </c>
      <c r="GV54">
        <v>20.0858</v>
      </c>
      <c r="GW54">
        <v>5.20276</v>
      </c>
      <c r="GX54">
        <v>12.0041</v>
      </c>
      <c r="GY54">
        <v>4.97545</v>
      </c>
      <c r="GZ54">
        <v>3.29288</v>
      </c>
      <c r="HA54">
        <v>999.9</v>
      </c>
      <c r="HB54">
        <v>9999</v>
      </c>
      <c r="HC54">
        <v>9999</v>
      </c>
      <c r="HD54">
        <v>9999</v>
      </c>
      <c r="HE54">
        <v>1.86279</v>
      </c>
      <c r="HF54">
        <v>1.86783</v>
      </c>
      <c r="HG54">
        <v>1.86753</v>
      </c>
      <c r="HH54">
        <v>1.86859</v>
      </c>
      <c r="HI54">
        <v>1.86952</v>
      </c>
      <c r="HJ54">
        <v>1.86554</v>
      </c>
      <c r="HK54">
        <v>1.86673</v>
      </c>
      <c r="HL54">
        <v>1.86808</v>
      </c>
      <c r="HM54">
        <v>5</v>
      </c>
      <c r="HN54">
        <v>0</v>
      </c>
      <c r="HO54">
        <v>0</v>
      </c>
      <c r="HP54">
        <v>0</v>
      </c>
      <c r="HQ54" t="s">
        <v>411</v>
      </c>
      <c r="HR54" t="s">
        <v>412</v>
      </c>
      <c r="HS54" t="s">
        <v>413</v>
      </c>
      <c r="HT54" t="s">
        <v>413</v>
      </c>
      <c r="HU54" t="s">
        <v>413</v>
      </c>
      <c r="HV54" t="s">
        <v>413</v>
      </c>
      <c r="HW54">
        <v>0</v>
      </c>
      <c r="HX54">
        <v>100</v>
      </c>
      <c r="HY54">
        <v>100</v>
      </c>
      <c r="HZ54">
        <v>7.845</v>
      </c>
      <c r="IA54">
        <v>0.0577</v>
      </c>
      <c r="IB54">
        <v>4.05733592392587</v>
      </c>
      <c r="IC54">
        <v>0.00686039997816796</v>
      </c>
      <c r="ID54">
        <v>-6.09800565113382e-07</v>
      </c>
      <c r="IE54">
        <v>-3.62270322714017e-11</v>
      </c>
      <c r="IF54">
        <v>0.00552775430249796</v>
      </c>
      <c r="IG54">
        <v>-0.0240141547127097</v>
      </c>
      <c r="IH54">
        <v>0.00268956239764471</v>
      </c>
      <c r="II54">
        <v>-3.17667099220491e-05</v>
      </c>
      <c r="IJ54">
        <v>-3</v>
      </c>
      <c r="IK54">
        <v>2046</v>
      </c>
      <c r="IL54">
        <v>1</v>
      </c>
      <c r="IM54">
        <v>25</v>
      </c>
      <c r="IN54">
        <v>-568</v>
      </c>
      <c r="IO54">
        <v>-568</v>
      </c>
      <c r="IP54">
        <v>1.41357</v>
      </c>
      <c r="IQ54">
        <v>2.61475</v>
      </c>
      <c r="IR54">
        <v>1.54785</v>
      </c>
      <c r="IS54">
        <v>2.30957</v>
      </c>
      <c r="IT54">
        <v>1.34644</v>
      </c>
      <c r="IU54">
        <v>2.30347</v>
      </c>
      <c r="IV54">
        <v>31.5643</v>
      </c>
      <c r="IW54">
        <v>15.1215</v>
      </c>
      <c r="IX54">
        <v>18</v>
      </c>
      <c r="IY54">
        <v>502.785</v>
      </c>
      <c r="IZ54">
        <v>393.005</v>
      </c>
      <c r="JA54">
        <v>13.0495</v>
      </c>
      <c r="JB54">
        <v>25.559</v>
      </c>
      <c r="JC54">
        <v>30.0001</v>
      </c>
      <c r="JD54">
        <v>25.5959</v>
      </c>
      <c r="JE54">
        <v>25.5477</v>
      </c>
      <c r="JF54">
        <v>28.4378</v>
      </c>
      <c r="JG54">
        <v>47.968</v>
      </c>
      <c r="JH54">
        <v>0</v>
      </c>
      <c r="JI54">
        <v>13.0597</v>
      </c>
      <c r="JJ54">
        <v>642.04</v>
      </c>
      <c r="JK54">
        <v>11.6529</v>
      </c>
      <c r="JL54">
        <v>102.289</v>
      </c>
      <c r="JM54">
        <v>102.887</v>
      </c>
    </row>
    <row r="55" spans="1:273">
      <c r="A55">
        <v>39</v>
      </c>
      <c r="B55">
        <v>1510788533.6</v>
      </c>
      <c r="C55">
        <v>282</v>
      </c>
      <c r="D55" t="s">
        <v>488</v>
      </c>
      <c r="E55" t="s">
        <v>489</v>
      </c>
      <c r="F55">
        <v>5</v>
      </c>
      <c r="G55" t="s">
        <v>405</v>
      </c>
      <c r="H55" t="s">
        <v>406</v>
      </c>
      <c r="I55">
        <v>1510788525.81429</v>
      </c>
      <c r="J55">
        <f>(K55)/1000</f>
        <v>0</v>
      </c>
      <c r="K55">
        <f>IF(CZ55, AN55, AH55)</f>
        <v>0</v>
      </c>
      <c r="L55">
        <f>IF(CZ55, AI55, AG55)</f>
        <v>0</v>
      </c>
      <c r="M55">
        <f>DB55 - IF(AU55&gt;1, L55*CV55*100.0/(AW55*DP55), 0)</f>
        <v>0</v>
      </c>
      <c r="N55">
        <f>((T55-J55/2)*M55-L55)/(T55+J55/2)</f>
        <v>0</v>
      </c>
      <c r="O55">
        <f>N55*(DI55+DJ55)/1000.0</f>
        <v>0</v>
      </c>
      <c r="P55">
        <f>(DB55 - IF(AU55&gt;1, L55*CV55*100.0/(AW55*DP55), 0))*(DI55+DJ55)/1000.0</f>
        <v>0</v>
      </c>
      <c r="Q55">
        <f>2.0/((1/S55-1/R55)+SIGN(S55)*SQRT((1/S55-1/R55)*(1/S55-1/R55) + 4*CW55/((CW55+1)*(CW55+1))*(2*1/S55*1/R55-1/R55*1/R55)))</f>
        <v>0</v>
      </c>
      <c r="R55">
        <f>IF(LEFT(CX55,1)&lt;&gt;"0",IF(LEFT(CX55,1)="1",3.0,CY55),$D$5+$E$5*(DP55*DI55/($K$5*1000))+$F$5*(DP55*DI55/($K$5*1000))*MAX(MIN(CV55,$J$5),$I$5)*MAX(MIN(CV55,$J$5),$I$5)+$G$5*MAX(MIN(CV55,$J$5),$I$5)*(DP55*DI55/($K$5*1000))+$H$5*(DP55*DI55/($K$5*1000))*(DP55*DI55/($K$5*1000)))</f>
        <v>0</v>
      </c>
      <c r="S55">
        <f>J55*(1000-(1000*0.61365*exp(17.502*W55/(240.97+W55))/(DI55+DJ55)+DD55)/2)/(1000*0.61365*exp(17.502*W55/(240.97+W55))/(DI55+DJ55)-DD55)</f>
        <v>0</v>
      </c>
      <c r="T55">
        <f>1/((CW55+1)/(Q55/1.6)+1/(R55/1.37)) + CW55/((CW55+1)/(Q55/1.6) + CW55/(R55/1.37))</f>
        <v>0</v>
      </c>
      <c r="U55">
        <f>(CR55*CU55)</f>
        <v>0</v>
      </c>
      <c r="V55">
        <f>(DK55+(U55+2*0.95*5.67E-8*(((DK55+$B$7)+273)^4-(DK55+273)^4)-44100*J55)/(1.84*29.3*R55+8*0.95*5.67E-8*(DK55+273)^3))</f>
        <v>0</v>
      </c>
      <c r="W55">
        <f>($C$7*DL55+$D$7*DM55+$E$7*V55)</f>
        <v>0</v>
      </c>
      <c r="X55">
        <f>0.61365*exp(17.502*W55/(240.97+W55))</f>
        <v>0</v>
      </c>
      <c r="Y55">
        <f>(Z55/AA55*100)</f>
        <v>0</v>
      </c>
      <c r="Z55">
        <f>DD55*(DI55+DJ55)/1000</f>
        <v>0</v>
      </c>
      <c r="AA55">
        <f>0.61365*exp(17.502*DK55/(240.97+DK55))</f>
        <v>0</v>
      </c>
      <c r="AB55">
        <f>(X55-DD55*(DI55+DJ55)/1000)</f>
        <v>0</v>
      </c>
      <c r="AC55">
        <f>(-J55*44100)</f>
        <v>0</v>
      </c>
      <c r="AD55">
        <f>2*29.3*R55*0.92*(DK55-W55)</f>
        <v>0</v>
      </c>
      <c r="AE55">
        <f>2*0.95*5.67E-8*(((DK55+$B$7)+273)^4-(W55+273)^4)</f>
        <v>0</v>
      </c>
      <c r="AF55">
        <f>U55+AE55+AC55+AD55</f>
        <v>0</v>
      </c>
      <c r="AG55">
        <f>DH55*AU55*(DC55-DB55*(1000-AU55*DE55)/(1000-AU55*DD55))/(100*CV55)</f>
        <v>0</v>
      </c>
      <c r="AH55">
        <f>1000*DH55*AU55*(DD55-DE55)/(100*CV55*(1000-AU55*DD55))</f>
        <v>0</v>
      </c>
      <c r="AI55">
        <f>(AJ55 - AK55 - DI55*1E3/(8.314*(DK55+273.15)) * AM55/DH55 * AL55) * DH55/(100*CV55) * (1000 - DE55)/1000</f>
        <v>0</v>
      </c>
      <c r="AJ55">
        <v>633.892164003405</v>
      </c>
      <c r="AK55">
        <v>613.47036969697</v>
      </c>
      <c r="AL55">
        <v>3.31093291636693</v>
      </c>
      <c r="AM55">
        <v>64.2423246042722</v>
      </c>
      <c r="AN55">
        <f>(AP55 - AO55 + DI55*1E3/(8.314*(DK55+273.15)) * AR55/DH55 * AQ55) * DH55/(100*CV55) * 1000/(1000 - AP55)</f>
        <v>0</v>
      </c>
      <c r="AO55">
        <v>11.6063180100632</v>
      </c>
      <c r="AP55">
        <v>12.3490090909091</v>
      </c>
      <c r="AQ55">
        <v>5.00528427238185e-07</v>
      </c>
      <c r="AR55">
        <v>102.202052282038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MAX(0,($B$13+$C$13*DP55)/(1+$D$13*DP55)*DI55/(DK55+273)*$E$13)</f>
        <v>0</v>
      </c>
      <c r="AX55" t="s">
        <v>407</v>
      </c>
      <c r="AY55" t="s">
        <v>407</v>
      </c>
      <c r="AZ55">
        <v>0</v>
      </c>
      <c r="BA55">
        <v>0</v>
      </c>
      <c r="BB55">
        <f>1-AZ55/BA55</f>
        <v>0</v>
      </c>
      <c r="BC55">
        <v>0</v>
      </c>
      <c r="BD55" t="s">
        <v>407</v>
      </c>
      <c r="BE55" t="s">
        <v>407</v>
      </c>
      <c r="BF55">
        <v>0</v>
      </c>
      <c r="BG55">
        <v>0</v>
      </c>
      <c r="BH55">
        <f>1-BF55/BG55</f>
        <v>0</v>
      </c>
      <c r="BI55">
        <v>0.5</v>
      </c>
      <c r="BJ55">
        <f>CS55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407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f>$B$11*DQ55+$C$11*DR55+$F$11*EC55*(1-EF55)</f>
        <v>0</v>
      </c>
      <c r="CS55">
        <f>CR55*CT55</f>
        <v>0</v>
      </c>
      <c r="CT55">
        <f>($B$11*$D$9+$C$11*$D$9+$F$11*((EP55+EH55)/MAX(EP55+EH55+EQ55, 0.1)*$I$9+EQ55/MAX(EP55+EH55+EQ55, 0.1)*$J$9))/($B$11+$C$11+$F$11)</f>
        <v>0</v>
      </c>
      <c r="CU55">
        <f>($B$11*$K$9+$C$11*$K$9+$F$11*((EP55+EH55)/MAX(EP55+EH55+EQ55, 0.1)*$P$9+EQ55/MAX(EP55+EH55+EQ55, 0.1)*$Q$9))/($B$11+$C$11+$F$11)</f>
        <v>0</v>
      </c>
      <c r="CV55">
        <v>2.18</v>
      </c>
      <c r="CW55">
        <v>0.5</v>
      </c>
      <c r="CX55" t="s">
        <v>408</v>
      </c>
      <c r="CY55">
        <v>2</v>
      </c>
      <c r="CZ55" t="b">
        <v>1</v>
      </c>
      <c r="DA55">
        <v>1510788525.81429</v>
      </c>
      <c r="DB55">
        <v>582.086214285714</v>
      </c>
      <c r="DC55">
        <v>609.595321428571</v>
      </c>
      <c r="DD55">
        <v>12.3484714285714</v>
      </c>
      <c r="DE55">
        <v>11.6058285714286</v>
      </c>
      <c r="DF55">
        <v>574.297142857143</v>
      </c>
      <c r="DG55">
        <v>12.2907857142857</v>
      </c>
      <c r="DH55">
        <v>500.068035714286</v>
      </c>
      <c r="DI55">
        <v>89.6696</v>
      </c>
      <c r="DJ55">
        <v>0.09993515</v>
      </c>
      <c r="DK55">
        <v>19.1889857142857</v>
      </c>
      <c r="DL55">
        <v>19.9856178571429</v>
      </c>
      <c r="DM55">
        <v>999.9</v>
      </c>
      <c r="DN55">
        <v>0</v>
      </c>
      <c r="DO55">
        <v>0</v>
      </c>
      <c r="DP55">
        <v>10017.3857142857</v>
      </c>
      <c r="DQ55">
        <v>0</v>
      </c>
      <c r="DR55">
        <v>9.98301571428571</v>
      </c>
      <c r="DS55">
        <v>-27.5090714285714</v>
      </c>
      <c r="DT55">
        <v>589.363928571429</v>
      </c>
      <c r="DU55">
        <v>616.753214285714</v>
      </c>
      <c r="DV55">
        <v>0.742646142857143</v>
      </c>
      <c r="DW55">
        <v>609.595321428571</v>
      </c>
      <c r="DX55">
        <v>11.6058285714286</v>
      </c>
      <c r="DY55">
        <v>1.1072825</v>
      </c>
      <c r="DZ55">
        <v>1.04068964285714</v>
      </c>
      <c r="EA55">
        <v>8.41012</v>
      </c>
      <c r="EB55">
        <v>7.49884285714286</v>
      </c>
      <c r="EC55">
        <v>2000.00571428571</v>
      </c>
      <c r="ED55">
        <v>0.980004285714286</v>
      </c>
      <c r="EE55">
        <v>0.0199955714285714</v>
      </c>
      <c r="EF55">
        <v>0</v>
      </c>
      <c r="EG55">
        <v>2.24735357142857</v>
      </c>
      <c r="EH55">
        <v>0</v>
      </c>
      <c r="EI55">
        <v>3828.59571428572</v>
      </c>
      <c r="EJ55">
        <v>17300.2285714286</v>
      </c>
      <c r="EK55">
        <v>39.4216428571429</v>
      </c>
      <c r="EL55">
        <v>39.7765357142857</v>
      </c>
      <c r="EM55">
        <v>39.3435357142857</v>
      </c>
      <c r="EN55">
        <v>38.0823214285714</v>
      </c>
      <c r="EO55">
        <v>38.1426071428571</v>
      </c>
      <c r="EP55">
        <v>1960.01392857143</v>
      </c>
      <c r="EQ55">
        <v>39.9917857142857</v>
      </c>
      <c r="ER55">
        <v>0</v>
      </c>
      <c r="ES55">
        <v>1679675881.7</v>
      </c>
      <c r="ET55">
        <v>0</v>
      </c>
      <c r="EU55">
        <v>2.24248</v>
      </c>
      <c r="EV55">
        <v>-0.208623070826892</v>
      </c>
      <c r="EW55">
        <v>-0.91538463127753</v>
      </c>
      <c r="EX55">
        <v>3828.6084</v>
      </c>
      <c r="EY55">
        <v>15</v>
      </c>
      <c r="EZ55">
        <v>0</v>
      </c>
      <c r="FA55" t="s">
        <v>409</v>
      </c>
      <c r="FB55">
        <v>1510822609</v>
      </c>
      <c r="FC55">
        <v>1510822610</v>
      </c>
      <c r="FD55">
        <v>0</v>
      </c>
      <c r="FE55">
        <v>-0.09</v>
      </c>
      <c r="FF55">
        <v>-0.009</v>
      </c>
      <c r="FG55">
        <v>6.722</v>
      </c>
      <c r="FH55">
        <v>0.497</v>
      </c>
      <c r="FI55">
        <v>420</v>
      </c>
      <c r="FJ55">
        <v>24</v>
      </c>
      <c r="FK55">
        <v>0.26</v>
      </c>
      <c r="FL55">
        <v>0.06</v>
      </c>
      <c r="FM55">
        <v>0.741553675</v>
      </c>
      <c r="FN55">
        <v>0.0179512908067521</v>
      </c>
      <c r="FO55">
        <v>0.00183522059147532</v>
      </c>
      <c r="FP55">
        <v>1</v>
      </c>
      <c r="FQ55">
        <v>1</v>
      </c>
      <c r="FR55">
        <v>1</v>
      </c>
      <c r="FS55" t="s">
        <v>410</v>
      </c>
      <c r="FT55">
        <v>2.9745</v>
      </c>
      <c r="FU55">
        <v>2.75412</v>
      </c>
      <c r="FV55">
        <v>0.11798</v>
      </c>
      <c r="FW55">
        <v>0.122988</v>
      </c>
      <c r="FX55">
        <v>0.0638909</v>
      </c>
      <c r="FY55">
        <v>0.0616187</v>
      </c>
      <c r="FZ55">
        <v>34366.8</v>
      </c>
      <c r="GA55">
        <v>37284</v>
      </c>
      <c r="GB55">
        <v>35305.8</v>
      </c>
      <c r="GC55">
        <v>38551.5</v>
      </c>
      <c r="GD55">
        <v>46823.2</v>
      </c>
      <c r="GE55">
        <v>52221.7</v>
      </c>
      <c r="GF55">
        <v>55111.9</v>
      </c>
      <c r="GG55">
        <v>61795.6</v>
      </c>
      <c r="GH55">
        <v>2.00347</v>
      </c>
      <c r="GI55">
        <v>1.82703</v>
      </c>
      <c r="GJ55">
        <v>0.0344366</v>
      </c>
      <c r="GK55">
        <v>0</v>
      </c>
      <c r="GL55">
        <v>19.4251</v>
      </c>
      <c r="GM55">
        <v>999.9</v>
      </c>
      <c r="GN55">
        <v>52.985</v>
      </c>
      <c r="GO55">
        <v>27.755</v>
      </c>
      <c r="GP55">
        <v>22.1051</v>
      </c>
      <c r="GQ55">
        <v>56.0394</v>
      </c>
      <c r="GR55">
        <v>49.8237</v>
      </c>
      <c r="GS55">
        <v>1</v>
      </c>
      <c r="GT55">
        <v>-0.11453</v>
      </c>
      <c r="GU55">
        <v>4.85972</v>
      </c>
      <c r="GV55">
        <v>20.0863</v>
      </c>
      <c r="GW55">
        <v>5.20366</v>
      </c>
      <c r="GX55">
        <v>12.004</v>
      </c>
      <c r="GY55">
        <v>4.9758</v>
      </c>
      <c r="GZ55">
        <v>3.293</v>
      </c>
      <c r="HA55">
        <v>999.9</v>
      </c>
      <c r="HB55">
        <v>9999</v>
      </c>
      <c r="HC55">
        <v>9999</v>
      </c>
      <c r="HD55">
        <v>9999</v>
      </c>
      <c r="HE55">
        <v>1.86276</v>
      </c>
      <c r="HF55">
        <v>1.86783</v>
      </c>
      <c r="HG55">
        <v>1.86752</v>
      </c>
      <c r="HH55">
        <v>1.8686</v>
      </c>
      <c r="HI55">
        <v>1.86952</v>
      </c>
      <c r="HJ55">
        <v>1.86558</v>
      </c>
      <c r="HK55">
        <v>1.86672</v>
      </c>
      <c r="HL55">
        <v>1.86809</v>
      </c>
      <c r="HM55">
        <v>5</v>
      </c>
      <c r="HN55">
        <v>0</v>
      </c>
      <c r="HO55">
        <v>0</v>
      </c>
      <c r="HP55">
        <v>0</v>
      </c>
      <c r="HQ55" t="s">
        <v>411</v>
      </c>
      <c r="HR55" t="s">
        <v>412</v>
      </c>
      <c r="HS55" t="s">
        <v>413</v>
      </c>
      <c r="HT55" t="s">
        <v>413</v>
      </c>
      <c r="HU55" t="s">
        <v>413</v>
      </c>
      <c r="HV55" t="s">
        <v>413</v>
      </c>
      <c r="HW55">
        <v>0</v>
      </c>
      <c r="HX55">
        <v>100</v>
      </c>
      <c r="HY55">
        <v>100</v>
      </c>
      <c r="HZ55">
        <v>7.944</v>
      </c>
      <c r="IA55">
        <v>0.0577</v>
      </c>
      <c r="IB55">
        <v>4.05733592392587</v>
      </c>
      <c r="IC55">
        <v>0.00686039997816796</v>
      </c>
      <c r="ID55">
        <v>-6.09800565113382e-07</v>
      </c>
      <c r="IE55">
        <v>-3.62270322714017e-11</v>
      </c>
      <c r="IF55">
        <v>0.00552775430249796</v>
      </c>
      <c r="IG55">
        <v>-0.0240141547127097</v>
      </c>
      <c r="IH55">
        <v>0.00268956239764471</v>
      </c>
      <c r="II55">
        <v>-3.17667099220491e-05</v>
      </c>
      <c r="IJ55">
        <v>-3</v>
      </c>
      <c r="IK55">
        <v>2046</v>
      </c>
      <c r="IL55">
        <v>1</v>
      </c>
      <c r="IM55">
        <v>25</v>
      </c>
      <c r="IN55">
        <v>-567.9</v>
      </c>
      <c r="IO55">
        <v>-567.9</v>
      </c>
      <c r="IP55">
        <v>1.44653</v>
      </c>
      <c r="IQ55">
        <v>2.60254</v>
      </c>
      <c r="IR55">
        <v>1.54785</v>
      </c>
      <c r="IS55">
        <v>2.30957</v>
      </c>
      <c r="IT55">
        <v>1.34644</v>
      </c>
      <c r="IU55">
        <v>2.44141</v>
      </c>
      <c r="IV55">
        <v>31.5643</v>
      </c>
      <c r="IW55">
        <v>15.1302</v>
      </c>
      <c r="IX55">
        <v>18</v>
      </c>
      <c r="IY55">
        <v>503.016</v>
      </c>
      <c r="IZ55">
        <v>392.978</v>
      </c>
      <c r="JA55">
        <v>13.0583</v>
      </c>
      <c r="JB55">
        <v>25.559</v>
      </c>
      <c r="JC55">
        <v>30</v>
      </c>
      <c r="JD55">
        <v>25.5959</v>
      </c>
      <c r="JE55">
        <v>25.5477</v>
      </c>
      <c r="JF55">
        <v>29.0173</v>
      </c>
      <c r="JG55">
        <v>47.968</v>
      </c>
      <c r="JH55">
        <v>0</v>
      </c>
      <c r="JI55">
        <v>13.073</v>
      </c>
      <c r="JJ55">
        <v>655.474</v>
      </c>
      <c r="JK55">
        <v>11.6529</v>
      </c>
      <c r="JL55">
        <v>102.29</v>
      </c>
      <c r="JM55">
        <v>102.885</v>
      </c>
    </row>
    <row r="56" spans="1:273">
      <c r="A56">
        <v>40</v>
      </c>
      <c r="B56">
        <v>1510788538.1</v>
      </c>
      <c r="C56">
        <v>286.5</v>
      </c>
      <c r="D56" t="s">
        <v>490</v>
      </c>
      <c r="E56" t="s">
        <v>491</v>
      </c>
      <c r="F56">
        <v>5</v>
      </c>
      <c r="G56" t="s">
        <v>405</v>
      </c>
      <c r="H56" t="s">
        <v>406</v>
      </c>
      <c r="I56">
        <v>1510788530.26071</v>
      </c>
      <c r="J56">
        <f>(K56)/1000</f>
        <v>0</v>
      </c>
      <c r="K56">
        <f>IF(CZ56, AN56, AH56)</f>
        <v>0</v>
      </c>
      <c r="L56">
        <f>IF(CZ56, AI56, AG56)</f>
        <v>0</v>
      </c>
      <c r="M56">
        <f>DB56 - IF(AU56&gt;1, L56*CV56*100.0/(AW56*DP56), 0)</f>
        <v>0</v>
      </c>
      <c r="N56">
        <f>((T56-J56/2)*M56-L56)/(T56+J56/2)</f>
        <v>0</v>
      </c>
      <c r="O56">
        <f>N56*(DI56+DJ56)/1000.0</f>
        <v>0</v>
      </c>
      <c r="P56">
        <f>(DB56 - IF(AU56&gt;1, L56*CV56*100.0/(AW56*DP56), 0))*(DI56+DJ56)/1000.0</f>
        <v>0</v>
      </c>
      <c r="Q56">
        <f>2.0/((1/S56-1/R56)+SIGN(S56)*SQRT((1/S56-1/R56)*(1/S56-1/R56) + 4*CW56/((CW56+1)*(CW56+1))*(2*1/S56*1/R56-1/R56*1/R56)))</f>
        <v>0</v>
      </c>
      <c r="R56">
        <f>IF(LEFT(CX56,1)&lt;&gt;"0",IF(LEFT(CX56,1)="1",3.0,CY56),$D$5+$E$5*(DP56*DI56/($K$5*1000))+$F$5*(DP56*DI56/($K$5*1000))*MAX(MIN(CV56,$J$5),$I$5)*MAX(MIN(CV56,$J$5),$I$5)+$G$5*MAX(MIN(CV56,$J$5),$I$5)*(DP56*DI56/($K$5*1000))+$H$5*(DP56*DI56/($K$5*1000))*(DP56*DI56/($K$5*1000)))</f>
        <v>0</v>
      </c>
      <c r="S56">
        <f>J56*(1000-(1000*0.61365*exp(17.502*W56/(240.97+W56))/(DI56+DJ56)+DD56)/2)/(1000*0.61365*exp(17.502*W56/(240.97+W56))/(DI56+DJ56)-DD56)</f>
        <v>0</v>
      </c>
      <c r="T56">
        <f>1/((CW56+1)/(Q56/1.6)+1/(R56/1.37)) + CW56/((CW56+1)/(Q56/1.6) + CW56/(R56/1.37))</f>
        <v>0</v>
      </c>
      <c r="U56">
        <f>(CR56*CU56)</f>
        <v>0</v>
      </c>
      <c r="V56">
        <f>(DK56+(U56+2*0.95*5.67E-8*(((DK56+$B$7)+273)^4-(DK56+273)^4)-44100*J56)/(1.84*29.3*R56+8*0.95*5.67E-8*(DK56+273)^3))</f>
        <v>0</v>
      </c>
      <c r="W56">
        <f>($C$7*DL56+$D$7*DM56+$E$7*V56)</f>
        <v>0</v>
      </c>
      <c r="X56">
        <f>0.61365*exp(17.502*W56/(240.97+W56))</f>
        <v>0</v>
      </c>
      <c r="Y56">
        <f>(Z56/AA56*100)</f>
        <v>0</v>
      </c>
      <c r="Z56">
        <f>DD56*(DI56+DJ56)/1000</f>
        <v>0</v>
      </c>
      <c r="AA56">
        <f>0.61365*exp(17.502*DK56/(240.97+DK56))</f>
        <v>0</v>
      </c>
      <c r="AB56">
        <f>(X56-DD56*(DI56+DJ56)/1000)</f>
        <v>0</v>
      </c>
      <c r="AC56">
        <f>(-J56*44100)</f>
        <v>0</v>
      </c>
      <c r="AD56">
        <f>2*29.3*R56*0.92*(DK56-W56)</f>
        <v>0</v>
      </c>
      <c r="AE56">
        <f>2*0.95*5.67E-8*(((DK56+$B$7)+273)^4-(W56+273)^4)</f>
        <v>0</v>
      </c>
      <c r="AF56">
        <f>U56+AE56+AC56+AD56</f>
        <v>0</v>
      </c>
      <c r="AG56">
        <f>DH56*AU56*(DC56-DB56*(1000-AU56*DE56)/(1000-AU56*DD56))/(100*CV56)</f>
        <v>0</v>
      </c>
      <c r="AH56">
        <f>1000*DH56*AU56*(DD56-DE56)/(100*CV56*(1000-AU56*DD56))</f>
        <v>0</v>
      </c>
      <c r="AI56">
        <f>(AJ56 - AK56 - DI56*1E3/(8.314*(DK56+273.15)) * AM56/DH56 * AL56) * DH56/(100*CV56) * (1000 - DE56)/1000</f>
        <v>0</v>
      </c>
      <c r="AJ56">
        <v>649.909704346622</v>
      </c>
      <c r="AK56">
        <v>628.837751515151</v>
      </c>
      <c r="AL56">
        <v>3.42224699369352</v>
      </c>
      <c r="AM56">
        <v>64.2423246042722</v>
      </c>
      <c r="AN56">
        <f>(AP56 - AO56 + DI56*1E3/(8.314*(DK56+273.15)) * AR56/DH56 * AQ56) * DH56/(100*CV56) * 1000/(1000 - AP56)</f>
        <v>0</v>
      </c>
      <c r="AO56">
        <v>11.60398888996</v>
      </c>
      <c r="AP56">
        <v>12.3503975757576</v>
      </c>
      <c r="AQ56">
        <v>5.83738245309239e-07</v>
      </c>
      <c r="AR56">
        <v>102.202052282038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MAX(0,($B$13+$C$13*DP56)/(1+$D$13*DP56)*DI56/(DK56+273)*$E$13)</f>
        <v>0</v>
      </c>
      <c r="AX56" t="s">
        <v>407</v>
      </c>
      <c r="AY56" t="s">
        <v>407</v>
      </c>
      <c r="AZ56">
        <v>0</v>
      </c>
      <c r="BA56">
        <v>0</v>
      </c>
      <c r="BB56">
        <f>1-AZ56/BA56</f>
        <v>0</v>
      </c>
      <c r="BC56">
        <v>0</v>
      </c>
      <c r="BD56" t="s">
        <v>407</v>
      </c>
      <c r="BE56" t="s">
        <v>407</v>
      </c>
      <c r="BF56">
        <v>0</v>
      </c>
      <c r="BG56">
        <v>0</v>
      </c>
      <c r="BH56">
        <f>1-BF56/BG56</f>
        <v>0</v>
      </c>
      <c r="BI56">
        <v>0.5</v>
      </c>
      <c r="BJ56">
        <f>CS56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407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f>$B$11*DQ56+$C$11*DR56+$F$11*EC56*(1-EF56)</f>
        <v>0</v>
      </c>
      <c r="CS56">
        <f>CR56*CT56</f>
        <v>0</v>
      </c>
      <c r="CT56">
        <f>($B$11*$D$9+$C$11*$D$9+$F$11*((EP56+EH56)/MAX(EP56+EH56+EQ56, 0.1)*$I$9+EQ56/MAX(EP56+EH56+EQ56, 0.1)*$J$9))/($B$11+$C$11+$F$11)</f>
        <v>0</v>
      </c>
      <c r="CU56">
        <f>($B$11*$K$9+$C$11*$K$9+$F$11*((EP56+EH56)/MAX(EP56+EH56+EQ56, 0.1)*$P$9+EQ56/MAX(EP56+EH56+EQ56, 0.1)*$Q$9))/($B$11+$C$11+$F$11)</f>
        <v>0</v>
      </c>
      <c r="CV56">
        <v>2.18</v>
      </c>
      <c r="CW56">
        <v>0.5</v>
      </c>
      <c r="CX56" t="s">
        <v>408</v>
      </c>
      <c r="CY56">
        <v>2</v>
      </c>
      <c r="CZ56" t="b">
        <v>1</v>
      </c>
      <c r="DA56">
        <v>1510788530.26071</v>
      </c>
      <c r="DB56">
        <v>596.687785714286</v>
      </c>
      <c r="DC56">
        <v>624.51575</v>
      </c>
      <c r="DD56">
        <v>12.3490107142857</v>
      </c>
      <c r="DE56">
        <v>11.6051214285714</v>
      </c>
      <c r="DF56">
        <v>588.809964285714</v>
      </c>
      <c r="DG56">
        <v>12.2913071428571</v>
      </c>
      <c r="DH56">
        <v>500.068678571429</v>
      </c>
      <c r="DI56">
        <v>89.668225</v>
      </c>
      <c r="DJ56">
        <v>0.0999347892857143</v>
      </c>
      <c r="DK56">
        <v>19.1885892857143</v>
      </c>
      <c r="DL56">
        <v>19.9842392857143</v>
      </c>
      <c r="DM56">
        <v>999.9</v>
      </c>
      <c r="DN56">
        <v>0</v>
      </c>
      <c r="DO56">
        <v>0</v>
      </c>
      <c r="DP56">
        <v>10020.1089285714</v>
      </c>
      <c r="DQ56">
        <v>0</v>
      </c>
      <c r="DR56">
        <v>9.97809071428572</v>
      </c>
      <c r="DS56">
        <v>-27.8278964285714</v>
      </c>
      <c r="DT56">
        <v>604.1485</v>
      </c>
      <c r="DU56">
        <v>631.848357142857</v>
      </c>
      <c r="DV56">
        <v>0.743886714285714</v>
      </c>
      <c r="DW56">
        <v>624.51575</v>
      </c>
      <c r="DX56">
        <v>11.6051214285714</v>
      </c>
      <c r="DY56">
        <v>1.10731428571429</v>
      </c>
      <c r="DZ56">
        <v>1.04061107142857</v>
      </c>
      <c r="EA56">
        <v>8.41053892857143</v>
      </c>
      <c r="EB56">
        <v>7.49773535714286</v>
      </c>
      <c r="EC56">
        <v>1999.99714285714</v>
      </c>
      <c r="ED56">
        <v>0.980004285714286</v>
      </c>
      <c r="EE56">
        <v>0.0199955714285714</v>
      </c>
      <c r="EF56">
        <v>0</v>
      </c>
      <c r="EG56">
        <v>2.2521</v>
      </c>
      <c r="EH56">
        <v>0</v>
      </c>
      <c r="EI56">
        <v>3828.54535714286</v>
      </c>
      <c r="EJ56">
        <v>17300.15</v>
      </c>
      <c r="EK56">
        <v>39.3769285714286</v>
      </c>
      <c r="EL56">
        <v>39.7385714285714</v>
      </c>
      <c r="EM56">
        <v>39.3056071428571</v>
      </c>
      <c r="EN56">
        <v>38.0421785714286</v>
      </c>
      <c r="EO56">
        <v>38.1046428571428</v>
      </c>
      <c r="EP56">
        <v>1960.00642857143</v>
      </c>
      <c r="EQ56">
        <v>39.9907142857143</v>
      </c>
      <c r="ER56">
        <v>0</v>
      </c>
      <c r="ES56">
        <v>1679675886.5</v>
      </c>
      <c r="ET56">
        <v>0</v>
      </c>
      <c r="EU56">
        <v>2.265076</v>
      </c>
      <c r="EV56">
        <v>0.554430761743104</v>
      </c>
      <c r="EW56">
        <v>-3.26846152549449</v>
      </c>
      <c r="EX56">
        <v>3828.5076</v>
      </c>
      <c r="EY56">
        <v>15</v>
      </c>
      <c r="EZ56">
        <v>0</v>
      </c>
      <c r="FA56" t="s">
        <v>409</v>
      </c>
      <c r="FB56">
        <v>1510822609</v>
      </c>
      <c r="FC56">
        <v>1510822610</v>
      </c>
      <c r="FD56">
        <v>0</v>
      </c>
      <c r="FE56">
        <v>-0.09</v>
      </c>
      <c r="FF56">
        <v>-0.009</v>
      </c>
      <c r="FG56">
        <v>6.722</v>
      </c>
      <c r="FH56">
        <v>0.497</v>
      </c>
      <c r="FI56">
        <v>420</v>
      </c>
      <c r="FJ56">
        <v>24</v>
      </c>
      <c r="FK56">
        <v>0.26</v>
      </c>
      <c r="FL56">
        <v>0.06</v>
      </c>
      <c r="FM56">
        <v>0.7430757</v>
      </c>
      <c r="FN56">
        <v>0.014767339587241</v>
      </c>
      <c r="FO56">
        <v>0.00152577403635008</v>
      </c>
      <c r="FP56">
        <v>1</v>
      </c>
      <c r="FQ56">
        <v>1</v>
      </c>
      <c r="FR56">
        <v>1</v>
      </c>
      <c r="FS56" t="s">
        <v>410</v>
      </c>
      <c r="FT56">
        <v>2.97459</v>
      </c>
      <c r="FU56">
        <v>2.75404</v>
      </c>
      <c r="FV56">
        <v>0.120056</v>
      </c>
      <c r="FW56">
        <v>0.124972</v>
      </c>
      <c r="FX56">
        <v>0.0638954</v>
      </c>
      <c r="FY56">
        <v>0.061614</v>
      </c>
      <c r="FZ56">
        <v>34285.8</v>
      </c>
      <c r="GA56">
        <v>37199.9</v>
      </c>
      <c r="GB56">
        <v>35305.7</v>
      </c>
      <c r="GC56">
        <v>38551.7</v>
      </c>
      <c r="GD56">
        <v>46822.7</v>
      </c>
      <c r="GE56">
        <v>52221.9</v>
      </c>
      <c r="GF56">
        <v>55111.5</v>
      </c>
      <c r="GG56">
        <v>61795.6</v>
      </c>
      <c r="GH56">
        <v>2.0034</v>
      </c>
      <c r="GI56">
        <v>1.82695</v>
      </c>
      <c r="GJ56">
        <v>0.0331551</v>
      </c>
      <c r="GK56">
        <v>0</v>
      </c>
      <c r="GL56">
        <v>19.4251</v>
      </c>
      <c r="GM56">
        <v>999.9</v>
      </c>
      <c r="GN56">
        <v>52.985</v>
      </c>
      <c r="GO56">
        <v>27.755</v>
      </c>
      <c r="GP56">
        <v>22.1055</v>
      </c>
      <c r="GQ56">
        <v>55.9894</v>
      </c>
      <c r="GR56">
        <v>49.7716</v>
      </c>
      <c r="GS56">
        <v>1</v>
      </c>
      <c r="GT56">
        <v>-0.114573</v>
      </c>
      <c r="GU56">
        <v>4.82958</v>
      </c>
      <c r="GV56">
        <v>20.0872</v>
      </c>
      <c r="GW56">
        <v>5.20306</v>
      </c>
      <c r="GX56">
        <v>12.0041</v>
      </c>
      <c r="GY56">
        <v>4.97565</v>
      </c>
      <c r="GZ56">
        <v>3.293</v>
      </c>
      <c r="HA56">
        <v>999.9</v>
      </c>
      <c r="HB56">
        <v>9999</v>
      </c>
      <c r="HC56">
        <v>9999</v>
      </c>
      <c r="HD56">
        <v>9999</v>
      </c>
      <c r="HE56">
        <v>1.86279</v>
      </c>
      <c r="HF56">
        <v>1.86783</v>
      </c>
      <c r="HG56">
        <v>1.86752</v>
      </c>
      <c r="HH56">
        <v>1.86859</v>
      </c>
      <c r="HI56">
        <v>1.86954</v>
      </c>
      <c r="HJ56">
        <v>1.86557</v>
      </c>
      <c r="HK56">
        <v>1.86675</v>
      </c>
      <c r="HL56">
        <v>1.8681</v>
      </c>
      <c r="HM56">
        <v>5</v>
      </c>
      <c r="HN56">
        <v>0</v>
      </c>
      <c r="HO56">
        <v>0</v>
      </c>
      <c r="HP56">
        <v>0</v>
      </c>
      <c r="HQ56" t="s">
        <v>411</v>
      </c>
      <c r="HR56" t="s">
        <v>412</v>
      </c>
      <c r="HS56" t="s">
        <v>413</v>
      </c>
      <c r="HT56" t="s">
        <v>413</v>
      </c>
      <c r="HU56" t="s">
        <v>413</v>
      </c>
      <c r="HV56" t="s">
        <v>413</v>
      </c>
      <c r="HW56">
        <v>0</v>
      </c>
      <c r="HX56">
        <v>100</v>
      </c>
      <c r="HY56">
        <v>100</v>
      </c>
      <c r="HZ56">
        <v>8.036</v>
      </c>
      <c r="IA56">
        <v>0.0577</v>
      </c>
      <c r="IB56">
        <v>4.05733592392587</v>
      </c>
      <c r="IC56">
        <v>0.00686039997816796</v>
      </c>
      <c r="ID56">
        <v>-6.09800565113382e-07</v>
      </c>
      <c r="IE56">
        <v>-3.62270322714017e-11</v>
      </c>
      <c r="IF56">
        <v>0.00552775430249796</v>
      </c>
      <c r="IG56">
        <v>-0.0240141547127097</v>
      </c>
      <c r="IH56">
        <v>0.00268956239764471</v>
      </c>
      <c r="II56">
        <v>-3.17667099220491e-05</v>
      </c>
      <c r="IJ56">
        <v>-3</v>
      </c>
      <c r="IK56">
        <v>2046</v>
      </c>
      <c r="IL56">
        <v>1</v>
      </c>
      <c r="IM56">
        <v>25</v>
      </c>
      <c r="IN56">
        <v>-567.8</v>
      </c>
      <c r="IO56">
        <v>-567.9</v>
      </c>
      <c r="IP56">
        <v>1.47461</v>
      </c>
      <c r="IQ56">
        <v>2.60498</v>
      </c>
      <c r="IR56">
        <v>1.54785</v>
      </c>
      <c r="IS56">
        <v>2.30957</v>
      </c>
      <c r="IT56">
        <v>1.34644</v>
      </c>
      <c r="IU56">
        <v>2.43286</v>
      </c>
      <c r="IV56">
        <v>31.5643</v>
      </c>
      <c r="IW56">
        <v>15.1302</v>
      </c>
      <c r="IX56">
        <v>18</v>
      </c>
      <c r="IY56">
        <v>502.966</v>
      </c>
      <c r="IZ56">
        <v>392.938</v>
      </c>
      <c r="JA56">
        <v>13.0684</v>
      </c>
      <c r="JB56">
        <v>25.559</v>
      </c>
      <c r="JC56">
        <v>30</v>
      </c>
      <c r="JD56">
        <v>25.5959</v>
      </c>
      <c r="JE56">
        <v>25.5477</v>
      </c>
      <c r="JF56">
        <v>29.5254</v>
      </c>
      <c r="JG56">
        <v>47.968</v>
      </c>
      <c r="JH56">
        <v>0</v>
      </c>
      <c r="JI56">
        <v>13.084</v>
      </c>
      <c r="JJ56">
        <v>675.592</v>
      </c>
      <c r="JK56">
        <v>11.6529</v>
      </c>
      <c r="JL56">
        <v>102.289</v>
      </c>
      <c r="JM56">
        <v>102.885</v>
      </c>
    </row>
    <row r="57" spans="1:273">
      <c r="A57">
        <v>41</v>
      </c>
      <c r="B57">
        <v>1510788543.6</v>
      </c>
      <c r="C57">
        <v>292</v>
      </c>
      <c r="D57" t="s">
        <v>492</v>
      </c>
      <c r="E57" t="s">
        <v>493</v>
      </c>
      <c r="F57">
        <v>5</v>
      </c>
      <c r="G57" t="s">
        <v>405</v>
      </c>
      <c r="H57" t="s">
        <v>406</v>
      </c>
      <c r="I57">
        <v>1510788535.83214</v>
      </c>
      <c r="J57">
        <f>(K57)/1000</f>
        <v>0</v>
      </c>
      <c r="K57">
        <f>IF(CZ57, AN57, AH57)</f>
        <v>0</v>
      </c>
      <c r="L57">
        <f>IF(CZ57, AI57, AG57)</f>
        <v>0</v>
      </c>
      <c r="M57">
        <f>DB57 - IF(AU57&gt;1, L57*CV57*100.0/(AW57*DP57), 0)</f>
        <v>0</v>
      </c>
      <c r="N57">
        <f>((T57-J57/2)*M57-L57)/(T57+J57/2)</f>
        <v>0</v>
      </c>
      <c r="O57">
        <f>N57*(DI57+DJ57)/1000.0</f>
        <v>0</v>
      </c>
      <c r="P57">
        <f>(DB57 - IF(AU57&gt;1, L57*CV57*100.0/(AW57*DP57), 0))*(DI57+DJ57)/1000.0</f>
        <v>0</v>
      </c>
      <c r="Q57">
        <f>2.0/((1/S57-1/R57)+SIGN(S57)*SQRT((1/S57-1/R57)*(1/S57-1/R57) + 4*CW57/((CW57+1)*(CW57+1))*(2*1/S57*1/R57-1/R57*1/R57)))</f>
        <v>0</v>
      </c>
      <c r="R57">
        <f>IF(LEFT(CX57,1)&lt;&gt;"0",IF(LEFT(CX57,1)="1",3.0,CY57),$D$5+$E$5*(DP57*DI57/($K$5*1000))+$F$5*(DP57*DI57/($K$5*1000))*MAX(MIN(CV57,$J$5),$I$5)*MAX(MIN(CV57,$J$5),$I$5)+$G$5*MAX(MIN(CV57,$J$5),$I$5)*(DP57*DI57/($K$5*1000))+$H$5*(DP57*DI57/($K$5*1000))*(DP57*DI57/($K$5*1000)))</f>
        <v>0</v>
      </c>
      <c r="S57">
        <f>J57*(1000-(1000*0.61365*exp(17.502*W57/(240.97+W57))/(DI57+DJ57)+DD57)/2)/(1000*0.61365*exp(17.502*W57/(240.97+W57))/(DI57+DJ57)-DD57)</f>
        <v>0</v>
      </c>
      <c r="T57">
        <f>1/((CW57+1)/(Q57/1.6)+1/(R57/1.37)) + CW57/((CW57+1)/(Q57/1.6) + CW57/(R57/1.37))</f>
        <v>0</v>
      </c>
      <c r="U57">
        <f>(CR57*CU57)</f>
        <v>0</v>
      </c>
      <c r="V57">
        <f>(DK57+(U57+2*0.95*5.67E-8*(((DK57+$B$7)+273)^4-(DK57+273)^4)-44100*J57)/(1.84*29.3*R57+8*0.95*5.67E-8*(DK57+273)^3))</f>
        <v>0</v>
      </c>
      <c r="W57">
        <f>($C$7*DL57+$D$7*DM57+$E$7*V57)</f>
        <v>0</v>
      </c>
      <c r="X57">
        <f>0.61365*exp(17.502*W57/(240.97+W57))</f>
        <v>0</v>
      </c>
      <c r="Y57">
        <f>(Z57/AA57*100)</f>
        <v>0</v>
      </c>
      <c r="Z57">
        <f>DD57*(DI57+DJ57)/1000</f>
        <v>0</v>
      </c>
      <c r="AA57">
        <f>0.61365*exp(17.502*DK57/(240.97+DK57))</f>
        <v>0</v>
      </c>
      <c r="AB57">
        <f>(X57-DD57*(DI57+DJ57)/1000)</f>
        <v>0</v>
      </c>
      <c r="AC57">
        <f>(-J57*44100)</f>
        <v>0</v>
      </c>
      <c r="AD57">
        <f>2*29.3*R57*0.92*(DK57-W57)</f>
        <v>0</v>
      </c>
      <c r="AE57">
        <f>2*0.95*5.67E-8*(((DK57+$B$7)+273)^4-(W57+273)^4)</f>
        <v>0</v>
      </c>
      <c r="AF57">
        <f>U57+AE57+AC57+AD57</f>
        <v>0</v>
      </c>
      <c r="AG57">
        <f>DH57*AU57*(DC57-DB57*(1000-AU57*DE57)/(1000-AU57*DD57))/(100*CV57)</f>
        <v>0</v>
      </c>
      <c r="AH57">
        <f>1000*DH57*AU57*(DD57-DE57)/(100*CV57*(1000-AU57*DD57))</f>
        <v>0</v>
      </c>
      <c r="AI57">
        <f>(AJ57 - AK57 - DI57*1E3/(8.314*(DK57+273.15)) * AM57/DH57 * AL57) * DH57/(100*CV57) * (1000 - DE57)/1000</f>
        <v>0</v>
      </c>
      <c r="AJ57">
        <v>668.079957128585</v>
      </c>
      <c r="AK57">
        <v>647.304236363636</v>
      </c>
      <c r="AL57">
        <v>3.35303700126413</v>
      </c>
      <c r="AM57">
        <v>64.2423246042722</v>
      </c>
      <c r="AN57">
        <f>(AP57 - AO57 + DI57*1E3/(8.314*(DK57+273.15)) * AR57/DH57 * AQ57) * DH57/(100*CV57) * 1000/(1000 - AP57)</f>
        <v>0</v>
      </c>
      <c r="AO57">
        <v>11.6042784540937</v>
      </c>
      <c r="AP57">
        <v>12.3516460606061</v>
      </c>
      <c r="AQ57">
        <v>1.00064964165245e-06</v>
      </c>
      <c r="AR57">
        <v>102.202052282038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MAX(0,($B$13+$C$13*DP57)/(1+$D$13*DP57)*DI57/(DK57+273)*$E$13)</f>
        <v>0</v>
      </c>
      <c r="AX57" t="s">
        <v>407</v>
      </c>
      <c r="AY57" t="s">
        <v>407</v>
      </c>
      <c r="AZ57">
        <v>0</v>
      </c>
      <c r="BA57">
        <v>0</v>
      </c>
      <c r="BB57">
        <f>1-AZ57/BA57</f>
        <v>0</v>
      </c>
      <c r="BC57">
        <v>0</v>
      </c>
      <c r="BD57" t="s">
        <v>407</v>
      </c>
      <c r="BE57" t="s">
        <v>407</v>
      </c>
      <c r="BF57">
        <v>0</v>
      </c>
      <c r="BG57">
        <v>0</v>
      </c>
      <c r="BH57">
        <f>1-BF57/BG57</f>
        <v>0</v>
      </c>
      <c r="BI57">
        <v>0.5</v>
      </c>
      <c r="BJ57">
        <f>CS57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407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f>$B$11*DQ57+$C$11*DR57+$F$11*EC57*(1-EF57)</f>
        <v>0</v>
      </c>
      <c r="CS57">
        <f>CR57*CT57</f>
        <v>0</v>
      </c>
      <c r="CT57">
        <f>($B$11*$D$9+$C$11*$D$9+$F$11*((EP57+EH57)/MAX(EP57+EH57+EQ57, 0.1)*$I$9+EQ57/MAX(EP57+EH57+EQ57, 0.1)*$J$9))/($B$11+$C$11+$F$11)</f>
        <v>0</v>
      </c>
      <c r="CU57">
        <f>($B$11*$K$9+$C$11*$K$9+$F$11*((EP57+EH57)/MAX(EP57+EH57+EQ57, 0.1)*$P$9+EQ57/MAX(EP57+EH57+EQ57, 0.1)*$Q$9))/($B$11+$C$11+$F$11)</f>
        <v>0</v>
      </c>
      <c r="CV57">
        <v>2.18</v>
      </c>
      <c r="CW57">
        <v>0.5</v>
      </c>
      <c r="CX57" t="s">
        <v>408</v>
      </c>
      <c r="CY57">
        <v>2</v>
      </c>
      <c r="CZ57" t="b">
        <v>1</v>
      </c>
      <c r="DA57">
        <v>1510788535.83214</v>
      </c>
      <c r="DB57">
        <v>615.122285714286</v>
      </c>
      <c r="DC57">
        <v>643.168464285714</v>
      </c>
      <c r="DD57">
        <v>12.3500035714286</v>
      </c>
      <c r="DE57">
        <v>11.6047571428571</v>
      </c>
      <c r="DF57">
        <v>607.132821428571</v>
      </c>
      <c r="DG57">
        <v>12.2922678571429</v>
      </c>
      <c r="DH57">
        <v>500.074142857143</v>
      </c>
      <c r="DI57">
        <v>89.6664785714286</v>
      </c>
      <c r="DJ57">
        <v>0.099959325</v>
      </c>
      <c r="DK57">
        <v>19.1877</v>
      </c>
      <c r="DL57">
        <v>19.9811142857143</v>
      </c>
      <c r="DM57">
        <v>999.9</v>
      </c>
      <c r="DN57">
        <v>0</v>
      </c>
      <c r="DO57">
        <v>0</v>
      </c>
      <c r="DP57">
        <v>10013.9271428571</v>
      </c>
      <c r="DQ57">
        <v>0</v>
      </c>
      <c r="DR57">
        <v>9.9734125</v>
      </c>
      <c r="DS57">
        <v>-28.0461035714286</v>
      </c>
      <c r="DT57">
        <v>622.814214285714</v>
      </c>
      <c r="DU57">
        <v>650.719857142857</v>
      </c>
      <c r="DV57">
        <v>0.745241607142857</v>
      </c>
      <c r="DW57">
        <v>643.168464285714</v>
      </c>
      <c r="DX57">
        <v>11.6047571428571</v>
      </c>
      <c r="DY57">
        <v>1.10738142857143</v>
      </c>
      <c r="DZ57">
        <v>1.04055857142857</v>
      </c>
      <c r="EA57">
        <v>8.41144035714286</v>
      </c>
      <c r="EB57">
        <v>7.49699571428571</v>
      </c>
      <c r="EC57">
        <v>2000.005</v>
      </c>
      <c r="ED57">
        <v>0.980004142857143</v>
      </c>
      <c r="EE57">
        <v>0.0199956857142857</v>
      </c>
      <c r="EF57">
        <v>0</v>
      </c>
      <c r="EG57">
        <v>2.27863571428571</v>
      </c>
      <c r="EH57">
        <v>0</v>
      </c>
      <c r="EI57">
        <v>3828.15821428571</v>
      </c>
      <c r="EJ57">
        <v>17300.2142857143</v>
      </c>
      <c r="EK57">
        <v>39.3212142857143</v>
      </c>
      <c r="EL57">
        <v>39.6872857142857</v>
      </c>
      <c r="EM57">
        <v>39.2497142857143</v>
      </c>
      <c r="EN57">
        <v>37.9907857142857</v>
      </c>
      <c r="EO57">
        <v>38.0533571428571</v>
      </c>
      <c r="EP57">
        <v>1960.01464285714</v>
      </c>
      <c r="EQ57">
        <v>39.9903571428571</v>
      </c>
      <c r="ER57">
        <v>0</v>
      </c>
      <c r="ES57">
        <v>1679675891.9</v>
      </c>
      <c r="ET57">
        <v>0</v>
      </c>
      <c r="EU57">
        <v>2.28214615384615</v>
      </c>
      <c r="EV57">
        <v>0.75814017362844</v>
      </c>
      <c r="EW57">
        <v>-4.11487179211462</v>
      </c>
      <c r="EX57">
        <v>3828.14692307692</v>
      </c>
      <c r="EY57">
        <v>15</v>
      </c>
      <c r="EZ57">
        <v>0</v>
      </c>
      <c r="FA57" t="s">
        <v>409</v>
      </c>
      <c r="FB57">
        <v>1510822609</v>
      </c>
      <c r="FC57">
        <v>1510822610</v>
      </c>
      <c r="FD57">
        <v>0</v>
      </c>
      <c r="FE57">
        <v>-0.09</v>
      </c>
      <c r="FF57">
        <v>-0.009</v>
      </c>
      <c r="FG57">
        <v>6.722</v>
      </c>
      <c r="FH57">
        <v>0.497</v>
      </c>
      <c r="FI57">
        <v>420</v>
      </c>
      <c r="FJ57">
        <v>24</v>
      </c>
      <c r="FK57">
        <v>0.26</v>
      </c>
      <c r="FL57">
        <v>0.06</v>
      </c>
      <c r="FM57">
        <v>0.744454425</v>
      </c>
      <c r="FN57">
        <v>0.0155240712945562</v>
      </c>
      <c r="FO57">
        <v>0.00160901478998019</v>
      </c>
      <c r="FP57">
        <v>1</v>
      </c>
      <c r="FQ57">
        <v>1</v>
      </c>
      <c r="FR57">
        <v>1</v>
      </c>
      <c r="FS57" t="s">
        <v>410</v>
      </c>
      <c r="FT57">
        <v>2.97442</v>
      </c>
      <c r="FU57">
        <v>2.75388</v>
      </c>
      <c r="FV57">
        <v>0.122516</v>
      </c>
      <c r="FW57">
        <v>0.127448</v>
      </c>
      <c r="FX57">
        <v>0.063899</v>
      </c>
      <c r="FY57">
        <v>0.0616112</v>
      </c>
      <c r="FZ57">
        <v>34190</v>
      </c>
      <c r="GA57">
        <v>37094.5</v>
      </c>
      <c r="GB57">
        <v>35305.8</v>
      </c>
      <c r="GC57">
        <v>38551.4</v>
      </c>
      <c r="GD57">
        <v>46822.6</v>
      </c>
      <c r="GE57">
        <v>52221.8</v>
      </c>
      <c r="GF57">
        <v>55111.6</v>
      </c>
      <c r="GG57">
        <v>61795.1</v>
      </c>
      <c r="GH57">
        <v>2.00303</v>
      </c>
      <c r="GI57">
        <v>1.82725</v>
      </c>
      <c r="GJ57">
        <v>0.0338405</v>
      </c>
      <c r="GK57">
        <v>0</v>
      </c>
      <c r="GL57">
        <v>19.4243</v>
      </c>
      <c r="GM57">
        <v>999.9</v>
      </c>
      <c r="GN57">
        <v>52.961</v>
      </c>
      <c r="GO57">
        <v>27.755</v>
      </c>
      <c r="GP57">
        <v>22.098</v>
      </c>
      <c r="GQ57">
        <v>55.8494</v>
      </c>
      <c r="GR57">
        <v>49.9399</v>
      </c>
      <c r="GS57">
        <v>1</v>
      </c>
      <c r="GT57">
        <v>-0.114629</v>
      </c>
      <c r="GU57">
        <v>4.81732</v>
      </c>
      <c r="GV57">
        <v>20.0875</v>
      </c>
      <c r="GW57">
        <v>5.20321</v>
      </c>
      <c r="GX57">
        <v>12.004</v>
      </c>
      <c r="GY57">
        <v>4.9757</v>
      </c>
      <c r="GZ57">
        <v>3.293</v>
      </c>
      <c r="HA57">
        <v>999.9</v>
      </c>
      <c r="HB57">
        <v>9999</v>
      </c>
      <c r="HC57">
        <v>9999</v>
      </c>
      <c r="HD57">
        <v>9999</v>
      </c>
      <c r="HE57">
        <v>1.86278</v>
      </c>
      <c r="HF57">
        <v>1.86783</v>
      </c>
      <c r="HG57">
        <v>1.86752</v>
      </c>
      <c r="HH57">
        <v>1.86859</v>
      </c>
      <c r="HI57">
        <v>1.86952</v>
      </c>
      <c r="HJ57">
        <v>1.86558</v>
      </c>
      <c r="HK57">
        <v>1.86674</v>
      </c>
      <c r="HL57">
        <v>1.86811</v>
      </c>
      <c r="HM57">
        <v>5</v>
      </c>
      <c r="HN57">
        <v>0</v>
      </c>
      <c r="HO57">
        <v>0</v>
      </c>
      <c r="HP57">
        <v>0</v>
      </c>
      <c r="HQ57" t="s">
        <v>411</v>
      </c>
      <c r="HR57" t="s">
        <v>412</v>
      </c>
      <c r="HS57" t="s">
        <v>413</v>
      </c>
      <c r="HT57" t="s">
        <v>413</v>
      </c>
      <c r="HU57" t="s">
        <v>413</v>
      </c>
      <c r="HV57" t="s">
        <v>413</v>
      </c>
      <c r="HW57">
        <v>0</v>
      </c>
      <c r="HX57">
        <v>100</v>
      </c>
      <c r="HY57">
        <v>100</v>
      </c>
      <c r="HZ57">
        <v>8.145</v>
      </c>
      <c r="IA57">
        <v>0.0578</v>
      </c>
      <c r="IB57">
        <v>4.05733592392587</v>
      </c>
      <c r="IC57">
        <v>0.00686039997816796</v>
      </c>
      <c r="ID57">
        <v>-6.09800565113382e-07</v>
      </c>
      <c r="IE57">
        <v>-3.62270322714017e-11</v>
      </c>
      <c r="IF57">
        <v>0.00552775430249796</v>
      </c>
      <c r="IG57">
        <v>-0.0240141547127097</v>
      </c>
      <c r="IH57">
        <v>0.00268956239764471</v>
      </c>
      <c r="II57">
        <v>-3.17667099220491e-05</v>
      </c>
      <c r="IJ57">
        <v>-3</v>
      </c>
      <c r="IK57">
        <v>2046</v>
      </c>
      <c r="IL57">
        <v>1</v>
      </c>
      <c r="IM57">
        <v>25</v>
      </c>
      <c r="IN57">
        <v>-567.8</v>
      </c>
      <c r="IO57">
        <v>-567.8</v>
      </c>
      <c r="IP57">
        <v>1.50635</v>
      </c>
      <c r="IQ57">
        <v>2.61108</v>
      </c>
      <c r="IR57">
        <v>1.54785</v>
      </c>
      <c r="IS57">
        <v>2.30957</v>
      </c>
      <c r="IT57">
        <v>1.34644</v>
      </c>
      <c r="IU57">
        <v>2.33521</v>
      </c>
      <c r="IV57">
        <v>31.5643</v>
      </c>
      <c r="IW57">
        <v>15.1215</v>
      </c>
      <c r="IX57">
        <v>18</v>
      </c>
      <c r="IY57">
        <v>502.719</v>
      </c>
      <c r="IZ57">
        <v>393.1</v>
      </c>
      <c r="JA57">
        <v>13.083</v>
      </c>
      <c r="JB57">
        <v>25.559</v>
      </c>
      <c r="JC57">
        <v>29.9999</v>
      </c>
      <c r="JD57">
        <v>25.5959</v>
      </c>
      <c r="JE57">
        <v>25.5477</v>
      </c>
      <c r="JF57">
        <v>30.2063</v>
      </c>
      <c r="JG57">
        <v>47.968</v>
      </c>
      <c r="JH57">
        <v>0</v>
      </c>
      <c r="JI57">
        <v>13.0992</v>
      </c>
      <c r="JJ57">
        <v>689.023</v>
      </c>
      <c r="JK57">
        <v>11.6529</v>
      </c>
      <c r="JL57">
        <v>102.289</v>
      </c>
      <c r="JM57">
        <v>102.884</v>
      </c>
    </row>
    <row r="58" spans="1:273">
      <c r="A58">
        <v>42</v>
      </c>
      <c r="B58">
        <v>1510788548.6</v>
      </c>
      <c r="C58">
        <v>297</v>
      </c>
      <c r="D58" t="s">
        <v>494</v>
      </c>
      <c r="E58" t="s">
        <v>495</v>
      </c>
      <c r="F58">
        <v>5</v>
      </c>
      <c r="G58" t="s">
        <v>405</v>
      </c>
      <c r="H58" t="s">
        <v>406</v>
      </c>
      <c r="I58">
        <v>1510788541.11852</v>
      </c>
      <c r="J58">
        <f>(K58)/1000</f>
        <v>0</v>
      </c>
      <c r="K58">
        <f>IF(CZ58, AN58, AH58)</f>
        <v>0</v>
      </c>
      <c r="L58">
        <f>IF(CZ58, AI58, AG58)</f>
        <v>0</v>
      </c>
      <c r="M58">
        <f>DB58 - IF(AU58&gt;1, L58*CV58*100.0/(AW58*DP58), 0)</f>
        <v>0</v>
      </c>
      <c r="N58">
        <f>((T58-J58/2)*M58-L58)/(T58+J58/2)</f>
        <v>0</v>
      </c>
      <c r="O58">
        <f>N58*(DI58+DJ58)/1000.0</f>
        <v>0</v>
      </c>
      <c r="P58">
        <f>(DB58 - IF(AU58&gt;1, L58*CV58*100.0/(AW58*DP58), 0))*(DI58+DJ58)/1000.0</f>
        <v>0</v>
      </c>
      <c r="Q58">
        <f>2.0/((1/S58-1/R58)+SIGN(S58)*SQRT((1/S58-1/R58)*(1/S58-1/R58) + 4*CW58/((CW58+1)*(CW58+1))*(2*1/S58*1/R58-1/R58*1/R58)))</f>
        <v>0</v>
      </c>
      <c r="R58">
        <f>IF(LEFT(CX58,1)&lt;&gt;"0",IF(LEFT(CX58,1)="1",3.0,CY58),$D$5+$E$5*(DP58*DI58/($K$5*1000))+$F$5*(DP58*DI58/($K$5*1000))*MAX(MIN(CV58,$J$5),$I$5)*MAX(MIN(CV58,$J$5),$I$5)+$G$5*MAX(MIN(CV58,$J$5),$I$5)*(DP58*DI58/($K$5*1000))+$H$5*(DP58*DI58/($K$5*1000))*(DP58*DI58/($K$5*1000)))</f>
        <v>0</v>
      </c>
      <c r="S58">
        <f>J58*(1000-(1000*0.61365*exp(17.502*W58/(240.97+W58))/(DI58+DJ58)+DD58)/2)/(1000*0.61365*exp(17.502*W58/(240.97+W58))/(DI58+DJ58)-DD58)</f>
        <v>0</v>
      </c>
      <c r="T58">
        <f>1/((CW58+1)/(Q58/1.6)+1/(R58/1.37)) + CW58/((CW58+1)/(Q58/1.6) + CW58/(R58/1.37))</f>
        <v>0</v>
      </c>
      <c r="U58">
        <f>(CR58*CU58)</f>
        <v>0</v>
      </c>
      <c r="V58">
        <f>(DK58+(U58+2*0.95*5.67E-8*(((DK58+$B$7)+273)^4-(DK58+273)^4)-44100*J58)/(1.84*29.3*R58+8*0.95*5.67E-8*(DK58+273)^3))</f>
        <v>0</v>
      </c>
      <c r="W58">
        <f>($C$7*DL58+$D$7*DM58+$E$7*V58)</f>
        <v>0</v>
      </c>
      <c r="X58">
        <f>0.61365*exp(17.502*W58/(240.97+W58))</f>
        <v>0</v>
      </c>
      <c r="Y58">
        <f>(Z58/AA58*100)</f>
        <v>0</v>
      </c>
      <c r="Z58">
        <f>DD58*(DI58+DJ58)/1000</f>
        <v>0</v>
      </c>
      <c r="AA58">
        <f>0.61365*exp(17.502*DK58/(240.97+DK58))</f>
        <v>0</v>
      </c>
      <c r="AB58">
        <f>(X58-DD58*(DI58+DJ58)/1000)</f>
        <v>0</v>
      </c>
      <c r="AC58">
        <f>(-J58*44100)</f>
        <v>0</v>
      </c>
      <c r="AD58">
        <f>2*29.3*R58*0.92*(DK58-W58)</f>
        <v>0</v>
      </c>
      <c r="AE58">
        <f>2*0.95*5.67E-8*(((DK58+$B$7)+273)^4-(W58+273)^4)</f>
        <v>0</v>
      </c>
      <c r="AF58">
        <f>U58+AE58+AC58+AD58</f>
        <v>0</v>
      </c>
      <c r="AG58">
        <f>DH58*AU58*(DC58-DB58*(1000-AU58*DE58)/(1000-AU58*DD58))/(100*CV58)</f>
        <v>0</v>
      </c>
      <c r="AH58">
        <f>1000*DH58*AU58*(DD58-DE58)/(100*CV58*(1000-AU58*DD58))</f>
        <v>0</v>
      </c>
      <c r="AI58">
        <f>(AJ58 - AK58 - DI58*1E3/(8.314*(DK58+273.15)) * AM58/DH58 * AL58) * DH58/(100*CV58) * (1000 - DE58)/1000</f>
        <v>0</v>
      </c>
      <c r="AJ58">
        <v>685.625790302551</v>
      </c>
      <c r="AK58">
        <v>664.472721212121</v>
      </c>
      <c r="AL58">
        <v>3.42587087930601</v>
      </c>
      <c r="AM58">
        <v>64.2423246042722</v>
      </c>
      <c r="AN58">
        <f>(AP58 - AO58 + DI58*1E3/(8.314*(DK58+273.15)) * AR58/DH58 * AQ58) * DH58/(100*CV58) * 1000/(1000 - AP58)</f>
        <v>0</v>
      </c>
      <c r="AO58">
        <v>11.6041805783747</v>
      </c>
      <c r="AP58">
        <v>12.3530515151515</v>
      </c>
      <c r="AQ58">
        <v>6.2398984602212e-07</v>
      </c>
      <c r="AR58">
        <v>102.202052282038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MAX(0,($B$13+$C$13*DP58)/(1+$D$13*DP58)*DI58/(DK58+273)*$E$13)</f>
        <v>0</v>
      </c>
      <c r="AX58" t="s">
        <v>407</v>
      </c>
      <c r="AY58" t="s">
        <v>407</v>
      </c>
      <c r="AZ58">
        <v>0</v>
      </c>
      <c r="BA58">
        <v>0</v>
      </c>
      <c r="BB58">
        <f>1-AZ58/BA58</f>
        <v>0</v>
      </c>
      <c r="BC58">
        <v>0</v>
      </c>
      <c r="BD58" t="s">
        <v>407</v>
      </c>
      <c r="BE58" t="s">
        <v>407</v>
      </c>
      <c r="BF58">
        <v>0</v>
      </c>
      <c r="BG58">
        <v>0</v>
      </c>
      <c r="BH58">
        <f>1-BF58/BG58</f>
        <v>0</v>
      </c>
      <c r="BI58">
        <v>0.5</v>
      </c>
      <c r="BJ58">
        <f>CS58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407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f>$B$11*DQ58+$C$11*DR58+$F$11*EC58*(1-EF58)</f>
        <v>0</v>
      </c>
      <c r="CS58">
        <f>CR58*CT58</f>
        <v>0</v>
      </c>
      <c r="CT58">
        <f>($B$11*$D$9+$C$11*$D$9+$F$11*((EP58+EH58)/MAX(EP58+EH58+EQ58, 0.1)*$I$9+EQ58/MAX(EP58+EH58+EQ58, 0.1)*$J$9))/($B$11+$C$11+$F$11)</f>
        <v>0</v>
      </c>
      <c r="CU58">
        <f>($B$11*$K$9+$C$11*$K$9+$F$11*((EP58+EH58)/MAX(EP58+EH58+EQ58, 0.1)*$P$9+EQ58/MAX(EP58+EH58+EQ58, 0.1)*$Q$9))/($B$11+$C$11+$F$11)</f>
        <v>0</v>
      </c>
      <c r="CV58">
        <v>2.18</v>
      </c>
      <c r="CW58">
        <v>0.5</v>
      </c>
      <c r="CX58" t="s">
        <v>408</v>
      </c>
      <c r="CY58">
        <v>2</v>
      </c>
      <c r="CZ58" t="b">
        <v>1</v>
      </c>
      <c r="DA58">
        <v>1510788541.11852</v>
      </c>
      <c r="DB58">
        <v>632.786259259259</v>
      </c>
      <c r="DC58">
        <v>661.12837037037</v>
      </c>
      <c r="DD58">
        <v>12.3511111111111</v>
      </c>
      <c r="DE58">
        <v>11.6040962962963</v>
      </c>
      <c r="DF58">
        <v>624.690222222222</v>
      </c>
      <c r="DG58">
        <v>12.2933407407407</v>
      </c>
      <c r="DH58">
        <v>500.064444444444</v>
      </c>
      <c r="DI58">
        <v>89.6650111111111</v>
      </c>
      <c r="DJ58">
        <v>0.0998963888888889</v>
      </c>
      <c r="DK58">
        <v>19.1877518518519</v>
      </c>
      <c r="DL58">
        <v>19.9826666666667</v>
      </c>
      <c r="DM58">
        <v>999.9</v>
      </c>
      <c r="DN58">
        <v>0</v>
      </c>
      <c r="DO58">
        <v>0</v>
      </c>
      <c r="DP58">
        <v>10015.1096296296</v>
      </c>
      <c r="DQ58">
        <v>0</v>
      </c>
      <c r="DR58">
        <v>9.97212666666667</v>
      </c>
      <c r="DS58">
        <v>-28.3420444444444</v>
      </c>
      <c r="DT58">
        <v>640.699851851852</v>
      </c>
      <c r="DU58">
        <v>668.890222222222</v>
      </c>
      <c r="DV58">
        <v>0.746999703703704</v>
      </c>
      <c r="DW58">
        <v>661.12837037037</v>
      </c>
      <c r="DX58">
        <v>11.6040962962963</v>
      </c>
      <c r="DY58">
        <v>1.10746222222222</v>
      </c>
      <c r="DZ58">
        <v>1.04048333333333</v>
      </c>
      <c r="EA58">
        <v>8.41251555555555</v>
      </c>
      <c r="EB58">
        <v>7.49592888888889</v>
      </c>
      <c r="EC58">
        <v>2000.01222222222</v>
      </c>
      <c r="ED58">
        <v>0.980003888888889</v>
      </c>
      <c r="EE58">
        <v>0.0199958888888889</v>
      </c>
      <c r="EF58">
        <v>0</v>
      </c>
      <c r="EG58">
        <v>2.29132222222222</v>
      </c>
      <c r="EH58">
        <v>0</v>
      </c>
      <c r="EI58">
        <v>3827.74222222222</v>
      </c>
      <c r="EJ58">
        <v>17300.2777777778</v>
      </c>
      <c r="EK58">
        <v>39.2728888888889</v>
      </c>
      <c r="EL58">
        <v>39.647962962963</v>
      </c>
      <c r="EM58">
        <v>39.2011481481481</v>
      </c>
      <c r="EN58">
        <v>37.9418888888889</v>
      </c>
      <c r="EO58">
        <v>38.009037037037</v>
      </c>
      <c r="EP58">
        <v>1960.02185185185</v>
      </c>
      <c r="EQ58">
        <v>39.9903703703704</v>
      </c>
      <c r="ER58">
        <v>0</v>
      </c>
      <c r="ES58">
        <v>1679675896.7</v>
      </c>
      <c r="ET58">
        <v>0</v>
      </c>
      <c r="EU58">
        <v>2.32678076923077</v>
      </c>
      <c r="EV58">
        <v>-0.223182903663527</v>
      </c>
      <c r="EW58">
        <v>-7.90461541124145</v>
      </c>
      <c r="EX58">
        <v>3827.68269230769</v>
      </c>
      <c r="EY58">
        <v>15</v>
      </c>
      <c r="EZ58">
        <v>0</v>
      </c>
      <c r="FA58" t="s">
        <v>409</v>
      </c>
      <c r="FB58">
        <v>1510822609</v>
      </c>
      <c r="FC58">
        <v>1510822610</v>
      </c>
      <c r="FD58">
        <v>0</v>
      </c>
      <c r="FE58">
        <v>-0.09</v>
      </c>
      <c r="FF58">
        <v>-0.009</v>
      </c>
      <c r="FG58">
        <v>6.722</v>
      </c>
      <c r="FH58">
        <v>0.497</v>
      </c>
      <c r="FI58">
        <v>420</v>
      </c>
      <c r="FJ58">
        <v>24</v>
      </c>
      <c r="FK58">
        <v>0.26</v>
      </c>
      <c r="FL58">
        <v>0.06</v>
      </c>
      <c r="FM58">
        <v>0.74578755</v>
      </c>
      <c r="FN58">
        <v>0.019200945590994</v>
      </c>
      <c r="FO58">
        <v>0.00191132954968524</v>
      </c>
      <c r="FP58">
        <v>1</v>
      </c>
      <c r="FQ58">
        <v>1</v>
      </c>
      <c r="FR58">
        <v>1</v>
      </c>
      <c r="FS58" t="s">
        <v>410</v>
      </c>
      <c r="FT58">
        <v>2.97453</v>
      </c>
      <c r="FU58">
        <v>2.75392</v>
      </c>
      <c r="FV58">
        <v>0.124769</v>
      </c>
      <c r="FW58">
        <v>0.129577</v>
      </c>
      <c r="FX58">
        <v>0.0639061</v>
      </c>
      <c r="FY58">
        <v>0.0616142</v>
      </c>
      <c r="FZ58">
        <v>34102.4</v>
      </c>
      <c r="GA58">
        <v>37003.9</v>
      </c>
      <c r="GB58">
        <v>35305.9</v>
      </c>
      <c r="GC58">
        <v>38551.4</v>
      </c>
      <c r="GD58">
        <v>46822.4</v>
      </c>
      <c r="GE58">
        <v>52221.8</v>
      </c>
      <c r="GF58">
        <v>55111.6</v>
      </c>
      <c r="GG58">
        <v>61795.3</v>
      </c>
      <c r="GH58">
        <v>2.00325</v>
      </c>
      <c r="GI58">
        <v>1.82698</v>
      </c>
      <c r="GJ58">
        <v>0.0336096</v>
      </c>
      <c r="GK58">
        <v>0</v>
      </c>
      <c r="GL58">
        <v>19.4234</v>
      </c>
      <c r="GM58">
        <v>999.9</v>
      </c>
      <c r="GN58">
        <v>52.961</v>
      </c>
      <c r="GO58">
        <v>27.744</v>
      </c>
      <c r="GP58">
        <v>22.0801</v>
      </c>
      <c r="GQ58">
        <v>55.0194</v>
      </c>
      <c r="GR58">
        <v>49.8277</v>
      </c>
      <c r="GS58">
        <v>1</v>
      </c>
      <c r="GT58">
        <v>-0.115112</v>
      </c>
      <c r="GU58">
        <v>4.80013</v>
      </c>
      <c r="GV58">
        <v>20.0879</v>
      </c>
      <c r="GW58">
        <v>5.20231</v>
      </c>
      <c r="GX58">
        <v>12.0041</v>
      </c>
      <c r="GY58">
        <v>4.9755</v>
      </c>
      <c r="GZ58">
        <v>3.2929</v>
      </c>
      <c r="HA58">
        <v>999.9</v>
      </c>
      <c r="HB58">
        <v>9999</v>
      </c>
      <c r="HC58">
        <v>9999</v>
      </c>
      <c r="HD58">
        <v>9999</v>
      </c>
      <c r="HE58">
        <v>1.86278</v>
      </c>
      <c r="HF58">
        <v>1.86783</v>
      </c>
      <c r="HG58">
        <v>1.86752</v>
      </c>
      <c r="HH58">
        <v>1.86859</v>
      </c>
      <c r="HI58">
        <v>1.86954</v>
      </c>
      <c r="HJ58">
        <v>1.86559</v>
      </c>
      <c r="HK58">
        <v>1.86674</v>
      </c>
      <c r="HL58">
        <v>1.86808</v>
      </c>
      <c r="HM58">
        <v>5</v>
      </c>
      <c r="HN58">
        <v>0</v>
      </c>
      <c r="HO58">
        <v>0</v>
      </c>
      <c r="HP58">
        <v>0</v>
      </c>
      <c r="HQ58" t="s">
        <v>411</v>
      </c>
      <c r="HR58" t="s">
        <v>412</v>
      </c>
      <c r="HS58" t="s">
        <v>413</v>
      </c>
      <c r="HT58" t="s">
        <v>413</v>
      </c>
      <c r="HU58" t="s">
        <v>413</v>
      </c>
      <c r="HV58" t="s">
        <v>413</v>
      </c>
      <c r="HW58">
        <v>0</v>
      </c>
      <c r="HX58">
        <v>100</v>
      </c>
      <c r="HY58">
        <v>100</v>
      </c>
      <c r="HZ58">
        <v>8.247</v>
      </c>
      <c r="IA58">
        <v>0.0578</v>
      </c>
      <c r="IB58">
        <v>4.05733592392587</v>
      </c>
      <c r="IC58">
        <v>0.00686039997816796</v>
      </c>
      <c r="ID58">
        <v>-6.09800565113382e-07</v>
      </c>
      <c r="IE58">
        <v>-3.62270322714017e-11</v>
      </c>
      <c r="IF58">
        <v>0.00552775430249796</v>
      </c>
      <c r="IG58">
        <v>-0.0240141547127097</v>
      </c>
      <c r="IH58">
        <v>0.00268956239764471</v>
      </c>
      <c r="II58">
        <v>-3.17667099220491e-05</v>
      </c>
      <c r="IJ58">
        <v>-3</v>
      </c>
      <c r="IK58">
        <v>2046</v>
      </c>
      <c r="IL58">
        <v>1</v>
      </c>
      <c r="IM58">
        <v>25</v>
      </c>
      <c r="IN58">
        <v>-567.7</v>
      </c>
      <c r="IO58">
        <v>-567.7</v>
      </c>
      <c r="IP58">
        <v>1.5332</v>
      </c>
      <c r="IQ58">
        <v>2.60498</v>
      </c>
      <c r="IR58">
        <v>1.54785</v>
      </c>
      <c r="IS58">
        <v>2.30957</v>
      </c>
      <c r="IT58">
        <v>1.34644</v>
      </c>
      <c r="IU58">
        <v>2.32056</v>
      </c>
      <c r="IV58">
        <v>31.5643</v>
      </c>
      <c r="IW58">
        <v>15.1302</v>
      </c>
      <c r="IX58">
        <v>18</v>
      </c>
      <c r="IY58">
        <v>502.867</v>
      </c>
      <c r="IZ58">
        <v>392.951</v>
      </c>
      <c r="JA58">
        <v>13.0983</v>
      </c>
      <c r="JB58">
        <v>25.559</v>
      </c>
      <c r="JC58">
        <v>30</v>
      </c>
      <c r="JD58">
        <v>25.5959</v>
      </c>
      <c r="JE58">
        <v>25.5477</v>
      </c>
      <c r="JF58">
        <v>30.8323</v>
      </c>
      <c r="JG58">
        <v>47.968</v>
      </c>
      <c r="JH58">
        <v>0</v>
      </c>
      <c r="JI58">
        <v>13.1091</v>
      </c>
      <c r="JJ58">
        <v>709.231</v>
      </c>
      <c r="JK58">
        <v>11.6529</v>
      </c>
      <c r="JL58">
        <v>102.29</v>
      </c>
      <c r="JM58">
        <v>102.885</v>
      </c>
    </row>
    <row r="59" spans="1:273">
      <c r="A59">
        <v>43</v>
      </c>
      <c r="B59">
        <v>1510788553.6</v>
      </c>
      <c r="C59">
        <v>302</v>
      </c>
      <c r="D59" t="s">
        <v>496</v>
      </c>
      <c r="E59" t="s">
        <v>497</v>
      </c>
      <c r="F59">
        <v>5</v>
      </c>
      <c r="G59" t="s">
        <v>405</v>
      </c>
      <c r="H59" t="s">
        <v>406</v>
      </c>
      <c r="I59">
        <v>1510788545.83214</v>
      </c>
      <c r="J59">
        <f>(K59)/1000</f>
        <v>0</v>
      </c>
      <c r="K59">
        <f>IF(CZ59, AN59, AH59)</f>
        <v>0</v>
      </c>
      <c r="L59">
        <f>IF(CZ59, AI59, AG59)</f>
        <v>0</v>
      </c>
      <c r="M59">
        <f>DB59 - IF(AU59&gt;1, L59*CV59*100.0/(AW59*DP59), 0)</f>
        <v>0</v>
      </c>
      <c r="N59">
        <f>((T59-J59/2)*M59-L59)/(T59+J59/2)</f>
        <v>0</v>
      </c>
      <c r="O59">
        <f>N59*(DI59+DJ59)/1000.0</f>
        <v>0</v>
      </c>
      <c r="P59">
        <f>(DB59 - IF(AU59&gt;1, L59*CV59*100.0/(AW59*DP59), 0))*(DI59+DJ59)/1000.0</f>
        <v>0</v>
      </c>
      <c r="Q59">
        <f>2.0/((1/S59-1/R59)+SIGN(S59)*SQRT((1/S59-1/R59)*(1/S59-1/R59) + 4*CW59/((CW59+1)*(CW59+1))*(2*1/S59*1/R59-1/R59*1/R59)))</f>
        <v>0</v>
      </c>
      <c r="R59">
        <f>IF(LEFT(CX59,1)&lt;&gt;"0",IF(LEFT(CX59,1)="1",3.0,CY59),$D$5+$E$5*(DP59*DI59/($K$5*1000))+$F$5*(DP59*DI59/($K$5*1000))*MAX(MIN(CV59,$J$5),$I$5)*MAX(MIN(CV59,$J$5),$I$5)+$G$5*MAX(MIN(CV59,$J$5),$I$5)*(DP59*DI59/($K$5*1000))+$H$5*(DP59*DI59/($K$5*1000))*(DP59*DI59/($K$5*1000)))</f>
        <v>0</v>
      </c>
      <c r="S59">
        <f>J59*(1000-(1000*0.61365*exp(17.502*W59/(240.97+W59))/(DI59+DJ59)+DD59)/2)/(1000*0.61365*exp(17.502*W59/(240.97+W59))/(DI59+DJ59)-DD59)</f>
        <v>0</v>
      </c>
      <c r="T59">
        <f>1/((CW59+1)/(Q59/1.6)+1/(R59/1.37)) + CW59/((CW59+1)/(Q59/1.6) + CW59/(R59/1.37))</f>
        <v>0</v>
      </c>
      <c r="U59">
        <f>(CR59*CU59)</f>
        <v>0</v>
      </c>
      <c r="V59">
        <f>(DK59+(U59+2*0.95*5.67E-8*(((DK59+$B$7)+273)^4-(DK59+273)^4)-44100*J59)/(1.84*29.3*R59+8*0.95*5.67E-8*(DK59+273)^3))</f>
        <v>0</v>
      </c>
      <c r="W59">
        <f>($C$7*DL59+$D$7*DM59+$E$7*V59)</f>
        <v>0</v>
      </c>
      <c r="X59">
        <f>0.61365*exp(17.502*W59/(240.97+W59))</f>
        <v>0</v>
      </c>
      <c r="Y59">
        <f>(Z59/AA59*100)</f>
        <v>0</v>
      </c>
      <c r="Z59">
        <f>DD59*(DI59+DJ59)/1000</f>
        <v>0</v>
      </c>
      <c r="AA59">
        <f>0.61365*exp(17.502*DK59/(240.97+DK59))</f>
        <v>0</v>
      </c>
      <c r="AB59">
        <f>(X59-DD59*(DI59+DJ59)/1000)</f>
        <v>0</v>
      </c>
      <c r="AC59">
        <f>(-J59*44100)</f>
        <v>0</v>
      </c>
      <c r="AD59">
        <f>2*29.3*R59*0.92*(DK59-W59)</f>
        <v>0</v>
      </c>
      <c r="AE59">
        <f>2*0.95*5.67E-8*(((DK59+$B$7)+273)^4-(W59+273)^4)</f>
        <v>0</v>
      </c>
      <c r="AF59">
        <f>U59+AE59+AC59+AD59</f>
        <v>0</v>
      </c>
      <c r="AG59">
        <f>DH59*AU59*(DC59-DB59*(1000-AU59*DE59)/(1000-AU59*DD59))/(100*CV59)</f>
        <v>0</v>
      </c>
      <c r="AH59">
        <f>1000*DH59*AU59*(DD59-DE59)/(100*CV59*(1000-AU59*DD59))</f>
        <v>0</v>
      </c>
      <c r="AI59">
        <f>(AJ59 - AK59 - DI59*1E3/(8.314*(DK59+273.15)) * AM59/DH59 * AL59) * DH59/(100*CV59) * (1000 - DE59)/1000</f>
        <v>0</v>
      </c>
      <c r="AJ59">
        <v>701.987942914333</v>
      </c>
      <c r="AK59">
        <v>681.21726060606</v>
      </c>
      <c r="AL59">
        <v>3.34209709516549</v>
      </c>
      <c r="AM59">
        <v>64.2423246042722</v>
      </c>
      <c r="AN59">
        <f>(AP59 - AO59 + DI59*1E3/(8.314*(DK59+273.15)) * AR59/DH59 * AQ59) * DH59/(100*CV59) * 1000/(1000 - AP59)</f>
        <v>0</v>
      </c>
      <c r="AO59">
        <v>11.6037684374562</v>
      </c>
      <c r="AP59">
        <v>12.3547509090909</v>
      </c>
      <c r="AQ59">
        <v>7.05734407490932e-07</v>
      </c>
      <c r="AR59">
        <v>102.202052282038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MAX(0,($B$13+$C$13*DP59)/(1+$D$13*DP59)*DI59/(DK59+273)*$E$13)</f>
        <v>0</v>
      </c>
      <c r="AX59" t="s">
        <v>407</v>
      </c>
      <c r="AY59" t="s">
        <v>407</v>
      </c>
      <c r="AZ59">
        <v>0</v>
      </c>
      <c r="BA59">
        <v>0</v>
      </c>
      <c r="BB59">
        <f>1-AZ59/BA59</f>
        <v>0</v>
      </c>
      <c r="BC59">
        <v>0</v>
      </c>
      <c r="BD59" t="s">
        <v>407</v>
      </c>
      <c r="BE59" t="s">
        <v>407</v>
      </c>
      <c r="BF59">
        <v>0</v>
      </c>
      <c r="BG59">
        <v>0</v>
      </c>
      <c r="BH59">
        <f>1-BF59/BG59</f>
        <v>0</v>
      </c>
      <c r="BI59">
        <v>0.5</v>
      </c>
      <c r="BJ59">
        <f>CS59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407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f>$B$11*DQ59+$C$11*DR59+$F$11*EC59*(1-EF59)</f>
        <v>0</v>
      </c>
      <c r="CS59">
        <f>CR59*CT59</f>
        <v>0</v>
      </c>
      <c r="CT59">
        <f>($B$11*$D$9+$C$11*$D$9+$F$11*((EP59+EH59)/MAX(EP59+EH59+EQ59, 0.1)*$I$9+EQ59/MAX(EP59+EH59+EQ59, 0.1)*$J$9))/($B$11+$C$11+$F$11)</f>
        <v>0</v>
      </c>
      <c r="CU59">
        <f>($B$11*$K$9+$C$11*$K$9+$F$11*((EP59+EH59)/MAX(EP59+EH59+EQ59, 0.1)*$P$9+EQ59/MAX(EP59+EH59+EQ59, 0.1)*$Q$9))/($B$11+$C$11+$F$11)</f>
        <v>0</v>
      </c>
      <c r="CV59">
        <v>2.18</v>
      </c>
      <c r="CW59">
        <v>0.5</v>
      </c>
      <c r="CX59" t="s">
        <v>408</v>
      </c>
      <c r="CY59">
        <v>2</v>
      </c>
      <c r="CZ59" t="b">
        <v>1</v>
      </c>
      <c r="DA59">
        <v>1510788545.83214</v>
      </c>
      <c r="DB59">
        <v>648.56425</v>
      </c>
      <c r="DC59">
        <v>676.840178571429</v>
      </c>
      <c r="DD59">
        <v>12.3525535714286</v>
      </c>
      <c r="DE59">
        <v>11.6040464285714</v>
      </c>
      <c r="DF59">
        <v>640.373357142857</v>
      </c>
      <c r="DG59">
        <v>12.2947428571429</v>
      </c>
      <c r="DH59">
        <v>500.066107142857</v>
      </c>
      <c r="DI59">
        <v>89.6658178571429</v>
      </c>
      <c r="DJ59">
        <v>0.0999181642857143</v>
      </c>
      <c r="DK59">
        <v>19.1878892857143</v>
      </c>
      <c r="DL59">
        <v>19.9787607142857</v>
      </c>
      <c r="DM59">
        <v>999.9</v>
      </c>
      <c r="DN59">
        <v>0</v>
      </c>
      <c r="DO59">
        <v>0</v>
      </c>
      <c r="DP59">
        <v>10011.2682142857</v>
      </c>
      <c r="DQ59">
        <v>0</v>
      </c>
      <c r="DR59">
        <v>9.97750035714286</v>
      </c>
      <c r="DS59">
        <v>-28.2759214285714</v>
      </c>
      <c r="DT59">
        <v>656.675964285714</v>
      </c>
      <c r="DU59">
        <v>684.786535714286</v>
      </c>
      <c r="DV59">
        <v>0.748486214285714</v>
      </c>
      <c r="DW59">
        <v>676.840178571429</v>
      </c>
      <c r="DX59">
        <v>11.6040464285714</v>
      </c>
      <c r="DY59">
        <v>1.10760107142857</v>
      </c>
      <c r="DZ59">
        <v>1.04048785714286</v>
      </c>
      <c r="EA59">
        <v>8.41437142857143</v>
      </c>
      <c r="EB59">
        <v>7.49600535714286</v>
      </c>
      <c r="EC59">
        <v>1999.99964285714</v>
      </c>
      <c r="ED59">
        <v>0.980003428571429</v>
      </c>
      <c r="EE59">
        <v>0.0199962571428571</v>
      </c>
      <c r="EF59">
        <v>0</v>
      </c>
      <c r="EG59">
        <v>2.27789642857143</v>
      </c>
      <c r="EH59">
        <v>0</v>
      </c>
      <c r="EI59">
        <v>3826.87642857143</v>
      </c>
      <c r="EJ59">
        <v>17300.1642857143</v>
      </c>
      <c r="EK59">
        <v>39.2341071428571</v>
      </c>
      <c r="EL59">
        <v>39.6204285714286</v>
      </c>
      <c r="EM59">
        <v>39.1627142857143</v>
      </c>
      <c r="EN59">
        <v>37.9037857142857</v>
      </c>
      <c r="EO59">
        <v>37.9663214285714</v>
      </c>
      <c r="EP59">
        <v>1960.00928571429</v>
      </c>
      <c r="EQ59">
        <v>39.9903571428571</v>
      </c>
      <c r="ER59">
        <v>0</v>
      </c>
      <c r="ES59">
        <v>1679675901.5</v>
      </c>
      <c r="ET59">
        <v>0</v>
      </c>
      <c r="EU59">
        <v>2.29285384615385</v>
      </c>
      <c r="EV59">
        <v>-0.175883755594546</v>
      </c>
      <c r="EW59">
        <v>-10.8321367583306</v>
      </c>
      <c r="EX59">
        <v>3826.85538461538</v>
      </c>
      <c r="EY59">
        <v>15</v>
      </c>
      <c r="EZ59">
        <v>0</v>
      </c>
      <c r="FA59" t="s">
        <v>409</v>
      </c>
      <c r="FB59">
        <v>1510822609</v>
      </c>
      <c r="FC59">
        <v>1510822610</v>
      </c>
      <c r="FD59">
        <v>0</v>
      </c>
      <c r="FE59">
        <v>-0.09</v>
      </c>
      <c r="FF59">
        <v>-0.009</v>
      </c>
      <c r="FG59">
        <v>6.722</v>
      </c>
      <c r="FH59">
        <v>0.497</v>
      </c>
      <c r="FI59">
        <v>420</v>
      </c>
      <c r="FJ59">
        <v>24</v>
      </c>
      <c r="FK59">
        <v>0.26</v>
      </c>
      <c r="FL59">
        <v>0.06</v>
      </c>
      <c r="FM59">
        <v>0.747415125</v>
      </c>
      <c r="FN59">
        <v>0.0196927317073141</v>
      </c>
      <c r="FO59">
        <v>0.00193604579216893</v>
      </c>
      <c r="FP59">
        <v>1</v>
      </c>
      <c r="FQ59">
        <v>1</v>
      </c>
      <c r="FR59">
        <v>1</v>
      </c>
      <c r="FS59" t="s">
        <v>410</v>
      </c>
      <c r="FT59">
        <v>2.97429</v>
      </c>
      <c r="FU59">
        <v>2.75397</v>
      </c>
      <c r="FV59">
        <v>0.126946</v>
      </c>
      <c r="FW59">
        <v>0.131777</v>
      </c>
      <c r="FX59">
        <v>0.063914</v>
      </c>
      <c r="FY59">
        <v>0.0616133</v>
      </c>
      <c r="FZ59">
        <v>34017.2</v>
      </c>
      <c r="GA59">
        <v>36910.3</v>
      </c>
      <c r="GB59">
        <v>35305.4</v>
      </c>
      <c r="GC59">
        <v>38551.2</v>
      </c>
      <c r="GD59">
        <v>46821.8</v>
      </c>
      <c r="GE59">
        <v>52222</v>
      </c>
      <c r="GF59">
        <v>55111.3</v>
      </c>
      <c r="GG59">
        <v>61795.3</v>
      </c>
      <c r="GH59">
        <v>2.00343</v>
      </c>
      <c r="GI59">
        <v>1.82727</v>
      </c>
      <c r="GJ59">
        <v>0.0328459</v>
      </c>
      <c r="GK59">
        <v>0</v>
      </c>
      <c r="GL59">
        <v>19.4246</v>
      </c>
      <c r="GM59">
        <v>999.9</v>
      </c>
      <c r="GN59">
        <v>52.961</v>
      </c>
      <c r="GO59">
        <v>27.755</v>
      </c>
      <c r="GP59">
        <v>22.0961</v>
      </c>
      <c r="GQ59">
        <v>55.4494</v>
      </c>
      <c r="GR59">
        <v>50.3446</v>
      </c>
      <c r="GS59">
        <v>1</v>
      </c>
      <c r="GT59">
        <v>-0.114619</v>
      </c>
      <c r="GU59">
        <v>4.79513</v>
      </c>
      <c r="GV59">
        <v>20.0881</v>
      </c>
      <c r="GW59">
        <v>5.20306</v>
      </c>
      <c r="GX59">
        <v>12.004</v>
      </c>
      <c r="GY59">
        <v>4.9756</v>
      </c>
      <c r="GZ59">
        <v>3.293</v>
      </c>
      <c r="HA59">
        <v>999.9</v>
      </c>
      <c r="HB59">
        <v>9999</v>
      </c>
      <c r="HC59">
        <v>9999</v>
      </c>
      <c r="HD59">
        <v>9999</v>
      </c>
      <c r="HE59">
        <v>1.86278</v>
      </c>
      <c r="HF59">
        <v>1.86783</v>
      </c>
      <c r="HG59">
        <v>1.86752</v>
      </c>
      <c r="HH59">
        <v>1.86859</v>
      </c>
      <c r="HI59">
        <v>1.86957</v>
      </c>
      <c r="HJ59">
        <v>1.86558</v>
      </c>
      <c r="HK59">
        <v>1.86676</v>
      </c>
      <c r="HL59">
        <v>1.86812</v>
      </c>
      <c r="HM59">
        <v>5</v>
      </c>
      <c r="HN59">
        <v>0</v>
      </c>
      <c r="HO59">
        <v>0</v>
      </c>
      <c r="HP59">
        <v>0</v>
      </c>
      <c r="HQ59" t="s">
        <v>411</v>
      </c>
      <c r="HR59" t="s">
        <v>412</v>
      </c>
      <c r="HS59" t="s">
        <v>413</v>
      </c>
      <c r="HT59" t="s">
        <v>413</v>
      </c>
      <c r="HU59" t="s">
        <v>413</v>
      </c>
      <c r="HV59" t="s">
        <v>413</v>
      </c>
      <c r="HW59">
        <v>0</v>
      </c>
      <c r="HX59">
        <v>100</v>
      </c>
      <c r="HY59">
        <v>100</v>
      </c>
      <c r="HZ59">
        <v>8.346</v>
      </c>
      <c r="IA59">
        <v>0.0579</v>
      </c>
      <c r="IB59">
        <v>4.05733592392587</v>
      </c>
      <c r="IC59">
        <v>0.00686039997816796</v>
      </c>
      <c r="ID59">
        <v>-6.09800565113382e-07</v>
      </c>
      <c r="IE59">
        <v>-3.62270322714017e-11</v>
      </c>
      <c r="IF59">
        <v>0.00552775430249796</v>
      </c>
      <c r="IG59">
        <v>-0.0240141547127097</v>
      </c>
      <c r="IH59">
        <v>0.00268956239764471</v>
      </c>
      <c r="II59">
        <v>-3.17667099220491e-05</v>
      </c>
      <c r="IJ59">
        <v>-3</v>
      </c>
      <c r="IK59">
        <v>2046</v>
      </c>
      <c r="IL59">
        <v>1</v>
      </c>
      <c r="IM59">
        <v>25</v>
      </c>
      <c r="IN59">
        <v>-567.6</v>
      </c>
      <c r="IO59">
        <v>-567.6</v>
      </c>
      <c r="IP59">
        <v>1.56616</v>
      </c>
      <c r="IQ59">
        <v>2.60132</v>
      </c>
      <c r="IR59">
        <v>1.54785</v>
      </c>
      <c r="IS59">
        <v>2.30957</v>
      </c>
      <c r="IT59">
        <v>1.34644</v>
      </c>
      <c r="IU59">
        <v>2.43042</v>
      </c>
      <c r="IV59">
        <v>31.5643</v>
      </c>
      <c r="IW59">
        <v>15.1302</v>
      </c>
      <c r="IX59">
        <v>18</v>
      </c>
      <c r="IY59">
        <v>502.967</v>
      </c>
      <c r="IZ59">
        <v>393.113</v>
      </c>
      <c r="JA59">
        <v>13.1099</v>
      </c>
      <c r="JB59">
        <v>25.559</v>
      </c>
      <c r="JC59">
        <v>30.0001</v>
      </c>
      <c r="JD59">
        <v>25.5943</v>
      </c>
      <c r="JE59">
        <v>25.5477</v>
      </c>
      <c r="JF59">
        <v>31.4072</v>
      </c>
      <c r="JG59">
        <v>47.968</v>
      </c>
      <c r="JH59">
        <v>0</v>
      </c>
      <c r="JI59">
        <v>13.1282</v>
      </c>
      <c r="JJ59">
        <v>722.797</v>
      </c>
      <c r="JK59">
        <v>11.6529</v>
      </c>
      <c r="JL59">
        <v>102.289</v>
      </c>
      <c r="JM59">
        <v>102.885</v>
      </c>
    </row>
    <row r="60" spans="1:273">
      <c r="A60">
        <v>44</v>
      </c>
      <c r="B60">
        <v>1510788558.6</v>
      </c>
      <c r="C60">
        <v>307</v>
      </c>
      <c r="D60" t="s">
        <v>498</v>
      </c>
      <c r="E60" t="s">
        <v>499</v>
      </c>
      <c r="F60">
        <v>5</v>
      </c>
      <c r="G60" t="s">
        <v>405</v>
      </c>
      <c r="H60" t="s">
        <v>406</v>
      </c>
      <c r="I60">
        <v>1510788551.1</v>
      </c>
      <c r="J60">
        <f>(K60)/1000</f>
        <v>0</v>
      </c>
      <c r="K60">
        <f>IF(CZ60, AN60, AH60)</f>
        <v>0</v>
      </c>
      <c r="L60">
        <f>IF(CZ60, AI60, AG60)</f>
        <v>0</v>
      </c>
      <c r="M60">
        <f>DB60 - IF(AU60&gt;1, L60*CV60*100.0/(AW60*DP60), 0)</f>
        <v>0</v>
      </c>
      <c r="N60">
        <f>((T60-J60/2)*M60-L60)/(T60+J60/2)</f>
        <v>0</v>
      </c>
      <c r="O60">
        <f>N60*(DI60+DJ60)/1000.0</f>
        <v>0</v>
      </c>
      <c r="P60">
        <f>(DB60 - IF(AU60&gt;1, L60*CV60*100.0/(AW60*DP60), 0))*(DI60+DJ60)/1000.0</f>
        <v>0</v>
      </c>
      <c r="Q60">
        <f>2.0/((1/S60-1/R60)+SIGN(S60)*SQRT((1/S60-1/R60)*(1/S60-1/R60) + 4*CW60/((CW60+1)*(CW60+1))*(2*1/S60*1/R60-1/R60*1/R60)))</f>
        <v>0</v>
      </c>
      <c r="R60">
        <f>IF(LEFT(CX60,1)&lt;&gt;"0",IF(LEFT(CX60,1)="1",3.0,CY60),$D$5+$E$5*(DP60*DI60/($K$5*1000))+$F$5*(DP60*DI60/($K$5*1000))*MAX(MIN(CV60,$J$5),$I$5)*MAX(MIN(CV60,$J$5),$I$5)+$G$5*MAX(MIN(CV60,$J$5),$I$5)*(DP60*DI60/($K$5*1000))+$H$5*(DP60*DI60/($K$5*1000))*(DP60*DI60/($K$5*1000)))</f>
        <v>0</v>
      </c>
      <c r="S60">
        <f>J60*(1000-(1000*0.61365*exp(17.502*W60/(240.97+W60))/(DI60+DJ60)+DD60)/2)/(1000*0.61365*exp(17.502*W60/(240.97+W60))/(DI60+DJ60)-DD60)</f>
        <v>0</v>
      </c>
      <c r="T60">
        <f>1/((CW60+1)/(Q60/1.6)+1/(R60/1.37)) + CW60/((CW60+1)/(Q60/1.6) + CW60/(R60/1.37))</f>
        <v>0</v>
      </c>
      <c r="U60">
        <f>(CR60*CU60)</f>
        <v>0</v>
      </c>
      <c r="V60">
        <f>(DK60+(U60+2*0.95*5.67E-8*(((DK60+$B$7)+273)^4-(DK60+273)^4)-44100*J60)/(1.84*29.3*R60+8*0.95*5.67E-8*(DK60+273)^3))</f>
        <v>0</v>
      </c>
      <c r="W60">
        <f>($C$7*DL60+$D$7*DM60+$E$7*V60)</f>
        <v>0</v>
      </c>
      <c r="X60">
        <f>0.61365*exp(17.502*W60/(240.97+W60))</f>
        <v>0</v>
      </c>
      <c r="Y60">
        <f>(Z60/AA60*100)</f>
        <v>0</v>
      </c>
      <c r="Z60">
        <f>DD60*(DI60+DJ60)/1000</f>
        <v>0</v>
      </c>
      <c r="AA60">
        <f>0.61365*exp(17.502*DK60/(240.97+DK60))</f>
        <v>0</v>
      </c>
      <c r="AB60">
        <f>(X60-DD60*(DI60+DJ60)/1000)</f>
        <v>0</v>
      </c>
      <c r="AC60">
        <f>(-J60*44100)</f>
        <v>0</v>
      </c>
      <c r="AD60">
        <f>2*29.3*R60*0.92*(DK60-W60)</f>
        <v>0</v>
      </c>
      <c r="AE60">
        <f>2*0.95*5.67E-8*(((DK60+$B$7)+273)^4-(W60+273)^4)</f>
        <v>0</v>
      </c>
      <c r="AF60">
        <f>U60+AE60+AC60+AD60</f>
        <v>0</v>
      </c>
      <c r="AG60">
        <f>DH60*AU60*(DC60-DB60*(1000-AU60*DE60)/(1000-AU60*DD60))/(100*CV60)</f>
        <v>0</v>
      </c>
      <c r="AH60">
        <f>1000*DH60*AU60*(DD60-DE60)/(100*CV60*(1000-AU60*DD60))</f>
        <v>0</v>
      </c>
      <c r="AI60">
        <f>(AJ60 - AK60 - DI60*1E3/(8.314*(DK60+273.15)) * AM60/DH60 * AL60) * DH60/(100*CV60) * (1000 - DE60)/1000</f>
        <v>0</v>
      </c>
      <c r="AJ60">
        <v>719.775524560263</v>
      </c>
      <c r="AK60">
        <v>698.397981818182</v>
      </c>
      <c r="AL60">
        <v>3.44362344984566</v>
      </c>
      <c r="AM60">
        <v>64.2423246042722</v>
      </c>
      <c r="AN60">
        <f>(AP60 - AO60 + DI60*1E3/(8.314*(DK60+273.15)) * AR60/DH60 * AQ60) * DH60/(100*CV60) * 1000/(1000 - AP60)</f>
        <v>0</v>
      </c>
      <c r="AO60">
        <v>11.6032235954716</v>
      </c>
      <c r="AP60">
        <v>12.3545327272727</v>
      </c>
      <c r="AQ60">
        <v>-2.41476923062258e-07</v>
      </c>
      <c r="AR60">
        <v>102.202052282038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MAX(0,($B$13+$C$13*DP60)/(1+$D$13*DP60)*DI60/(DK60+273)*$E$13)</f>
        <v>0</v>
      </c>
      <c r="AX60" t="s">
        <v>407</v>
      </c>
      <c r="AY60" t="s">
        <v>407</v>
      </c>
      <c r="AZ60">
        <v>0</v>
      </c>
      <c r="BA60">
        <v>0</v>
      </c>
      <c r="BB60">
        <f>1-AZ60/BA60</f>
        <v>0</v>
      </c>
      <c r="BC60">
        <v>0</v>
      </c>
      <c r="BD60" t="s">
        <v>407</v>
      </c>
      <c r="BE60" t="s">
        <v>407</v>
      </c>
      <c r="BF60">
        <v>0</v>
      </c>
      <c r="BG60">
        <v>0</v>
      </c>
      <c r="BH60">
        <f>1-BF60/BG60</f>
        <v>0</v>
      </c>
      <c r="BI60">
        <v>0.5</v>
      </c>
      <c r="BJ60">
        <f>CS60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407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f>$B$11*DQ60+$C$11*DR60+$F$11*EC60*(1-EF60)</f>
        <v>0</v>
      </c>
      <c r="CS60">
        <f>CR60*CT60</f>
        <v>0</v>
      </c>
      <c r="CT60">
        <f>($B$11*$D$9+$C$11*$D$9+$F$11*((EP60+EH60)/MAX(EP60+EH60+EQ60, 0.1)*$I$9+EQ60/MAX(EP60+EH60+EQ60, 0.1)*$J$9))/($B$11+$C$11+$F$11)</f>
        <v>0</v>
      </c>
      <c r="CU60">
        <f>($B$11*$K$9+$C$11*$K$9+$F$11*((EP60+EH60)/MAX(EP60+EH60+EQ60, 0.1)*$P$9+EQ60/MAX(EP60+EH60+EQ60, 0.1)*$Q$9))/($B$11+$C$11+$F$11)</f>
        <v>0</v>
      </c>
      <c r="CV60">
        <v>2.18</v>
      </c>
      <c r="CW60">
        <v>0.5</v>
      </c>
      <c r="CX60" t="s">
        <v>408</v>
      </c>
      <c r="CY60">
        <v>2</v>
      </c>
      <c r="CZ60" t="b">
        <v>1</v>
      </c>
      <c r="DA60">
        <v>1510788551.1</v>
      </c>
      <c r="DB60">
        <v>666.220851851852</v>
      </c>
      <c r="DC60">
        <v>694.718111111111</v>
      </c>
      <c r="DD60">
        <v>12.3538037037037</v>
      </c>
      <c r="DE60">
        <v>11.6037</v>
      </c>
      <c r="DF60">
        <v>657.924259259259</v>
      </c>
      <c r="DG60">
        <v>12.295962962963</v>
      </c>
      <c r="DH60">
        <v>500.070407407407</v>
      </c>
      <c r="DI60">
        <v>89.6663</v>
      </c>
      <c r="DJ60">
        <v>0.0999220148148148</v>
      </c>
      <c r="DK60">
        <v>19.1870222222222</v>
      </c>
      <c r="DL60">
        <v>19.979262962963</v>
      </c>
      <c r="DM60">
        <v>999.9</v>
      </c>
      <c r="DN60">
        <v>0</v>
      </c>
      <c r="DO60">
        <v>0</v>
      </c>
      <c r="DP60">
        <v>10017.4018518519</v>
      </c>
      <c r="DQ60">
        <v>0</v>
      </c>
      <c r="DR60">
        <v>9.98208555555556</v>
      </c>
      <c r="DS60">
        <v>-28.4973259259259</v>
      </c>
      <c r="DT60">
        <v>674.554148148148</v>
      </c>
      <c r="DU60">
        <v>702.874111111111</v>
      </c>
      <c r="DV60">
        <v>0.750089518518518</v>
      </c>
      <c r="DW60">
        <v>694.718111111111</v>
      </c>
      <c r="DX60">
        <v>11.6037</v>
      </c>
      <c r="DY60">
        <v>1.10771962962963</v>
      </c>
      <c r="DZ60">
        <v>1.04046111111111</v>
      </c>
      <c r="EA60">
        <v>8.41594148148148</v>
      </c>
      <c r="EB60">
        <v>7.49563777777778</v>
      </c>
      <c r="EC60">
        <v>1999.99518518518</v>
      </c>
      <c r="ED60">
        <v>0.980003148148148</v>
      </c>
      <c r="EE60">
        <v>0.0199964814814815</v>
      </c>
      <c r="EF60">
        <v>0</v>
      </c>
      <c r="EG60">
        <v>2.28411851851852</v>
      </c>
      <c r="EH60">
        <v>0</v>
      </c>
      <c r="EI60">
        <v>3825.92518518519</v>
      </c>
      <c r="EJ60">
        <v>17300.1222222222</v>
      </c>
      <c r="EK60">
        <v>39.1826666666667</v>
      </c>
      <c r="EL60">
        <v>39.5900740740741</v>
      </c>
      <c r="EM60">
        <v>39.1154814814815</v>
      </c>
      <c r="EN60">
        <v>37.8678888888889</v>
      </c>
      <c r="EO60">
        <v>37.9257037037037</v>
      </c>
      <c r="EP60">
        <v>1960.00518518518</v>
      </c>
      <c r="EQ60">
        <v>39.99</v>
      </c>
      <c r="ER60">
        <v>0</v>
      </c>
      <c r="ES60">
        <v>1679675906.9</v>
      </c>
      <c r="ET60">
        <v>0</v>
      </c>
      <c r="EU60">
        <v>2.310856</v>
      </c>
      <c r="EV60">
        <v>0.630030771053058</v>
      </c>
      <c r="EW60">
        <v>-11.5984615353492</v>
      </c>
      <c r="EX60">
        <v>3825.82</v>
      </c>
      <c r="EY60">
        <v>15</v>
      </c>
      <c r="EZ60">
        <v>0</v>
      </c>
      <c r="FA60" t="s">
        <v>409</v>
      </c>
      <c r="FB60">
        <v>1510822609</v>
      </c>
      <c r="FC60">
        <v>1510822610</v>
      </c>
      <c r="FD60">
        <v>0</v>
      </c>
      <c r="FE60">
        <v>-0.09</v>
      </c>
      <c r="FF60">
        <v>-0.009</v>
      </c>
      <c r="FG60">
        <v>6.722</v>
      </c>
      <c r="FH60">
        <v>0.497</v>
      </c>
      <c r="FI60">
        <v>420</v>
      </c>
      <c r="FJ60">
        <v>24</v>
      </c>
      <c r="FK60">
        <v>0.26</v>
      </c>
      <c r="FL60">
        <v>0.06</v>
      </c>
      <c r="FM60">
        <v>0.7492599</v>
      </c>
      <c r="FN60">
        <v>0.0188235647279527</v>
      </c>
      <c r="FO60">
        <v>0.00184516870231424</v>
      </c>
      <c r="FP60">
        <v>1</v>
      </c>
      <c r="FQ60">
        <v>1</v>
      </c>
      <c r="FR60">
        <v>1</v>
      </c>
      <c r="FS60" t="s">
        <v>410</v>
      </c>
      <c r="FT60">
        <v>2.97432</v>
      </c>
      <c r="FU60">
        <v>2.75383</v>
      </c>
      <c r="FV60">
        <v>0.129149</v>
      </c>
      <c r="FW60">
        <v>0.133904</v>
      </c>
      <c r="FX60">
        <v>0.0639105</v>
      </c>
      <c r="FY60">
        <v>0.0616116</v>
      </c>
      <c r="FZ60">
        <v>33931.1</v>
      </c>
      <c r="GA60">
        <v>36820.3</v>
      </c>
      <c r="GB60">
        <v>35305.1</v>
      </c>
      <c r="GC60">
        <v>38551.6</v>
      </c>
      <c r="GD60">
        <v>46821.7</v>
      </c>
      <c r="GE60">
        <v>52222.5</v>
      </c>
      <c r="GF60">
        <v>55110.9</v>
      </c>
      <c r="GG60">
        <v>61795.8</v>
      </c>
      <c r="GH60">
        <v>2.0034</v>
      </c>
      <c r="GI60">
        <v>1.82728</v>
      </c>
      <c r="GJ60">
        <v>0.0338405</v>
      </c>
      <c r="GK60">
        <v>0</v>
      </c>
      <c r="GL60">
        <v>19.4251</v>
      </c>
      <c r="GM60">
        <v>999.9</v>
      </c>
      <c r="GN60">
        <v>52.936</v>
      </c>
      <c r="GO60">
        <v>27.775</v>
      </c>
      <c r="GP60">
        <v>22.1083</v>
      </c>
      <c r="GQ60">
        <v>55.2494</v>
      </c>
      <c r="GR60">
        <v>50.2484</v>
      </c>
      <c r="GS60">
        <v>1</v>
      </c>
      <c r="GT60">
        <v>-0.115175</v>
      </c>
      <c r="GU60">
        <v>4.75919</v>
      </c>
      <c r="GV60">
        <v>20.0892</v>
      </c>
      <c r="GW60">
        <v>5.20306</v>
      </c>
      <c r="GX60">
        <v>12.004</v>
      </c>
      <c r="GY60">
        <v>4.97565</v>
      </c>
      <c r="GZ60">
        <v>3.29295</v>
      </c>
      <c r="HA60">
        <v>999.9</v>
      </c>
      <c r="HB60">
        <v>9999</v>
      </c>
      <c r="HC60">
        <v>9999</v>
      </c>
      <c r="HD60">
        <v>9999</v>
      </c>
      <c r="HE60">
        <v>1.86278</v>
      </c>
      <c r="HF60">
        <v>1.86783</v>
      </c>
      <c r="HG60">
        <v>1.86753</v>
      </c>
      <c r="HH60">
        <v>1.86859</v>
      </c>
      <c r="HI60">
        <v>1.86954</v>
      </c>
      <c r="HJ60">
        <v>1.86557</v>
      </c>
      <c r="HK60">
        <v>1.86676</v>
      </c>
      <c r="HL60">
        <v>1.86809</v>
      </c>
      <c r="HM60">
        <v>5</v>
      </c>
      <c r="HN60">
        <v>0</v>
      </c>
      <c r="HO60">
        <v>0</v>
      </c>
      <c r="HP60">
        <v>0</v>
      </c>
      <c r="HQ60" t="s">
        <v>411</v>
      </c>
      <c r="HR60" t="s">
        <v>412</v>
      </c>
      <c r="HS60" t="s">
        <v>413</v>
      </c>
      <c r="HT60" t="s">
        <v>413</v>
      </c>
      <c r="HU60" t="s">
        <v>413</v>
      </c>
      <c r="HV60" t="s">
        <v>413</v>
      </c>
      <c r="HW60">
        <v>0</v>
      </c>
      <c r="HX60">
        <v>100</v>
      </c>
      <c r="HY60">
        <v>100</v>
      </c>
      <c r="HZ60">
        <v>8.447</v>
      </c>
      <c r="IA60">
        <v>0.0578</v>
      </c>
      <c r="IB60">
        <v>4.05733592392587</v>
      </c>
      <c r="IC60">
        <v>0.00686039997816796</v>
      </c>
      <c r="ID60">
        <v>-6.09800565113382e-07</v>
      </c>
      <c r="IE60">
        <v>-3.62270322714017e-11</v>
      </c>
      <c r="IF60">
        <v>0.00552775430249796</v>
      </c>
      <c r="IG60">
        <v>-0.0240141547127097</v>
      </c>
      <c r="IH60">
        <v>0.00268956239764471</v>
      </c>
      <c r="II60">
        <v>-3.17667099220491e-05</v>
      </c>
      <c r="IJ60">
        <v>-3</v>
      </c>
      <c r="IK60">
        <v>2046</v>
      </c>
      <c r="IL60">
        <v>1</v>
      </c>
      <c r="IM60">
        <v>25</v>
      </c>
      <c r="IN60">
        <v>-567.5</v>
      </c>
      <c r="IO60">
        <v>-567.5</v>
      </c>
      <c r="IP60">
        <v>1.59302</v>
      </c>
      <c r="IQ60">
        <v>2.60864</v>
      </c>
      <c r="IR60">
        <v>1.54785</v>
      </c>
      <c r="IS60">
        <v>2.30957</v>
      </c>
      <c r="IT60">
        <v>1.34644</v>
      </c>
      <c r="IU60">
        <v>2.33887</v>
      </c>
      <c r="IV60">
        <v>31.5643</v>
      </c>
      <c r="IW60">
        <v>15.1215</v>
      </c>
      <c r="IX60">
        <v>18</v>
      </c>
      <c r="IY60">
        <v>502.946</v>
      </c>
      <c r="IZ60">
        <v>393.113</v>
      </c>
      <c r="JA60">
        <v>13.1265</v>
      </c>
      <c r="JB60">
        <v>25.559</v>
      </c>
      <c r="JC60">
        <v>30</v>
      </c>
      <c r="JD60">
        <v>25.5937</v>
      </c>
      <c r="JE60">
        <v>25.5477</v>
      </c>
      <c r="JF60">
        <v>32.0215</v>
      </c>
      <c r="JG60">
        <v>47.968</v>
      </c>
      <c r="JH60">
        <v>0</v>
      </c>
      <c r="JI60">
        <v>13.1431</v>
      </c>
      <c r="JJ60">
        <v>743.047</v>
      </c>
      <c r="JK60">
        <v>11.6529</v>
      </c>
      <c r="JL60">
        <v>102.288</v>
      </c>
      <c r="JM60">
        <v>102.885</v>
      </c>
    </row>
    <row r="61" spans="1:273">
      <c r="A61">
        <v>45</v>
      </c>
      <c r="B61">
        <v>1510788563.6</v>
      </c>
      <c r="C61">
        <v>312</v>
      </c>
      <c r="D61" t="s">
        <v>500</v>
      </c>
      <c r="E61" t="s">
        <v>501</v>
      </c>
      <c r="F61">
        <v>5</v>
      </c>
      <c r="G61" t="s">
        <v>405</v>
      </c>
      <c r="H61" t="s">
        <v>406</v>
      </c>
      <c r="I61">
        <v>1510788555.81429</v>
      </c>
      <c r="J61">
        <f>(K61)/1000</f>
        <v>0</v>
      </c>
      <c r="K61">
        <f>IF(CZ61, AN61, AH61)</f>
        <v>0</v>
      </c>
      <c r="L61">
        <f>IF(CZ61, AI61, AG61)</f>
        <v>0</v>
      </c>
      <c r="M61">
        <f>DB61 - IF(AU61&gt;1, L61*CV61*100.0/(AW61*DP61), 0)</f>
        <v>0</v>
      </c>
      <c r="N61">
        <f>((T61-J61/2)*M61-L61)/(T61+J61/2)</f>
        <v>0</v>
      </c>
      <c r="O61">
        <f>N61*(DI61+DJ61)/1000.0</f>
        <v>0</v>
      </c>
      <c r="P61">
        <f>(DB61 - IF(AU61&gt;1, L61*CV61*100.0/(AW61*DP61), 0))*(DI61+DJ61)/1000.0</f>
        <v>0</v>
      </c>
      <c r="Q61">
        <f>2.0/((1/S61-1/R61)+SIGN(S61)*SQRT((1/S61-1/R61)*(1/S61-1/R61) + 4*CW61/((CW61+1)*(CW61+1))*(2*1/S61*1/R61-1/R61*1/R61)))</f>
        <v>0</v>
      </c>
      <c r="R61">
        <f>IF(LEFT(CX61,1)&lt;&gt;"0",IF(LEFT(CX61,1)="1",3.0,CY61),$D$5+$E$5*(DP61*DI61/($K$5*1000))+$F$5*(DP61*DI61/($K$5*1000))*MAX(MIN(CV61,$J$5),$I$5)*MAX(MIN(CV61,$J$5),$I$5)+$G$5*MAX(MIN(CV61,$J$5),$I$5)*(DP61*DI61/($K$5*1000))+$H$5*(DP61*DI61/($K$5*1000))*(DP61*DI61/($K$5*1000)))</f>
        <v>0</v>
      </c>
      <c r="S61">
        <f>J61*(1000-(1000*0.61365*exp(17.502*W61/(240.97+W61))/(DI61+DJ61)+DD61)/2)/(1000*0.61365*exp(17.502*W61/(240.97+W61))/(DI61+DJ61)-DD61)</f>
        <v>0</v>
      </c>
      <c r="T61">
        <f>1/((CW61+1)/(Q61/1.6)+1/(R61/1.37)) + CW61/((CW61+1)/(Q61/1.6) + CW61/(R61/1.37))</f>
        <v>0</v>
      </c>
      <c r="U61">
        <f>(CR61*CU61)</f>
        <v>0</v>
      </c>
      <c r="V61">
        <f>(DK61+(U61+2*0.95*5.67E-8*(((DK61+$B$7)+273)^4-(DK61+273)^4)-44100*J61)/(1.84*29.3*R61+8*0.95*5.67E-8*(DK61+273)^3))</f>
        <v>0</v>
      </c>
      <c r="W61">
        <f>($C$7*DL61+$D$7*DM61+$E$7*V61)</f>
        <v>0</v>
      </c>
      <c r="X61">
        <f>0.61365*exp(17.502*W61/(240.97+W61))</f>
        <v>0</v>
      </c>
      <c r="Y61">
        <f>(Z61/AA61*100)</f>
        <v>0</v>
      </c>
      <c r="Z61">
        <f>DD61*(DI61+DJ61)/1000</f>
        <v>0</v>
      </c>
      <c r="AA61">
        <f>0.61365*exp(17.502*DK61/(240.97+DK61))</f>
        <v>0</v>
      </c>
      <c r="AB61">
        <f>(X61-DD61*(DI61+DJ61)/1000)</f>
        <v>0</v>
      </c>
      <c r="AC61">
        <f>(-J61*44100)</f>
        <v>0</v>
      </c>
      <c r="AD61">
        <f>2*29.3*R61*0.92*(DK61-W61)</f>
        <v>0</v>
      </c>
      <c r="AE61">
        <f>2*0.95*5.67E-8*(((DK61+$B$7)+273)^4-(W61+273)^4)</f>
        <v>0</v>
      </c>
      <c r="AF61">
        <f>U61+AE61+AC61+AD61</f>
        <v>0</v>
      </c>
      <c r="AG61">
        <f>DH61*AU61*(DC61-DB61*(1000-AU61*DE61)/(1000-AU61*DD61))/(100*CV61)</f>
        <v>0</v>
      </c>
      <c r="AH61">
        <f>1000*DH61*AU61*(DD61-DE61)/(100*CV61*(1000-AU61*DD61))</f>
        <v>0</v>
      </c>
      <c r="AI61">
        <f>(AJ61 - AK61 - DI61*1E3/(8.314*(DK61+273.15)) * AM61/DH61 * AL61) * DH61/(100*CV61) * (1000 - DE61)/1000</f>
        <v>0</v>
      </c>
      <c r="AJ61">
        <v>736.466516543612</v>
      </c>
      <c r="AK61">
        <v>715.483957575757</v>
      </c>
      <c r="AL61">
        <v>3.41795779403776</v>
      </c>
      <c r="AM61">
        <v>64.2423246042722</v>
      </c>
      <c r="AN61">
        <f>(AP61 - AO61 + DI61*1E3/(8.314*(DK61+273.15)) * AR61/DH61 * AQ61) * DH61/(100*CV61) * 1000/(1000 - AP61)</f>
        <v>0</v>
      </c>
      <c r="AO61">
        <v>11.6018610285367</v>
      </c>
      <c r="AP61">
        <v>12.355423030303</v>
      </c>
      <c r="AQ61">
        <v>7.57114976342647e-07</v>
      </c>
      <c r="AR61">
        <v>102.202052282038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MAX(0,($B$13+$C$13*DP61)/(1+$D$13*DP61)*DI61/(DK61+273)*$E$13)</f>
        <v>0</v>
      </c>
      <c r="AX61" t="s">
        <v>407</v>
      </c>
      <c r="AY61" t="s">
        <v>407</v>
      </c>
      <c r="AZ61">
        <v>0</v>
      </c>
      <c r="BA61">
        <v>0</v>
      </c>
      <c r="BB61">
        <f>1-AZ61/BA61</f>
        <v>0</v>
      </c>
      <c r="BC61">
        <v>0</v>
      </c>
      <c r="BD61" t="s">
        <v>407</v>
      </c>
      <c r="BE61" t="s">
        <v>407</v>
      </c>
      <c r="BF61">
        <v>0</v>
      </c>
      <c r="BG61">
        <v>0</v>
      </c>
      <c r="BH61">
        <f>1-BF61/BG61</f>
        <v>0</v>
      </c>
      <c r="BI61">
        <v>0.5</v>
      </c>
      <c r="BJ61">
        <f>CS61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407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f>$B$11*DQ61+$C$11*DR61+$F$11*EC61*(1-EF61)</f>
        <v>0</v>
      </c>
      <c r="CS61">
        <f>CR61*CT61</f>
        <v>0</v>
      </c>
      <c r="CT61">
        <f>($B$11*$D$9+$C$11*$D$9+$F$11*((EP61+EH61)/MAX(EP61+EH61+EQ61, 0.1)*$I$9+EQ61/MAX(EP61+EH61+EQ61, 0.1)*$J$9))/($B$11+$C$11+$F$11)</f>
        <v>0</v>
      </c>
      <c r="CU61">
        <f>($B$11*$K$9+$C$11*$K$9+$F$11*((EP61+EH61)/MAX(EP61+EH61+EQ61, 0.1)*$P$9+EQ61/MAX(EP61+EH61+EQ61, 0.1)*$Q$9))/($B$11+$C$11+$F$11)</f>
        <v>0</v>
      </c>
      <c r="CV61">
        <v>2.18</v>
      </c>
      <c r="CW61">
        <v>0.5</v>
      </c>
      <c r="CX61" t="s">
        <v>408</v>
      </c>
      <c r="CY61">
        <v>2</v>
      </c>
      <c r="CZ61" t="b">
        <v>1</v>
      </c>
      <c r="DA61">
        <v>1510788555.81429</v>
      </c>
      <c r="DB61">
        <v>682.062892857143</v>
      </c>
      <c r="DC61">
        <v>710.562607142857</v>
      </c>
      <c r="DD61">
        <v>12.35445</v>
      </c>
      <c r="DE61">
        <v>11.603025</v>
      </c>
      <c r="DF61">
        <v>673.671857142857</v>
      </c>
      <c r="DG61">
        <v>12.2965857142857</v>
      </c>
      <c r="DH61">
        <v>500.072178571429</v>
      </c>
      <c r="DI61">
        <v>89.6677535714286</v>
      </c>
      <c r="DJ61">
        <v>0.0999025964285714</v>
      </c>
      <c r="DK61">
        <v>19.1863285714286</v>
      </c>
      <c r="DL61">
        <v>19.9739321428571</v>
      </c>
      <c r="DM61">
        <v>999.9</v>
      </c>
      <c r="DN61">
        <v>0</v>
      </c>
      <c r="DO61">
        <v>0</v>
      </c>
      <c r="DP61">
        <v>10027.3660714286</v>
      </c>
      <c r="DQ61">
        <v>0</v>
      </c>
      <c r="DR61">
        <v>9.98469</v>
      </c>
      <c r="DS61">
        <v>-28.499825</v>
      </c>
      <c r="DT61">
        <v>690.594714285714</v>
      </c>
      <c r="DU61">
        <v>718.904107142857</v>
      </c>
      <c r="DV61">
        <v>0.751413285714286</v>
      </c>
      <c r="DW61">
        <v>710.562607142857</v>
      </c>
      <c r="DX61">
        <v>11.603025</v>
      </c>
      <c r="DY61">
        <v>1.10779571428571</v>
      </c>
      <c r="DZ61">
        <v>1.04041714285714</v>
      </c>
      <c r="EA61">
        <v>8.41695071428571</v>
      </c>
      <c r="EB61">
        <v>7.49502</v>
      </c>
      <c r="EC61">
        <v>2000.02142857143</v>
      </c>
      <c r="ED61">
        <v>0.980003142857143</v>
      </c>
      <c r="EE61">
        <v>0.0199964857142857</v>
      </c>
      <c r="EF61">
        <v>0</v>
      </c>
      <c r="EG61">
        <v>2.27063214285714</v>
      </c>
      <c r="EH61">
        <v>0</v>
      </c>
      <c r="EI61">
        <v>3824.99714285714</v>
      </c>
      <c r="EJ61">
        <v>17300.3428571429</v>
      </c>
      <c r="EK61">
        <v>39.1426428571428</v>
      </c>
      <c r="EL61">
        <v>39.5511428571428</v>
      </c>
      <c r="EM61">
        <v>39.0712142857143</v>
      </c>
      <c r="EN61">
        <v>37.84125</v>
      </c>
      <c r="EO61">
        <v>37.8814285714286</v>
      </c>
      <c r="EP61">
        <v>1960.03142857143</v>
      </c>
      <c r="EQ61">
        <v>39.99</v>
      </c>
      <c r="ER61">
        <v>0</v>
      </c>
      <c r="ES61">
        <v>1679675911.7</v>
      </c>
      <c r="ET61">
        <v>0</v>
      </c>
      <c r="EU61">
        <v>2.295416</v>
      </c>
      <c r="EV61">
        <v>0.279753844600461</v>
      </c>
      <c r="EW61">
        <v>-10.9146153749624</v>
      </c>
      <c r="EX61">
        <v>3824.848</v>
      </c>
      <c r="EY61">
        <v>15</v>
      </c>
      <c r="EZ61">
        <v>0</v>
      </c>
      <c r="FA61" t="s">
        <v>409</v>
      </c>
      <c r="FB61">
        <v>1510822609</v>
      </c>
      <c r="FC61">
        <v>1510822610</v>
      </c>
      <c r="FD61">
        <v>0</v>
      </c>
      <c r="FE61">
        <v>-0.09</v>
      </c>
      <c r="FF61">
        <v>-0.009</v>
      </c>
      <c r="FG61">
        <v>6.722</v>
      </c>
      <c r="FH61">
        <v>0.497</v>
      </c>
      <c r="FI61">
        <v>420</v>
      </c>
      <c r="FJ61">
        <v>24</v>
      </c>
      <c r="FK61">
        <v>0.26</v>
      </c>
      <c r="FL61">
        <v>0.06</v>
      </c>
      <c r="FM61">
        <v>0.7504211</v>
      </c>
      <c r="FN61">
        <v>0.0166400150093809</v>
      </c>
      <c r="FO61">
        <v>0.00164400068126506</v>
      </c>
      <c r="FP61">
        <v>1</v>
      </c>
      <c r="FQ61">
        <v>1</v>
      </c>
      <c r="FR61">
        <v>1</v>
      </c>
      <c r="FS61" t="s">
        <v>410</v>
      </c>
      <c r="FT61">
        <v>2.97453</v>
      </c>
      <c r="FU61">
        <v>2.7542</v>
      </c>
      <c r="FV61">
        <v>0.131309</v>
      </c>
      <c r="FW61">
        <v>0.136038</v>
      </c>
      <c r="FX61">
        <v>0.0639164</v>
      </c>
      <c r="FY61">
        <v>0.0616122</v>
      </c>
      <c r="FZ61">
        <v>33847.2</v>
      </c>
      <c r="GA61">
        <v>36730</v>
      </c>
      <c r="GB61">
        <v>35305.4</v>
      </c>
      <c r="GC61">
        <v>38551.9</v>
      </c>
      <c r="GD61">
        <v>46821.8</v>
      </c>
      <c r="GE61">
        <v>52222.8</v>
      </c>
      <c r="GF61">
        <v>55111.3</v>
      </c>
      <c r="GG61">
        <v>61796.1</v>
      </c>
      <c r="GH61">
        <v>2.00322</v>
      </c>
      <c r="GI61">
        <v>1.8274</v>
      </c>
      <c r="GJ61">
        <v>0.0332892</v>
      </c>
      <c r="GK61">
        <v>0</v>
      </c>
      <c r="GL61">
        <v>19.4251</v>
      </c>
      <c r="GM61">
        <v>999.9</v>
      </c>
      <c r="GN61">
        <v>52.936</v>
      </c>
      <c r="GO61">
        <v>27.775</v>
      </c>
      <c r="GP61">
        <v>22.114</v>
      </c>
      <c r="GQ61">
        <v>54.4194</v>
      </c>
      <c r="GR61">
        <v>49.8117</v>
      </c>
      <c r="GS61">
        <v>1</v>
      </c>
      <c r="GT61">
        <v>-0.115109</v>
      </c>
      <c r="GU61">
        <v>4.7477</v>
      </c>
      <c r="GV61">
        <v>20.0895</v>
      </c>
      <c r="GW61">
        <v>5.20336</v>
      </c>
      <c r="GX61">
        <v>12.004</v>
      </c>
      <c r="GY61">
        <v>4.97575</v>
      </c>
      <c r="GZ61">
        <v>3.293</v>
      </c>
      <c r="HA61">
        <v>999.9</v>
      </c>
      <c r="HB61">
        <v>9999</v>
      </c>
      <c r="HC61">
        <v>9999</v>
      </c>
      <c r="HD61">
        <v>9999</v>
      </c>
      <c r="HE61">
        <v>1.86279</v>
      </c>
      <c r="HF61">
        <v>1.86783</v>
      </c>
      <c r="HG61">
        <v>1.86754</v>
      </c>
      <c r="HH61">
        <v>1.86859</v>
      </c>
      <c r="HI61">
        <v>1.86953</v>
      </c>
      <c r="HJ61">
        <v>1.86556</v>
      </c>
      <c r="HK61">
        <v>1.86676</v>
      </c>
      <c r="HL61">
        <v>1.86812</v>
      </c>
      <c r="HM61">
        <v>5</v>
      </c>
      <c r="HN61">
        <v>0</v>
      </c>
      <c r="HO61">
        <v>0</v>
      </c>
      <c r="HP61">
        <v>0</v>
      </c>
      <c r="HQ61" t="s">
        <v>411</v>
      </c>
      <c r="HR61" t="s">
        <v>412</v>
      </c>
      <c r="HS61" t="s">
        <v>413</v>
      </c>
      <c r="HT61" t="s">
        <v>413</v>
      </c>
      <c r="HU61" t="s">
        <v>413</v>
      </c>
      <c r="HV61" t="s">
        <v>413</v>
      </c>
      <c r="HW61">
        <v>0</v>
      </c>
      <c r="HX61">
        <v>100</v>
      </c>
      <c r="HY61">
        <v>100</v>
      </c>
      <c r="HZ61">
        <v>8.547</v>
      </c>
      <c r="IA61">
        <v>0.0579</v>
      </c>
      <c r="IB61">
        <v>4.05733592392587</v>
      </c>
      <c r="IC61">
        <v>0.00686039997816796</v>
      </c>
      <c r="ID61">
        <v>-6.09800565113382e-07</v>
      </c>
      <c r="IE61">
        <v>-3.62270322714017e-11</v>
      </c>
      <c r="IF61">
        <v>0.00552775430249796</v>
      </c>
      <c r="IG61">
        <v>-0.0240141547127097</v>
      </c>
      <c r="IH61">
        <v>0.00268956239764471</v>
      </c>
      <c r="II61">
        <v>-3.17667099220491e-05</v>
      </c>
      <c r="IJ61">
        <v>-3</v>
      </c>
      <c r="IK61">
        <v>2046</v>
      </c>
      <c r="IL61">
        <v>1</v>
      </c>
      <c r="IM61">
        <v>25</v>
      </c>
      <c r="IN61">
        <v>-567.4</v>
      </c>
      <c r="IO61">
        <v>-567.4</v>
      </c>
      <c r="IP61">
        <v>1.62598</v>
      </c>
      <c r="IQ61">
        <v>2.60376</v>
      </c>
      <c r="IR61">
        <v>1.54785</v>
      </c>
      <c r="IS61">
        <v>2.30957</v>
      </c>
      <c r="IT61">
        <v>1.34644</v>
      </c>
      <c r="IU61">
        <v>2.30713</v>
      </c>
      <c r="IV61">
        <v>31.5861</v>
      </c>
      <c r="IW61">
        <v>15.1215</v>
      </c>
      <c r="IX61">
        <v>18</v>
      </c>
      <c r="IY61">
        <v>502.831</v>
      </c>
      <c r="IZ61">
        <v>393.181</v>
      </c>
      <c r="JA61">
        <v>13.1433</v>
      </c>
      <c r="JB61">
        <v>25.559</v>
      </c>
      <c r="JC61">
        <v>30</v>
      </c>
      <c r="JD61">
        <v>25.5937</v>
      </c>
      <c r="JE61">
        <v>25.5477</v>
      </c>
      <c r="JF61">
        <v>32.591</v>
      </c>
      <c r="JG61">
        <v>47.968</v>
      </c>
      <c r="JH61">
        <v>0</v>
      </c>
      <c r="JI61">
        <v>13.1635</v>
      </c>
      <c r="JJ61">
        <v>756.512</v>
      </c>
      <c r="JK61">
        <v>11.6529</v>
      </c>
      <c r="JL61">
        <v>102.289</v>
      </c>
      <c r="JM61">
        <v>102.886</v>
      </c>
    </row>
    <row r="62" spans="1:273">
      <c r="A62">
        <v>46</v>
      </c>
      <c r="B62">
        <v>1510788568.6</v>
      </c>
      <c r="C62">
        <v>317</v>
      </c>
      <c r="D62" t="s">
        <v>502</v>
      </c>
      <c r="E62" t="s">
        <v>503</v>
      </c>
      <c r="F62">
        <v>5</v>
      </c>
      <c r="G62" t="s">
        <v>405</v>
      </c>
      <c r="H62" t="s">
        <v>406</v>
      </c>
      <c r="I62">
        <v>1510788561.1</v>
      </c>
      <c r="J62">
        <f>(K62)/1000</f>
        <v>0</v>
      </c>
      <c r="K62">
        <f>IF(CZ62, AN62, AH62)</f>
        <v>0</v>
      </c>
      <c r="L62">
        <f>IF(CZ62, AI62, AG62)</f>
        <v>0</v>
      </c>
      <c r="M62">
        <f>DB62 - IF(AU62&gt;1, L62*CV62*100.0/(AW62*DP62), 0)</f>
        <v>0</v>
      </c>
      <c r="N62">
        <f>((T62-J62/2)*M62-L62)/(T62+J62/2)</f>
        <v>0</v>
      </c>
      <c r="O62">
        <f>N62*(DI62+DJ62)/1000.0</f>
        <v>0</v>
      </c>
      <c r="P62">
        <f>(DB62 - IF(AU62&gt;1, L62*CV62*100.0/(AW62*DP62), 0))*(DI62+DJ62)/1000.0</f>
        <v>0</v>
      </c>
      <c r="Q62">
        <f>2.0/((1/S62-1/R62)+SIGN(S62)*SQRT((1/S62-1/R62)*(1/S62-1/R62) + 4*CW62/((CW62+1)*(CW62+1))*(2*1/S62*1/R62-1/R62*1/R62)))</f>
        <v>0</v>
      </c>
      <c r="R62">
        <f>IF(LEFT(CX62,1)&lt;&gt;"0",IF(LEFT(CX62,1)="1",3.0,CY62),$D$5+$E$5*(DP62*DI62/($K$5*1000))+$F$5*(DP62*DI62/($K$5*1000))*MAX(MIN(CV62,$J$5),$I$5)*MAX(MIN(CV62,$J$5),$I$5)+$G$5*MAX(MIN(CV62,$J$5),$I$5)*(DP62*DI62/($K$5*1000))+$H$5*(DP62*DI62/($K$5*1000))*(DP62*DI62/($K$5*1000)))</f>
        <v>0</v>
      </c>
      <c r="S62">
        <f>J62*(1000-(1000*0.61365*exp(17.502*W62/(240.97+W62))/(DI62+DJ62)+DD62)/2)/(1000*0.61365*exp(17.502*W62/(240.97+W62))/(DI62+DJ62)-DD62)</f>
        <v>0</v>
      </c>
      <c r="T62">
        <f>1/((CW62+1)/(Q62/1.6)+1/(R62/1.37)) + CW62/((CW62+1)/(Q62/1.6) + CW62/(R62/1.37))</f>
        <v>0</v>
      </c>
      <c r="U62">
        <f>(CR62*CU62)</f>
        <v>0</v>
      </c>
      <c r="V62">
        <f>(DK62+(U62+2*0.95*5.67E-8*(((DK62+$B$7)+273)^4-(DK62+273)^4)-44100*J62)/(1.84*29.3*R62+8*0.95*5.67E-8*(DK62+273)^3))</f>
        <v>0</v>
      </c>
      <c r="W62">
        <f>($C$7*DL62+$D$7*DM62+$E$7*V62)</f>
        <v>0</v>
      </c>
      <c r="X62">
        <f>0.61365*exp(17.502*W62/(240.97+W62))</f>
        <v>0</v>
      </c>
      <c r="Y62">
        <f>(Z62/AA62*100)</f>
        <v>0</v>
      </c>
      <c r="Z62">
        <f>DD62*(DI62+DJ62)/1000</f>
        <v>0</v>
      </c>
      <c r="AA62">
        <f>0.61365*exp(17.502*DK62/(240.97+DK62))</f>
        <v>0</v>
      </c>
      <c r="AB62">
        <f>(X62-DD62*(DI62+DJ62)/1000)</f>
        <v>0</v>
      </c>
      <c r="AC62">
        <f>(-J62*44100)</f>
        <v>0</v>
      </c>
      <c r="AD62">
        <f>2*29.3*R62*0.92*(DK62-W62)</f>
        <v>0</v>
      </c>
      <c r="AE62">
        <f>2*0.95*5.67E-8*(((DK62+$B$7)+273)^4-(W62+273)^4)</f>
        <v>0</v>
      </c>
      <c r="AF62">
        <f>U62+AE62+AC62+AD62</f>
        <v>0</v>
      </c>
      <c r="AG62">
        <f>DH62*AU62*(DC62-DB62*(1000-AU62*DE62)/(1000-AU62*DD62))/(100*CV62)</f>
        <v>0</v>
      </c>
      <c r="AH62">
        <f>1000*DH62*AU62*(DD62-DE62)/(100*CV62*(1000-AU62*DD62))</f>
        <v>0</v>
      </c>
      <c r="AI62">
        <f>(AJ62 - AK62 - DI62*1E3/(8.314*(DK62+273.15)) * AM62/DH62 * AL62) * DH62/(100*CV62) * (1000 - DE62)/1000</f>
        <v>0</v>
      </c>
      <c r="AJ62">
        <v>754.032809210738</v>
      </c>
      <c r="AK62">
        <v>732.769545454545</v>
      </c>
      <c r="AL62">
        <v>3.46109760613412</v>
      </c>
      <c r="AM62">
        <v>64.2423246042722</v>
      </c>
      <c r="AN62">
        <f>(AP62 - AO62 + DI62*1E3/(8.314*(DK62+273.15)) * AR62/DH62 * AQ62) * DH62/(100*CV62) * 1000/(1000 - AP62)</f>
        <v>0</v>
      </c>
      <c r="AO62">
        <v>11.603372505692</v>
      </c>
      <c r="AP62">
        <v>12.3566721212121</v>
      </c>
      <c r="AQ62">
        <v>1.02752612164486e-06</v>
      </c>
      <c r="AR62">
        <v>102.202052282038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MAX(0,($B$13+$C$13*DP62)/(1+$D$13*DP62)*DI62/(DK62+273)*$E$13)</f>
        <v>0</v>
      </c>
      <c r="AX62" t="s">
        <v>407</v>
      </c>
      <c r="AY62" t="s">
        <v>407</v>
      </c>
      <c r="AZ62">
        <v>0</v>
      </c>
      <c r="BA62">
        <v>0</v>
      </c>
      <c r="BB62">
        <f>1-AZ62/BA62</f>
        <v>0</v>
      </c>
      <c r="BC62">
        <v>0</v>
      </c>
      <c r="BD62" t="s">
        <v>407</v>
      </c>
      <c r="BE62" t="s">
        <v>407</v>
      </c>
      <c r="BF62">
        <v>0</v>
      </c>
      <c r="BG62">
        <v>0</v>
      </c>
      <c r="BH62">
        <f>1-BF62/BG62</f>
        <v>0</v>
      </c>
      <c r="BI62">
        <v>0.5</v>
      </c>
      <c r="BJ62">
        <f>CS62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407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f>$B$11*DQ62+$C$11*DR62+$F$11*EC62*(1-EF62)</f>
        <v>0</v>
      </c>
      <c r="CS62">
        <f>CR62*CT62</f>
        <v>0</v>
      </c>
      <c r="CT62">
        <f>($B$11*$D$9+$C$11*$D$9+$F$11*((EP62+EH62)/MAX(EP62+EH62+EQ62, 0.1)*$I$9+EQ62/MAX(EP62+EH62+EQ62, 0.1)*$J$9))/($B$11+$C$11+$F$11)</f>
        <v>0</v>
      </c>
      <c r="CU62">
        <f>($B$11*$K$9+$C$11*$K$9+$F$11*((EP62+EH62)/MAX(EP62+EH62+EQ62, 0.1)*$P$9+EQ62/MAX(EP62+EH62+EQ62, 0.1)*$Q$9))/($B$11+$C$11+$F$11)</f>
        <v>0</v>
      </c>
      <c r="CV62">
        <v>2.18</v>
      </c>
      <c r="CW62">
        <v>0.5</v>
      </c>
      <c r="CX62" t="s">
        <v>408</v>
      </c>
      <c r="CY62">
        <v>2</v>
      </c>
      <c r="CZ62" t="b">
        <v>1</v>
      </c>
      <c r="DA62">
        <v>1510788561.1</v>
      </c>
      <c r="DB62">
        <v>699.913666666667</v>
      </c>
      <c r="DC62">
        <v>728.628703703704</v>
      </c>
      <c r="DD62">
        <v>12.3553333333333</v>
      </c>
      <c r="DE62">
        <v>11.6027148148148</v>
      </c>
      <c r="DF62">
        <v>691.416555555555</v>
      </c>
      <c r="DG62">
        <v>12.2974444444444</v>
      </c>
      <c r="DH62">
        <v>500.069888888889</v>
      </c>
      <c r="DI62">
        <v>89.6667555555556</v>
      </c>
      <c r="DJ62">
        <v>0.0999130111111111</v>
      </c>
      <c r="DK62">
        <v>19.184462962963</v>
      </c>
      <c r="DL62">
        <v>19.9777111111111</v>
      </c>
      <c r="DM62">
        <v>999.9</v>
      </c>
      <c r="DN62">
        <v>0</v>
      </c>
      <c r="DO62">
        <v>0</v>
      </c>
      <c r="DP62">
        <v>10024.8159259259</v>
      </c>
      <c r="DQ62">
        <v>0</v>
      </c>
      <c r="DR62">
        <v>9.98469</v>
      </c>
      <c r="DS62">
        <v>-28.7151296296296</v>
      </c>
      <c r="DT62">
        <v>708.669444444444</v>
      </c>
      <c r="DU62">
        <v>737.181962962963</v>
      </c>
      <c r="DV62">
        <v>0.752615666666667</v>
      </c>
      <c r="DW62">
        <v>728.628703703704</v>
      </c>
      <c r="DX62">
        <v>11.6027148148148</v>
      </c>
      <c r="DY62">
        <v>1.10786259259259</v>
      </c>
      <c r="DZ62">
        <v>1.04037703703704</v>
      </c>
      <c r="EA62">
        <v>8.41783925925926</v>
      </c>
      <c r="EB62">
        <v>7.49445296296296</v>
      </c>
      <c r="EC62">
        <v>2000.01703703704</v>
      </c>
      <c r="ED62">
        <v>0.980002777777778</v>
      </c>
      <c r="EE62">
        <v>0.019996837037037</v>
      </c>
      <c r="EF62">
        <v>0</v>
      </c>
      <c r="EG62">
        <v>2.3227</v>
      </c>
      <c r="EH62">
        <v>0</v>
      </c>
      <c r="EI62">
        <v>3823.88925925926</v>
      </c>
      <c r="EJ62">
        <v>17300.3074074074</v>
      </c>
      <c r="EK62">
        <v>39.0993333333333</v>
      </c>
      <c r="EL62">
        <v>39.5114074074074</v>
      </c>
      <c r="EM62">
        <v>39.0275555555556</v>
      </c>
      <c r="EN62">
        <v>37.7983333333333</v>
      </c>
      <c r="EO62">
        <v>37.8422962962963</v>
      </c>
      <c r="EP62">
        <v>1960.02407407407</v>
      </c>
      <c r="EQ62">
        <v>39.99</v>
      </c>
      <c r="ER62">
        <v>0</v>
      </c>
      <c r="ES62">
        <v>1679675917.1</v>
      </c>
      <c r="ET62">
        <v>0</v>
      </c>
      <c r="EU62">
        <v>2.35335769230769</v>
      </c>
      <c r="EV62">
        <v>0.455353843890646</v>
      </c>
      <c r="EW62">
        <v>-14.3801709355912</v>
      </c>
      <c r="EX62">
        <v>3823.76153846154</v>
      </c>
      <c r="EY62">
        <v>15</v>
      </c>
      <c r="EZ62">
        <v>0</v>
      </c>
      <c r="FA62" t="s">
        <v>409</v>
      </c>
      <c r="FB62">
        <v>1510822609</v>
      </c>
      <c r="FC62">
        <v>1510822610</v>
      </c>
      <c r="FD62">
        <v>0</v>
      </c>
      <c r="FE62">
        <v>-0.09</v>
      </c>
      <c r="FF62">
        <v>-0.009</v>
      </c>
      <c r="FG62">
        <v>6.722</v>
      </c>
      <c r="FH62">
        <v>0.497</v>
      </c>
      <c r="FI62">
        <v>420</v>
      </c>
      <c r="FJ62">
        <v>24</v>
      </c>
      <c r="FK62">
        <v>0.26</v>
      </c>
      <c r="FL62">
        <v>0.06</v>
      </c>
      <c r="FM62">
        <v>0.7519538</v>
      </c>
      <c r="FN62">
        <v>0.0133601200750466</v>
      </c>
      <c r="FO62">
        <v>0.00133008945563823</v>
      </c>
      <c r="FP62">
        <v>1</v>
      </c>
      <c r="FQ62">
        <v>1</v>
      </c>
      <c r="FR62">
        <v>1</v>
      </c>
      <c r="FS62" t="s">
        <v>410</v>
      </c>
      <c r="FT62">
        <v>2.97432</v>
      </c>
      <c r="FU62">
        <v>2.75393</v>
      </c>
      <c r="FV62">
        <v>0.133465</v>
      </c>
      <c r="FW62">
        <v>0.138117</v>
      </c>
      <c r="FX62">
        <v>0.0639179</v>
      </c>
      <c r="FY62">
        <v>0.0616092</v>
      </c>
      <c r="FZ62">
        <v>33763.4</v>
      </c>
      <c r="GA62">
        <v>36641.7</v>
      </c>
      <c r="GB62">
        <v>35305.4</v>
      </c>
      <c r="GC62">
        <v>38552</v>
      </c>
      <c r="GD62">
        <v>46821.7</v>
      </c>
      <c r="GE62">
        <v>52223.4</v>
      </c>
      <c r="GF62">
        <v>55111.3</v>
      </c>
      <c r="GG62">
        <v>61796.6</v>
      </c>
      <c r="GH62">
        <v>2.00327</v>
      </c>
      <c r="GI62">
        <v>1.82717</v>
      </c>
      <c r="GJ62">
        <v>0.0341013</v>
      </c>
      <c r="GK62">
        <v>0</v>
      </c>
      <c r="GL62">
        <v>19.4251</v>
      </c>
      <c r="GM62">
        <v>999.9</v>
      </c>
      <c r="GN62">
        <v>52.936</v>
      </c>
      <c r="GO62">
        <v>27.775</v>
      </c>
      <c r="GP62">
        <v>22.114</v>
      </c>
      <c r="GQ62">
        <v>54.9694</v>
      </c>
      <c r="GR62">
        <v>50.0521</v>
      </c>
      <c r="GS62">
        <v>1</v>
      </c>
      <c r="GT62">
        <v>-0.115224</v>
      </c>
      <c r="GU62">
        <v>4.71515</v>
      </c>
      <c r="GV62">
        <v>20.0903</v>
      </c>
      <c r="GW62">
        <v>5.20231</v>
      </c>
      <c r="GX62">
        <v>12.004</v>
      </c>
      <c r="GY62">
        <v>4.9756</v>
      </c>
      <c r="GZ62">
        <v>3.29295</v>
      </c>
      <c r="HA62">
        <v>999.9</v>
      </c>
      <c r="HB62">
        <v>9999</v>
      </c>
      <c r="HC62">
        <v>9999</v>
      </c>
      <c r="HD62">
        <v>9999</v>
      </c>
      <c r="HE62">
        <v>1.86278</v>
      </c>
      <c r="HF62">
        <v>1.86783</v>
      </c>
      <c r="HG62">
        <v>1.86752</v>
      </c>
      <c r="HH62">
        <v>1.86859</v>
      </c>
      <c r="HI62">
        <v>1.86954</v>
      </c>
      <c r="HJ62">
        <v>1.86557</v>
      </c>
      <c r="HK62">
        <v>1.86675</v>
      </c>
      <c r="HL62">
        <v>1.86809</v>
      </c>
      <c r="HM62">
        <v>5</v>
      </c>
      <c r="HN62">
        <v>0</v>
      </c>
      <c r="HO62">
        <v>0</v>
      </c>
      <c r="HP62">
        <v>0</v>
      </c>
      <c r="HQ62" t="s">
        <v>411</v>
      </c>
      <c r="HR62" t="s">
        <v>412</v>
      </c>
      <c r="HS62" t="s">
        <v>413</v>
      </c>
      <c r="HT62" t="s">
        <v>413</v>
      </c>
      <c r="HU62" t="s">
        <v>413</v>
      </c>
      <c r="HV62" t="s">
        <v>413</v>
      </c>
      <c r="HW62">
        <v>0</v>
      </c>
      <c r="HX62">
        <v>100</v>
      </c>
      <c r="HY62">
        <v>100</v>
      </c>
      <c r="HZ62">
        <v>8.648</v>
      </c>
      <c r="IA62">
        <v>0.0579</v>
      </c>
      <c r="IB62">
        <v>4.05733592392587</v>
      </c>
      <c r="IC62">
        <v>0.00686039997816796</v>
      </c>
      <c r="ID62">
        <v>-6.09800565113382e-07</v>
      </c>
      <c r="IE62">
        <v>-3.62270322714017e-11</v>
      </c>
      <c r="IF62">
        <v>0.00552775430249796</v>
      </c>
      <c r="IG62">
        <v>-0.0240141547127097</v>
      </c>
      <c r="IH62">
        <v>0.00268956239764471</v>
      </c>
      <c r="II62">
        <v>-3.17667099220491e-05</v>
      </c>
      <c r="IJ62">
        <v>-3</v>
      </c>
      <c r="IK62">
        <v>2046</v>
      </c>
      <c r="IL62">
        <v>1</v>
      </c>
      <c r="IM62">
        <v>25</v>
      </c>
      <c r="IN62">
        <v>-567.3</v>
      </c>
      <c r="IO62">
        <v>-567.4</v>
      </c>
      <c r="IP62">
        <v>1.65039</v>
      </c>
      <c r="IQ62">
        <v>2.60498</v>
      </c>
      <c r="IR62">
        <v>1.54785</v>
      </c>
      <c r="IS62">
        <v>2.30957</v>
      </c>
      <c r="IT62">
        <v>1.34644</v>
      </c>
      <c r="IU62">
        <v>2.41333</v>
      </c>
      <c r="IV62">
        <v>31.5861</v>
      </c>
      <c r="IW62">
        <v>15.1302</v>
      </c>
      <c r="IX62">
        <v>18</v>
      </c>
      <c r="IY62">
        <v>502.863</v>
      </c>
      <c r="IZ62">
        <v>393.059</v>
      </c>
      <c r="JA62">
        <v>13.1607</v>
      </c>
      <c r="JB62">
        <v>25.559</v>
      </c>
      <c r="JC62">
        <v>29.9999</v>
      </c>
      <c r="JD62">
        <v>25.5937</v>
      </c>
      <c r="JE62">
        <v>25.5477</v>
      </c>
      <c r="JF62">
        <v>33.088</v>
      </c>
      <c r="JG62">
        <v>47.968</v>
      </c>
      <c r="JH62">
        <v>0</v>
      </c>
      <c r="JI62">
        <v>13.1752</v>
      </c>
      <c r="JJ62">
        <v>776.708</v>
      </c>
      <c r="JK62">
        <v>11.6529</v>
      </c>
      <c r="JL62">
        <v>102.289</v>
      </c>
      <c r="JM62">
        <v>102.887</v>
      </c>
    </row>
    <row r="63" spans="1:273">
      <c r="A63">
        <v>47</v>
      </c>
      <c r="B63">
        <v>1510788573.6</v>
      </c>
      <c r="C63">
        <v>322</v>
      </c>
      <c r="D63" t="s">
        <v>504</v>
      </c>
      <c r="E63" t="s">
        <v>505</v>
      </c>
      <c r="F63">
        <v>5</v>
      </c>
      <c r="G63" t="s">
        <v>405</v>
      </c>
      <c r="H63" t="s">
        <v>406</v>
      </c>
      <c r="I63">
        <v>1510788565.81429</v>
      </c>
      <c r="J63">
        <f>(K63)/1000</f>
        <v>0</v>
      </c>
      <c r="K63">
        <f>IF(CZ63, AN63, AH63)</f>
        <v>0</v>
      </c>
      <c r="L63">
        <f>IF(CZ63, AI63, AG63)</f>
        <v>0</v>
      </c>
      <c r="M63">
        <f>DB63 - IF(AU63&gt;1, L63*CV63*100.0/(AW63*DP63), 0)</f>
        <v>0</v>
      </c>
      <c r="N63">
        <f>((T63-J63/2)*M63-L63)/(T63+J63/2)</f>
        <v>0</v>
      </c>
      <c r="O63">
        <f>N63*(DI63+DJ63)/1000.0</f>
        <v>0</v>
      </c>
      <c r="P63">
        <f>(DB63 - IF(AU63&gt;1, L63*CV63*100.0/(AW63*DP63), 0))*(DI63+DJ63)/1000.0</f>
        <v>0</v>
      </c>
      <c r="Q63">
        <f>2.0/((1/S63-1/R63)+SIGN(S63)*SQRT((1/S63-1/R63)*(1/S63-1/R63) + 4*CW63/((CW63+1)*(CW63+1))*(2*1/S63*1/R63-1/R63*1/R63)))</f>
        <v>0</v>
      </c>
      <c r="R63">
        <f>IF(LEFT(CX63,1)&lt;&gt;"0",IF(LEFT(CX63,1)="1",3.0,CY63),$D$5+$E$5*(DP63*DI63/($K$5*1000))+$F$5*(DP63*DI63/($K$5*1000))*MAX(MIN(CV63,$J$5),$I$5)*MAX(MIN(CV63,$J$5),$I$5)+$G$5*MAX(MIN(CV63,$J$5),$I$5)*(DP63*DI63/($K$5*1000))+$H$5*(DP63*DI63/($K$5*1000))*(DP63*DI63/($K$5*1000)))</f>
        <v>0</v>
      </c>
      <c r="S63">
        <f>J63*(1000-(1000*0.61365*exp(17.502*W63/(240.97+W63))/(DI63+DJ63)+DD63)/2)/(1000*0.61365*exp(17.502*W63/(240.97+W63))/(DI63+DJ63)-DD63)</f>
        <v>0</v>
      </c>
      <c r="T63">
        <f>1/((CW63+1)/(Q63/1.6)+1/(R63/1.37)) + CW63/((CW63+1)/(Q63/1.6) + CW63/(R63/1.37))</f>
        <v>0</v>
      </c>
      <c r="U63">
        <f>(CR63*CU63)</f>
        <v>0</v>
      </c>
      <c r="V63">
        <f>(DK63+(U63+2*0.95*5.67E-8*(((DK63+$B$7)+273)^4-(DK63+273)^4)-44100*J63)/(1.84*29.3*R63+8*0.95*5.67E-8*(DK63+273)^3))</f>
        <v>0</v>
      </c>
      <c r="W63">
        <f>($C$7*DL63+$D$7*DM63+$E$7*V63)</f>
        <v>0</v>
      </c>
      <c r="X63">
        <f>0.61365*exp(17.502*W63/(240.97+W63))</f>
        <v>0</v>
      </c>
      <c r="Y63">
        <f>(Z63/AA63*100)</f>
        <v>0</v>
      </c>
      <c r="Z63">
        <f>DD63*(DI63+DJ63)/1000</f>
        <v>0</v>
      </c>
      <c r="AA63">
        <f>0.61365*exp(17.502*DK63/(240.97+DK63))</f>
        <v>0</v>
      </c>
      <c r="AB63">
        <f>(X63-DD63*(DI63+DJ63)/1000)</f>
        <v>0</v>
      </c>
      <c r="AC63">
        <f>(-J63*44100)</f>
        <v>0</v>
      </c>
      <c r="AD63">
        <f>2*29.3*R63*0.92*(DK63-W63)</f>
        <v>0</v>
      </c>
      <c r="AE63">
        <f>2*0.95*5.67E-8*(((DK63+$B$7)+273)^4-(W63+273)^4)</f>
        <v>0</v>
      </c>
      <c r="AF63">
        <f>U63+AE63+AC63+AD63</f>
        <v>0</v>
      </c>
      <c r="AG63">
        <f>DH63*AU63*(DC63-DB63*(1000-AU63*DE63)/(1000-AU63*DD63))/(100*CV63)</f>
        <v>0</v>
      </c>
      <c r="AH63">
        <f>1000*DH63*AU63*(DD63-DE63)/(100*CV63*(1000-AU63*DD63))</f>
        <v>0</v>
      </c>
      <c r="AI63">
        <f>(AJ63 - AK63 - DI63*1E3/(8.314*(DK63+273.15)) * AM63/DH63 * AL63) * DH63/(100*CV63) * (1000 - DE63)/1000</f>
        <v>0</v>
      </c>
      <c r="AJ63">
        <v>770.324558128461</v>
      </c>
      <c r="AK63">
        <v>749.600763636363</v>
      </c>
      <c r="AL63">
        <v>3.33402410349578</v>
      </c>
      <c r="AM63">
        <v>64.2423246042722</v>
      </c>
      <c r="AN63">
        <f>(AP63 - AO63 + DI63*1E3/(8.314*(DK63+273.15)) * AR63/DH63 * AQ63) * DH63/(100*CV63) * 1000/(1000 - AP63)</f>
        <v>0</v>
      </c>
      <c r="AO63">
        <v>11.6025979545567</v>
      </c>
      <c r="AP63">
        <v>12.3571296969697</v>
      </c>
      <c r="AQ63">
        <v>6.38149266161489e-07</v>
      </c>
      <c r="AR63">
        <v>102.202052282038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MAX(0,($B$13+$C$13*DP63)/(1+$D$13*DP63)*DI63/(DK63+273)*$E$13)</f>
        <v>0</v>
      </c>
      <c r="AX63" t="s">
        <v>407</v>
      </c>
      <c r="AY63" t="s">
        <v>407</v>
      </c>
      <c r="AZ63">
        <v>0</v>
      </c>
      <c r="BA63">
        <v>0</v>
      </c>
      <c r="BB63">
        <f>1-AZ63/BA63</f>
        <v>0</v>
      </c>
      <c r="BC63">
        <v>0</v>
      </c>
      <c r="BD63" t="s">
        <v>407</v>
      </c>
      <c r="BE63" t="s">
        <v>407</v>
      </c>
      <c r="BF63">
        <v>0</v>
      </c>
      <c r="BG63">
        <v>0</v>
      </c>
      <c r="BH63">
        <f>1-BF63/BG63</f>
        <v>0</v>
      </c>
      <c r="BI63">
        <v>0.5</v>
      </c>
      <c r="BJ63">
        <f>CS63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407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f>$B$11*DQ63+$C$11*DR63+$F$11*EC63*(1-EF63)</f>
        <v>0</v>
      </c>
      <c r="CS63">
        <f>CR63*CT63</f>
        <v>0</v>
      </c>
      <c r="CT63">
        <f>($B$11*$D$9+$C$11*$D$9+$F$11*((EP63+EH63)/MAX(EP63+EH63+EQ63, 0.1)*$I$9+EQ63/MAX(EP63+EH63+EQ63, 0.1)*$J$9))/($B$11+$C$11+$F$11)</f>
        <v>0</v>
      </c>
      <c r="CU63">
        <f>($B$11*$K$9+$C$11*$K$9+$F$11*((EP63+EH63)/MAX(EP63+EH63+EQ63, 0.1)*$P$9+EQ63/MAX(EP63+EH63+EQ63, 0.1)*$Q$9))/($B$11+$C$11+$F$11)</f>
        <v>0</v>
      </c>
      <c r="CV63">
        <v>2.18</v>
      </c>
      <c r="CW63">
        <v>0.5</v>
      </c>
      <c r="CX63" t="s">
        <v>408</v>
      </c>
      <c r="CY63">
        <v>2</v>
      </c>
      <c r="CZ63" t="b">
        <v>1</v>
      </c>
      <c r="DA63">
        <v>1510788565.81429</v>
      </c>
      <c r="DB63">
        <v>715.879714285714</v>
      </c>
      <c r="DC63">
        <v>744.351428571428</v>
      </c>
      <c r="DD63">
        <v>12.3560357142857</v>
      </c>
      <c r="DE63">
        <v>11.6025357142857</v>
      </c>
      <c r="DF63">
        <v>707.288107142857</v>
      </c>
      <c r="DG63">
        <v>12.298125</v>
      </c>
      <c r="DH63">
        <v>500.073928571429</v>
      </c>
      <c r="DI63">
        <v>89.6659964285714</v>
      </c>
      <c r="DJ63">
        <v>0.0999516071428571</v>
      </c>
      <c r="DK63">
        <v>19.18525</v>
      </c>
      <c r="DL63">
        <v>19.9795357142857</v>
      </c>
      <c r="DM63">
        <v>999.9</v>
      </c>
      <c r="DN63">
        <v>0</v>
      </c>
      <c r="DO63">
        <v>0</v>
      </c>
      <c r="DP63">
        <v>10009.2432142857</v>
      </c>
      <c r="DQ63">
        <v>0</v>
      </c>
      <c r="DR63">
        <v>9.98469</v>
      </c>
      <c r="DS63">
        <v>-28.4717642857143</v>
      </c>
      <c r="DT63">
        <v>724.835714285714</v>
      </c>
      <c r="DU63">
        <v>753.089107142857</v>
      </c>
      <c r="DV63">
        <v>0.753497642857143</v>
      </c>
      <c r="DW63">
        <v>744.351428571428</v>
      </c>
      <c r="DX63">
        <v>11.6025357142857</v>
      </c>
      <c r="DY63">
        <v>1.10791571428571</v>
      </c>
      <c r="DZ63">
        <v>1.04035214285714</v>
      </c>
      <c r="EA63">
        <v>8.41854928571429</v>
      </c>
      <c r="EB63">
        <v>7.49409785714286</v>
      </c>
      <c r="EC63">
        <v>2000.02178571429</v>
      </c>
      <c r="ED63">
        <v>0.980002571428572</v>
      </c>
      <c r="EE63">
        <v>0.0199970571428571</v>
      </c>
      <c r="EF63">
        <v>0</v>
      </c>
      <c r="EG63">
        <v>2.31297857142857</v>
      </c>
      <c r="EH63">
        <v>0</v>
      </c>
      <c r="EI63">
        <v>3822.86964285714</v>
      </c>
      <c r="EJ63">
        <v>17300.3464285714</v>
      </c>
      <c r="EK63">
        <v>39.0600714285714</v>
      </c>
      <c r="EL63">
        <v>39.47525</v>
      </c>
      <c r="EM63">
        <v>38.9953571428571</v>
      </c>
      <c r="EN63">
        <v>37.7721428571429</v>
      </c>
      <c r="EO63">
        <v>37.8077142857143</v>
      </c>
      <c r="EP63">
        <v>1960.02571428571</v>
      </c>
      <c r="EQ63">
        <v>39.9925</v>
      </c>
      <c r="ER63">
        <v>0</v>
      </c>
      <c r="ES63">
        <v>1679675921.9</v>
      </c>
      <c r="ET63">
        <v>0</v>
      </c>
      <c r="EU63">
        <v>2.33400769230769</v>
      </c>
      <c r="EV63">
        <v>-0.086570932970376</v>
      </c>
      <c r="EW63">
        <v>-13.7018803340851</v>
      </c>
      <c r="EX63">
        <v>3822.72307692308</v>
      </c>
      <c r="EY63">
        <v>15</v>
      </c>
      <c r="EZ63">
        <v>0</v>
      </c>
      <c r="FA63" t="s">
        <v>409</v>
      </c>
      <c r="FB63">
        <v>1510822609</v>
      </c>
      <c r="FC63">
        <v>1510822610</v>
      </c>
      <c r="FD63">
        <v>0</v>
      </c>
      <c r="FE63">
        <v>-0.09</v>
      </c>
      <c r="FF63">
        <v>-0.009</v>
      </c>
      <c r="FG63">
        <v>6.722</v>
      </c>
      <c r="FH63">
        <v>0.497</v>
      </c>
      <c r="FI63">
        <v>420</v>
      </c>
      <c r="FJ63">
        <v>24</v>
      </c>
      <c r="FK63">
        <v>0.26</v>
      </c>
      <c r="FL63">
        <v>0.06</v>
      </c>
      <c r="FM63">
        <v>0.75274925</v>
      </c>
      <c r="FN63">
        <v>0.0116224615384591</v>
      </c>
      <c r="FO63">
        <v>0.0011773179848707</v>
      </c>
      <c r="FP63">
        <v>1</v>
      </c>
      <c r="FQ63">
        <v>1</v>
      </c>
      <c r="FR63">
        <v>1</v>
      </c>
      <c r="FS63" t="s">
        <v>410</v>
      </c>
      <c r="FT63">
        <v>2.97443</v>
      </c>
      <c r="FU63">
        <v>2.75367</v>
      </c>
      <c r="FV63">
        <v>0.135525</v>
      </c>
      <c r="FW63">
        <v>0.140048</v>
      </c>
      <c r="FX63">
        <v>0.0639195</v>
      </c>
      <c r="FY63">
        <v>0.0616037</v>
      </c>
      <c r="FZ63">
        <v>33683.1</v>
      </c>
      <c r="GA63">
        <v>36560</v>
      </c>
      <c r="GB63">
        <v>35305.4</v>
      </c>
      <c r="GC63">
        <v>38552.3</v>
      </c>
      <c r="GD63">
        <v>46821.7</v>
      </c>
      <c r="GE63">
        <v>52224</v>
      </c>
      <c r="GF63">
        <v>55111.4</v>
      </c>
      <c r="GG63">
        <v>61796.9</v>
      </c>
      <c r="GH63">
        <v>2.00318</v>
      </c>
      <c r="GI63">
        <v>1.82745</v>
      </c>
      <c r="GJ63">
        <v>0.0333935</v>
      </c>
      <c r="GK63">
        <v>0</v>
      </c>
      <c r="GL63">
        <v>19.4268</v>
      </c>
      <c r="GM63">
        <v>999.9</v>
      </c>
      <c r="GN63">
        <v>52.912</v>
      </c>
      <c r="GO63">
        <v>27.775</v>
      </c>
      <c r="GP63">
        <v>22.1019</v>
      </c>
      <c r="GQ63">
        <v>54.3794</v>
      </c>
      <c r="GR63">
        <v>49.9359</v>
      </c>
      <c r="GS63">
        <v>1</v>
      </c>
      <c r="GT63">
        <v>-0.115226</v>
      </c>
      <c r="GU63">
        <v>4.72995</v>
      </c>
      <c r="GV63">
        <v>20.0899</v>
      </c>
      <c r="GW63">
        <v>5.20261</v>
      </c>
      <c r="GX63">
        <v>12.004</v>
      </c>
      <c r="GY63">
        <v>4.97575</v>
      </c>
      <c r="GZ63">
        <v>3.29298</v>
      </c>
      <c r="HA63">
        <v>999.9</v>
      </c>
      <c r="HB63">
        <v>9999</v>
      </c>
      <c r="HC63">
        <v>9999</v>
      </c>
      <c r="HD63">
        <v>9999</v>
      </c>
      <c r="HE63">
        <v>1.86278</v>
      </c>
      <c r="HF63">
        <v>1.86783</v>
      </c>
      <c r="HG63">
        <v>1.86754</v>
      </c>
      <c r="HH63">
        <v>1.8686</v>
      </c>
      <c r="HI63">
        <v>1.86958</v>
      </c>
      <c r="HJ63">
        <v>1.86558</v>
      </c>
      <c r="HK63">
        <v>1.86676</v>
      </c>
      <c r="HL63">
        <v>1.86808</v>
      </c>
      <c r="HM63">
        <v>5</v>
      </c>
      <c r="HN63">
        <v>0</v>
      </c>
      <c r="HO63">
        <v>0</v>
      </c>
      <c r="HP63">
        <v>0</v>
      </c>
      <c r="HQ63" t="s">
        <v>411</v>
      </c>
      <c r="HR63" t="s">
        <v>412</v>
      </c>
      <c r="HS63" t="s">
        <v>413</v>
      </c>
      <c r="HT63" t="s">
        <v>413</v>
      </c>
      <c r="HU63" t="s">
        <v>413</v>
      </c>
      <c r="HV63" t="s">
        <v>413</v>
      </c>
      <c r="HW63">
        <v>0</v>
      </c>
      <c r="HX63">
        <v>100</v>
      </c>
      <c r="HY63">
        <v>100</v>
      </c>
      <c r="HZ63">
        <v>8.745</v>
      </c>
      <c r="IA63">
        <v>0.0579</v>
      </c>
      <c r="IB63">
        <v>4.05733592392587</v>
      </c>
      <c r="IC63">
        <v>0.00686039997816796</v>
      </c>
      <c r="ID63">
        <v>-6.09800565113382e-07</v>
      </c>
      <c r="IE63">
        <v>-3.62270322714017e-11</v>
      </c>
      <c r="IF63">
        <v>0.00552775430249796</v>
      </c>
      <c r="IG63">
        <v>-0.0240141547127097</v>
      </c>
      <c r="IH63">
        <v>0.00268956239764471</v>
      </c>
      <c r="II63">
        <v>-3.17667099220491e-05</v>
      </c>
      <c r="IJ63">
        <v>-3</v>
      </c>
      <c r="IK63">
        <v>2046</v>
      </c>
      <c r="IL63">
        <v>1</v>
      </c>
      <c r="IM63">
        <v>25</v>
      </c>
      <c r="IN63">
        <v>-567.3</v>
      </c>
      <c r="IO63">
        <v>-567.3</v>
      </c>
      <c r="IP63">
        <v>1.68091</v>
      </c>
      <c r="IQ63">
        <v>2.60986</v>
      </c>
      <c r="IR63">
        <v>1.54785</v>
      </c>
      <c r="IS63">
        <v>2.30957</v>
      </c>
      <c r="IT63">
        <v>1.34644</v>
      </c>
      <c r="IU63">
        <v>2.36938</v>
      </c>
      <c r="IV63">
        <v>31.5861</v>
      </c>
      <c r="IW63">
        <v>15.1215</v>
      </c>
      <c r="IX63">
        <v>18</v>
      </c>
      <c r="IY63">
        <v>502.798</v>
      </c>
      <c r="IZ63">
        <v>393.208</v>
      </c>
      <c r="JA63">
        <v>13.1777</v>
      </c>
      <c r="JB63">
        <v>25.559</v>
      </c>
      <c r="JC63">
        <v>29.9999</v>
      </c>
      <c r="JD63">
        <v>25.5937</v>
      </c>
      <c r="JE63">
        <v>25.5477</v>
      </c>
      <c r="JF63">
        <v>33.702</v>
      </c>
      <c r="JG63">
        <v>47.968</v>
      </c>
      <c r="JH63">
        <v>0</v>
      </c>
      <c r="JI63">
        <v>13.1856</v>
      </c>
      <c r="JJ63">
        <v>790.108</v>
      </c>
      <c r="JK63">
        <v>11.6529</v>
      </c>
      <c r="JL63">
        <v>102.289</v>
      </c>
      <c r="JM63">
        <v>102.887</v>
      </c>
    </row>
    <row r="64" spans="1:273">
      <c r="A64">
        <v>48</v>
      </c>
      <c r="B64">
        <v>1510788578.6</v>
      </c>
      <c r="C64">
        <v>327</v>
      </c>
      <c r="D64" t="s">
        <v>506</v>
      </c>
      <c r="E64" t="s">
        <v>507</v>
      </c>
      <c r="F64">
        <v>5</v>
      </c>
      <c r="G64" t="s">
        <v>405</v>
      </c>
      <c r="H64" t="s">
        <v>406</v>
      </c>
      <c r="I64">
        <v>1510788571.1</v>
      </c>
      <c r="J64">
        <f>(K64)/1000</f>
        <v>0</v>
      </c>
      <c r="K64">
        <f>IF(CZ64, AN64, AH64)</f>
        <v>0</v>
      </c>
      <c r="L64">
        <f>IF(CZ64, AI64, AG64)</f>
        <v>0</v>
      </c>
      <c r="M64">
        <f>DB64 - IF(AU64&gt;1, L64*CV64*100.0/(AW64*DP64), 0)</f>
        <v>0</v>
      </c>
      <c r="N64">
        <f>((T64-J64/2)*M64-L64)/(T64+J64/2)</f>
        <v>0</v>
      </c>
      <c r="O64">
        <f>N64*(DI64+DJ64)/1000.0</f>
        <v>0</v>
      </c>
      <c r="P64">
        <f>(DB64 - IF(AU64&gt;1, L64*CV64*100.0/(AW64*DP64), 0))*(DI64+DJ64)/1000.0</f>
        <v>0</v>
      </c>
      <c r="Q64">
        <f>2.0/((1/S64-1/R64)+SIGN(S64)*SQRT((1/S64-1/R64)*(1/S64-1/R64) + 4*CW64/((CW64+1)*(CW64+1))*(2*1/S64*1/R64-1/R64*1/R64)))</f>
        <v>0</v>
      </c>
      <c r="R64">
        <f>IF(LEFT(CX64,1)&lt;&gt;"0",IF(LEFT(CX64,1)="1",3.0,CY64),$D$5+$E$5*(DP64*DI64/($K$5*1000))+$F$5*(DP64*DI64/($K$5*1000))*MAX(MIN(CV64,$J$5),$I$5)*MAX(MIN(CV64,$J$5),$I$5)+$G$5*MAX(MIN(CV64,$J$5),$I$5)*(DP64*DI64/($K$5*1000))+$H$5*(DP64*DI64/($K$5*1000))*(DP64*DI64/($K$5*1000)))</f>
        <v>0</v>
      </c>
      <c r="S64">
        <f>J64*(1000-(1000*0.61365*exp(17.502*W64/(240.97+W64))/(DI64+DJ64)+DD64)/2)/(1000*0.61365*exp(17.502*W64/(240.97+W64))/(DI64+DJ64)-DD64)</f>
        <v>0</v>
      </c>
      <c r="T64">
        <f>1/((CW64+1)/(Q64/1.6)+1/(R64/1.37)) + CW64/((CW64+1)/(Q64/1.6) + CW64/(R64/1.37))</f>
        <v>0</v>
      </c>
      <c r="U64">
        <f>(CR64*CU64)</f>
        <v>0</v>
      </c>
      <c r="V64">
        <f>(DK64+(U64+2*0.95*5.67E-8*(((DK64+$B$7)+273)^4-(DK64+273)^4)-44100*J64)/(1.84*29.3*R64+8*0.95*5.67E-8*(DK64+273)^3))</f>
        <v>0</v>
      </c>
      <c r="W64">
        <f>($C$7*DL64+$D$7*DM64+$E$7*V64)</f>
        <v>0</v>
      </c>
      <c r="X64">
        <f>0.61365*exp(17.502*W64/(240.97+W64))</f>
        <v>0</v>
      </c>
      <c r="Y64">
        <f>(Z64/AA64*100)</f>
        <v>0</v>
      </c>
      <c r="Z64">
        <f>DD64*(DI64+DJ64)/1000</f>
        <v>0</v>
      </c>
      <c r="AA64">
        <f>0.61365*exp(17.502*DK64/(240.97+DK64))</f>
        <v>0</v>
      </c>
      <c r="AB64">
        <f>(X64-DD64*(DI64+DJ64)/1000)</f>
        <v>0</v>
      </c>
      <c r="AC64">
        <f>(-J64*44100)</f>
        <v>0</v>
      </c>
      <c r="AD64">
        <f>2*29.3*R64*0.92*(DK64-W64)</f>
        <v>0</v>
      </c>
      <c r="AE64">
        <f>2*0.95*5.67E-8*(((DK64+$B$7)+273)^4-(W64+273)^4)</f>
        <v>0</v>
      </c>
      <c r="AF64">
        <f>U64+AE64+AC64+AD64</f>
        <v>0</v>
      </c>
      <c r="AG64">
        <f>DH64*AU64*(DC64-DB64*(1000-AU64*DE64)/(1000-AU64*DD64))/(100*CV64)</f>
        <v>0</v>
      </c>
      <c r="AH64">
        <f>1000*DH64*AU64*(DD64-DE64)/(100*CV64*(1000-AU64*DD64))</f>
        <v>0</v>
      </c>
      <c r="AI64">
        <f>(AJ64 - AK64 - DI64*1E3/(8.314*(DK64+273.15)) * AM64/DH64 * AL64) * DH64/(100*CV64) * (1000 - DE64)/1000</f>
        <v>0</v>
      </c>
      <c r="AJ64">
        <v>786.814908808472</v>
      </c>
      <c r="AK64">
        <v>766.097745454545</v>
      </c>
      <c r="AL64">
        <v>3.30796832395827</v>
      </c>
      <c r="AM64">
        <v>64.2423246042722</v>
      </c>
      <c r="AN64">
        <f>(AP64 - AO64 + DI64*1E3/(8.314*(DK64+273.15)) * AR64/DH64 * AQ64) * DH64/(100*CV64) * 1000/(1000 - AP64)</f>
        <v>0</v>
      </c>
      <c r="AO64">
        <v>11.6011145735567</v>
      </c>
      <c r="AP64">
        <v>12.357243030303</v>
      </c>
      <c r="AQ64">
        <v>6.25876488647222e-07</v>
      </c>
      <c r="AR64">
        <v>102.202052282038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MAX(0,($B$13+$C$13*DP64)/(1+$D$13*DP64)*DI64/(DK64+273)*$E$13)</f>
        <v>0</v>
      </c>
      <c r="AX64" t="s">
        <v>407</v>
      </c>
      <c r="AY64" t="s">
        <v>407</v>
      </c>
      <c r="AZ64">
        <v>0</v>
      </c>
      <c r="BA64">
        <v>0</v>
      </c>
      <c r="BB64">
        <f>1-AZ64/BA64</f>
        <v>0</v>
      </c>
      <c r="BC64">
        <v>0</v>
      </c>
      <c r="BD64" t="s">
        <v>407</v>
      </c>
      <c r="BE64" t="s">
        <v>407</v>
      </c>
      <c r="BF64">
        <v>0</v>
      </c>
      <c r="BG64">
        <v>0</v>
      </c>
      <c r="BH64">
        <f>1-BF64/BG64</f>
        <v>0</v>
      </c>
      <c r="BI64">
        <v>0.5</v>
      </c>
      <c r="BJ64">
        <f>CS64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407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f>$B$11*DQ64+$C$11*DR64+$F$11*EC64*(1-EF64)</f>
        <v>0</v>
      </c>
      <c r="CS64">
        <f>CR64*CT64</f>
        <v>0</v>
      </c>
      <c r="CT64">
        <f>($B$11*$D$9+$C$11*$D$9+$F$11*((EP64+EH64)/MAX(EP64+EH64+EQ64, 0.1)*$I$9+EQ64/MAX(EP64+EH64+EQ64, 0.1)*$J$9))/($B$11+$C$11+$F$11)</f>
        <v>0</v>
      </c>
      <c r="CU64">
        <f>($B$11*$K$9+$C$11*$K$9+$F$11*((EP64+EH64)/MAX(EP64+EH64+EQ64, 0.1)*$P$9+EQ64/MAX(EP64+EH64+EQ64, 0.1)*$Q$9))/($B$11+$C$11+$F$11)</f>
        <v>0</v>
      </c>
      <c r="CV64">
        <v>2.18</v>
      </c>
      <c r="CW64">
        <v>0.5</v>
      </c>
      <c r="CX64" t="s">
        <v>408</v>
      </c>
      <c r="CY64">
        <v>2</v>
      </c>
      <c r="CZ64" t="b">
        <v>1</v>
      </c>
      <c r="DA64">
        <v>1510788571.1</v>
      </c>
      <c r="DB64">
        <v>733.580222222222</v>
      </c>
      <c r="DC64">
        <v>761.875518518518</v>
      </c>
      <c r="DD64">
        <v>12.3569703703704</v>
      </c>
      <c r="DE64">
        <v>11.6021518518519</v>
      </c>
      <c r="DF64">
        <v>724.884222222222</v>
      </c>
      <c r="DG64">
        <v>12.2990407407407</v>
      </c>
      <c r="DH64">
        <v>500.07137037037</v>
      </c>
      <c r="DI64">
        <v>89.6641</v>
      </c>
      <c r="DJ64">
        <v>0.100043640740741</v>
      </c>
      <c r="DK64">
        <v>19.1871592592593</v>
      </c>
      <c r="DL64">
        <v>19.9821962962963</v>
      </c>
      <c r="DM64">
        <v>999.9</v>
      </c>
      <c r="DN64">
        <v>0</v>
      </c>
      <c r="DO64">
        <v>0</v>
      </c>
      <c r="DP64">
        <v>9985.67296296296</v>
      </c>
      <c r="DQ64">
        <v>0</v>
      </c>
      <c r="DR64">
        <v>9.98469</v>
      </c>
      <c r="DS64">
        <v>-28.2953</v>
      </c>
      <c r="DT64">
        <v>742.758407407407</v>
      </c>
      <c r="DU64">
        <v>770.81862962963</v>
      </c>
      <c r="DV64">
        <v>0.754813888888889</v>
      </c>
      <c r="DW64">
        <v>761.875518518518</v>
      </c>
      <c r="DX64">
        <v>11.6021518518519</v>
      </c>
      <c r="DY64">
        <v>1.10797481481481</v>
      </c>
      <c r="DZ64">
        <v>1.04029518518519</v>
      </c>
      <c r="EA64">
        <v>8.41934777777778</v>
      </c>
      <c r="EB64">
        <v>7.49330111111111</v>
      </c>
      <c r="EC64">
        <v>2000.00925925926</v>
      </c>
      <c r="ED64">
        <v>0.980002111111111</v>
      </c>
      <c r="EE64">
        <v>0.0199975481481482</v>
      </c>
      <c r="EF64">
        <v>0</v>
      </c>
      <c r="EG64">
        <v>2.3356037037037</v>
      </c>
      <c r="EH64">
        <v>0</v>
      </c>
      <c r="EI64">
        <v>3821.54666666667</v>
      </c>
      <c r="EJ64">
        <v>17300.2444444444</v>
      </c>
      <c r="EK64">
        <v>39.0113333333333</v>
      </c>
      <c r="EL64">
        <v>39.4487407407407</v>
      </c>
      <c r="EM64">
        <v>38.9558148148148</v>
      </c>
      <c r="EN64">
        <v>37.729</v>
      </c>
      <c r="EO64">
        <v>37.7775555555556</v>
      </c>
      <c r="EP64">
        <v>1960.00962962963</v>
      </c>
      <c r="EQ64">
        <v>39.9959259259259</v>
      </c>
      <c r="ER64">
        <v>0</v>
      </c>
      <c r="ES64">
        <v>1679675926.7</v>
      </c>
      <c r="ET64">
        <v>0</v>
      </c>
      <c r="EU64">
        <v>2.32733846153846</v>
      </c>
      <c r="EV64">
        <v>-0.617593158721578</v>
      </c>
      <c r="EW64">
        <v>-14.8109401810026</v>
      </c>
      <c r="EX64">
        <v>3821.54923076923</v>
      </c>
      <c r="EY64">
        <v>15</v>
      </c>
      <c r="EZ64">
        <v>0</v>
      </c>
      <c r="FA64" t="s">
        <v>409</v>
      </c>
      <c r="FB64">
        <v>1510822609</v>
      </c>
      <c r="FC64">
        <v>1510822610</v>
      </c>
      <c r="FD64">
        <v>0</v>
      </c>
      <c r="FE64">
        <v>-0.09</v>
      </c>
      <c r="FF64">
        <v>-0.009</v>
      </c>
      <c r="FG64">
        <v>6.722</v>
      </c>
      <c r="FH64">
        <v>0.497</v>
      </c>
      <c r="FI64">
        <v>420</v>
      </c>
      <c r="FJ64">
        <v>24</v>
      </c>
      <c r="FK64">
        <v>0.26</v>
      </c>
      <c r="FL64">
        <v>0.06</v>
      </c>
      <c r="FM64">
        <v>0.75417265</v>
      </c>
      <c r="FN64">
        <v>0.015273028142586</v>
      </c>
      <c r="FO64">
        <v>0.00155318560626218</v>
      </c>
      <c r="FP64">
        <v>1</v>
      </c>
      <c r="FQ64">
        <v>1</v>
      </c>
      <c r="FR64">
        <v>1</v>
      </c>
      <c r="FS64" t="s">
        <v>410</v>
      </c>
      <c r="FT64">
        <v>2.97421</v>
      </c>
      <c r="FU64">
        <v>2.75359</v>
      </c>
      <c r="FV64">
        <v>0.137537</v>
      </c>
      <c r="FW64">
        <v>0.142042</v>
      </c>
      <c r="FX64">
        <v>0.0639181</v>
      </c>
      <c r="FY64">
        <v>0.061594</v>
      </c>
      <c r="FZ64">
        <v>33604.9</v>
      </c>
      <c r="GA64">
        <v>36475.1</v>
      </c>
      <c r="GB64">
        <v>35305.6</v>
      </c>
      <c r="GC64">
        <v>38552.2</v>
      </c>
      <c r="GD64">
        <v>46822.1</v>
      </c>
      <c r="GE64">
        <v>52224.3</v>
      </c>
      <c r="GF64">
        <v>55111.7</v>
      </c>
      <c r="GG64">
        <v>61796.5</v>
      </c>
      <c r="GH64">
        <v>2.00308</v>
      </c>
      <c r="GI64">
        <v>1.82752</v>
      </c>
      <c r="GJ64">
        <v>0.0333004</v>
      </c>
      <c r="GK64">
        <v>0</v>
      </c>
      <c r="GL64">
        <v>19.4268</v>
      </c>
      <c r="GM64">
        <v>999.9</v>
      </c>
      <c r="GN64">
        <v>52.912</v>
      </c>
      <c r="GO64">
        <v>27.785</v>
      </c>
      <c r="GP64">
        <v>22.1155</v>
      </c>
      <c r="GQ64">
        <v>54.7794</v>
      </c>
      <c r="GR64">
        <v>50.1923</v>
      </c>
      <c r="GS64">
        <v>1</v>
      </c>
      <c r="GT64">
        <v>-0.115605</v>
      </c>
      <c r="GU64">
        <v>4.73371</v>
      </c>
      <c r="GV64">
        <v>20.0897</v>
      </c>
      <c r="GW64">
        <v>5.20157</v>
      </c>
      <c r="GX64">
        <v>12.004</v>
      </c>
      <c r="GY64">
        <v>4.97535</v>
      </c>
      <c r="GZ64">
        <v>3.293</v>
      </c>
      <c r="HA64">
        <v>999.9</v>
      </c>
      <c r="HB64">
        <v>9999</v>
      </c>
      <c r="HC64">
        <v>9999</v>
      </c>
      <c r="HD64">
        <v>9999</v>
      </c>
      <c r="HE64">
        <v>1.86277</v>
      </c>
      <c r="HF64">
        <v>1.86782</v>
      </c>
      <c r="HG64">
        <v>1.86753</v>
      </c>
      <c r="HH64">
        <v>1.8686</v>
      </c>
      <c r="HI64">
        <v>1.86953</v>
      </c>
      <c r="HJ64">
        <v>1.86557</v>
      </c>
      <c r="HK64">
        <v>1.86676</v>
      </c>
      <c r="HL64">
        <v>1.86812</v>
      </c>
      <c r="HM64">
        <v>5</v>
      </c>
      <c r="HN64">
        <v>0</v>
      </c>
      <c r="HO64">
        <v>0</v>
      </c>
      <c r="HP64">
        <v>0</v>
      </c>
      <c r="HQ64" t="s">
        <v>411</v>
      </c>
      <c r="HR64" t="s">
        <v>412</v>
      </c>
      <c r="HS64" t="s">
        <v>413</v>
      </c>
      <c r="HT64" t="s">
        <v>413</v>
      </c>
      <c r="HU64" t="s">
        <v>413</v>
      </c>
      <c r="HV64" t="s">
        <v>413</v>
      </c>
      <c r="HW64">
        <v>0</v>
      </c>
      <c r="HX64">
        <v>100</v>
      </c>
      <c r="HY64">
        <v>100</v>
      </c>
      <c r="HZ64">
        <v>8.84</v>
      </c>
      <c r="IA64">
        <v>0.0579</v>
      </c>
      <c r="IB64">
        <v>4.05733592392587</v>
      </c>
      <c r="IC64">
        <v>0.00686039997816796</v>
      </c>
      <c r="ID64">
        <v>-6.09800565113382e-07</v>
      </c>
      <c r="IE64">
        <v>-3.62270322714017e-11</v>
      </c>
      <c r="IF64">
        <v>0.00552775430249796</v>
      </c>
      <c r="IG64">
        <v>-0.0240141547127097</v>
      </c>
      <c r="IH64">
        <v>0.00268956239764471</v>
      </c>
      <c r="II64">
        <v>-3.17667099220491e-05</v>
      </c>
      <c r="IJ64">
        <v>-3</v>
      </c>
      <c r="IK64">
        <v>2046</v>
      </c>
      <c r="IL64">
        <v>1</v>
      </c>
      <c r="IM64">
        <v>25</v>
      </c>
      <c r="IN64">
        <v>-567.2</v>
      </c>
      <c r="IO64">
        <v>-567.2</v>
      </c>
      <c r="IP64">
        <v>1.70776</v>
      </c>
      <c r="IQ64">
        <v>2.60498</v>
      </c>
      <c r="IR64">
        <v>1.54785</v>
      </c>
      <c r="IS64">
        <v>2.30957</v>
      </c>
      <c r="IT64">
        <v>1.34644</v>
      </c>
      <c r="IU64">
        <v>2.28394</v>
      </c>
      <c r="IV64">
        <v>31.5861</v>
      </c>
      <c r="IW64">
        <v>15.1215</v>
      </c>
      <c r="IX64">
        <v>18</v>
      </c>
      <c r="IY64">
        <v>502.732</v>
      </c>
      <c r="IZ64">
        <v>393.245</v>
      </c>
      <c r="JA64">
        <v>13.1884</v>
      </c>
      <c r="JB64">
        <v>25.559</v>
      </c>
      <c r="JC64">
        <v>30</v>
      </c>
      <c r="JD64">
        <v>25.5937</v>
      </c>
      <c r="JE64">
        <v>25.5472</v>
      </c>
      <c r="JF64">
        <v>34.2408</v>
      </c>
      <c r="JG64">
        <v>47.968</v>
      </c>
      <c r="JH64">
        <v>0</v>
      </c>
      <c r="JI64">
        <v>13.201</v>
      </c>
      <c r="JJ64">
        <v>810.225</v>
      </c>
      <c r="JK64">
        <v>11.6529</v>
      </c>
      <c r="JL64">
        <v>102.289</v>
      </c>
      <c r="JM64">
        <v>102.887</v>
      </c>
    </row>
    <row r="65" spans="1:273">
      <c r="A65">
        <v>49</v>
      </c>
      <c r="B65">
        <v>1510788583.6</v>
      </c>
      <c r="C65">
        <v>332</v>
      </c>
      <c r="D65" t="s">
        <v>508</v>
      </c>
      <c r="E65" t="s">
        <v>509</v>
      </c>
      <c r="F65">
        <v>5</v>
      </c>
      <c r="G65" t="s">
        <v>405</v>
      </c>
      <c r="H65" t="s">
        <v>406</v>
      </c>
      <c r="I65">
        <v>1510788575.81429</v>
      </c>
      <c r="J65">
        <f>(K65)/1000</f>
        <v>0</v>
      </c>
      <c r="K65">
        <f>IF(CZ65, AN65, AH65)</f>
        <v>0</v>
      </c>
      <c r="L65">
        <f>IF(CZ65, AI65, AG65)</f>
        <v>0</v>
      </c>
      <c r="M65">
        <f>DB65 - IF(AU65&gt;1, L65*CV65*100.0/(AW65*DP65), 0)</f>
        <v>0</v>
      </c>
      <c r="N65">
        <f>((T65-J65/2)*M65-L65)/(T65+J65/2)</f>
        <v>0</v>
      </c>
      <c r="O65">
        <f>N65*(DI65+DJ65)/1000.0</f>
        <v>0</v>
      </c>
      <c r="P65">
        <f>(DB65 - IF(AU65&gt;1, L65*CV65*100.0/(AW65*DP65), 0))*(DI65+DJ65)/1000.0</f>
        <v>0</v>
      </c>
      <c r="Q65">
        <f>2.0/((1/S65-1/R65)+SIGN(S65)*SQRT((1/S65-1/R65)*(1/S65-1/R65) + 4*CW65/((CW65+1)*(CW65+1))*(2*1/S65*1/R65-1/R65*1/R65)))</f>
        <v>0</v>
      </c>
      <c r="R65">
        <f>IF(LEFT(CX65,1)&lt;&gt;"0",IF(LEFT(CX65,1)="1",3.0,CY65),$D$5+$E$5*(DP65*DI65/($K$5*1000))+$F$5*(DP65*DI65/($K$5*1000))*MAX(MIN(CV65,$J$5),$I$5)*MAX(MIN(CV65,$J$5),$I$5)+$G$5*MAX(MIN(CV65,$J$5),$I$5)*(DP65*DI65/($K$5*1000))+$H$5*(DP65*DI65/($K$5*1000))*(DP65*DI65/($K$5*1000)))</f>
        <v>0</v>
      </c>
      <c r="S65">
        <f>J65*(1000-(1000*0.61365*exp(17.502*W65/(240.97+W65))/(DI65+DJ65)+DD65)/2)/(1000*0.61365*exp(17.502*W65/(240.97+W65))/(DI65+DJ65)-DD65)</f>
        <v>0</v>
      </c>
      <c r="T65">
        <f>1/((CW65+1)/(Q65/1.6)+1/(R65/1.37)) + CW65/((CW65+1)/(Q65/1.6) + CW65/(R65/1.37))</f>
        <v>0</v>
      </c>
      <c r="U65">
        <f>(CR65*CU65)</f>
        <v>0</v>
      </c>
      <c r="V65">
        <f>(DK65+(U65+2*0.95*5.67E-8*(((DK65+$B$7)+273)^4-(DK65+273)^4)-44100*J65)/(1.84*29.3*R65+8*0.95*5.67E-8*(DK65+273)^3))</f>
        <v>0</v>
      </c>
      <c r="W65">
        <f>($C$7*DL65+$D$7*DM65+$E$7*V65)</f>
        <v>0</v>
      </c>
      <c r="X65">
        <f>0.61365*exp(17.502*W65/(240.97+W65))</f>
        <v>0</v>
      </c>
      <c r="Y65">
        <f>(Z65/AA65*100)</f>
        <v>0</v>
      </c>
      <c r="Z65">
        <f>DD65*(DI65+DJ65)/1000</f>
        <v>0</v>
      </c>
      <c r="AA65">
        <f>0.61365*exp(17.502*DK65/(240.97+DK65))</f>
        <v>0</v>
      </c>
      <c r="AB65">
        <f>(X65-DD65*(DI65+DJ65)/1000)</f>
        <v>0</v>
      </c>
      <c r="AC65">
        <f>(-J65*44100)</f>
        <v>0</v>
      </c>
      <c r="AD65">
        <f>2*29.3*R65*0.92*(DK65-W65)</f>
        <v>0</v>
      </c>
      <c r="AE65">
        <f>2*0.95*5.67E-8*(((DK65+$B$7)+273)^4-(W65+273)^4)</f>
        <v>0</v>
      </c>
      <c r="AF65">
        <f>U65+AE65+AC65+AD65</f>
        <v>0</v>
      </c>
      <c r="AG65">
        <f>DH65*AU65*(DC65-DB65*(1000-AU65*DE65)/(1000-AU65*DD65))/(100*CV65)</f>
        <v>0</v>
      </c>
      <c r="AH65">
        <f>1000*DH65*AU65*(DD65-DE65)/(100*CV65*(1000-AU65*DD65))</f>
        <v>0</v>
      </c>
      <c r="AI65">
        <f>(AJ65 - AK65 - DI65*1E3/(8.314*(DK65+273.15)) * AM65/DH65 * AL65) * DH65/(100*CV65) * (1000 - DE65)/1000</f>
        <v>0</v>
      </c>
      <c r="AJ65">
        <v>803.632570328966</v>
      </c>
      <c r="AK65">
        <v>782.746575757576</v>
      </c>
      <c r="AL65">
        <v>3.3401515784811</v>
      </c>
      <c r="AM65">
        <v>64.2423246042722</v>
      </c>
      <c r="AN65">
        <f>(AP65 - AO65 + DI65*1E3/(8.314*(DK65+273.15)) * AR65/DH65 * AQ65) * DH65/(100*CV65) * 1000/(1000 - AP65)</f>
        <v>0</v>
      </c>
      <c r="AO65">
        <v>11.5994784747112</v>
      </c>
      <c r="AP65">
        <v>12.3570678787879</v>
      </c>
      <c r="AQ65">
        <v>-3.58419141157684e-08</v>
      </c>
      <c r="AR65">
        <v>102.202052282038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MAX(0,($B$13+$C$13*DP65)/(1+$D$13*DP65)*DI65/(DK65+273)*$E$13)</f>
        <v>0</v>
      </c>
      <c r="AX65" t="s">
        <v>407</v>
      </c>
      <c r="AY65" t="s">
        <v>407</v>
      </c>
      <c r="AZ65">
        <v>0</v>
      </c>
      <c r="BA65">
        <v>0</v>
      </c>
      <c r="BB65">
        <f>1-AZ65/BA65</f>
        <v>0</v>
      </c>
      <c r="BC65">
        <v>0</v>
      </c>
      <c r="BD65" t="s">
        <v>407</v>
      </c>
      <c r="BE65" t="s">
        <v>407</v>
      </c>
      <c r="BF65">
        <v>0</v>
      </c>
      <c r="BG65">
        <v>0</v>
      </c>
      <c r="BH65">
        <f>1-BF65/BG65</f>
        <v>0</v>
      </c>
      <c r="BI65">
        <v>0.5</v>
      </c>
      <c r="BJ65">
        <f>CS65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407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f>$B$11*DQ65+$C$11*DR65+$F$11*EC65*(1-EF65)</f>
        <v>0</v>
      </c>
      <c r="CS65">
        <f>CR65*CT65</f>
        <v>0</v>
      </c>
      <c r="CT65">
        <f>($B$11*$D$9+$C$11*$D$9+$F$11*((EP65+EH65)/MAX(EP65+EH65+EQ65, 0.1)*$I$9+EQ65/MAX(EP65+EH65+EQ65, 0.1)*$J$9))/($B$11+$C$11+$F$11)</f>
        <v>0</v>
      </c>
      <c r="CU65">
        <f>($B$11*$K$9+$C$11*$K$9+$F$11*((EP65+EH65)/MAX(EP65+EH65+EQ65, 0.1)*$P$9+EQ65/MAX(EP65+EH65+EQ65, 0.1)*$Q$9))/($B$11+$C$11+$F$11)</f>
        <v>0</v>
      </c>
      <c r="CV65">
        <v>2.18</v>
      </c>
      <c r="CW65">
        <v>0.5</v>
      </c>
      <c r="CX65" t="s">
        <v>408</v>
      </c>
      <c r="CY65">
        <v>2</v>
      </c>
      <c r="CZ65" t="b">
        <v>1</v>
      </c>
      <c r="DA65">
        <v>1510788575.81429</v>
      </c>
      <c r="DB65">
        <v>749.167535714286</v>
      </c>
      <c r="DC65">
        <v>777.306785714286</v>
      </c>
      <c r="DD65">
        <v>12.3570071428571</v>
      </c>
      <c r="DE65">
        <v>11.6010178571429</v>
      </c>
      <c r="DF65">
        <v>740.380071428571</v>
      </c>
      <c r="DG65">
        <v>12.2990821428571</v>
      </c>
      <c r="DH65">
        <v>500.070607142857</v>
      </c>
      <c r="DI65">
        <v>89.6632428571429</v>
      </c>
      <c r="DJ65">
        <v>0.099976975</v>
      </c>
      <c r="DK65">
        <v>19.1896821428571</v>
      </c>
      <c r="DL65">
        <v>19.9815035714286</v>
      </c>
      <c r="DM65">
        <v>999.9</v>
      </c>
      <c r="DN65">
        <v>0</v>
      </c>
      <c r="DO65">
        <v>0</v>
      </c>
      <c r="DP65">
        <v>9984.77642857143</v>
      </c>
      <c r="DQ65">
        <v>0</v>
      </c>
      <c r="DR65">
        <v>9.98469</v>
      </c>
      <c r="DS65">
        <v>-28.1392464285714</v>
      </c>
      <c r="DT65">
        <v>758.540821428571</v>
      </c>
      <c r="DU65">
        <v>786.430178571429</v>
      </c>
      <c r="DV65">
        <v>0.755984607142857</v>
      </c>
      <c r="DW65">
        <v>777.306785714286</v>
      </c>
      <c r="DX65">
        <v>11.6010178571429</v>
      </c>
      <c r="DY65">
        <v>1.10796678571429</v>
      </c>
      <c r="DZ65">
        <v>1.04018357142857</v>
      </c>
      <c r="EA65">
        <v>8.41925142857143</v>
      </c>
      <c r="EB65">
        <v>7.49173</v>
      </c>
      <c r="EC65">
        <v>2000.02178571429</v>
      </c>
      <c r="ED65">
        <v>0.980001821428571</v>
      </c>
      <c r="EE65">
        <v>0.0199978571428571</v>
      </c>
      <c r="EF65">
        <v>0</v>
      </c>
      <c r="EG65">
        <v>2.327675</v>
      </c>
      <c r="EH65">
        <v>0</v>
      </c>
      <c r="EI65">
        <v>3820.31178571429</v>
      </c>
      <c r="EJ65">
        <v>17300.3464285714</v>
      </c>
      <c r="EK65">
        <v>38.9729642857143</v>
      </c>
      <c r="EL65">
        <v>39.4148928571429</v>
      </c>
      <c r="EM65">
        <v>38.9172142857143</v>
      </c>
      <c r="EN65">
        <v>37.7050714285714</v>
      </c>
      <c r="EO65">
        <v>37.7386071428571</v>
      </c>
      <c r="EP65">
        <v>1960.02178571429</v>
      </c>
      <c r="EQ65">
        <v>39.9989285714286</v>
      </c>
      <c r="ER65">
        <v>0</v>
      </c>
      <c r="ES65">
        <v>1679675931.5</v>
      </c>
      <c r="ET65">
        <v>0</v>
      </c>
      <c r="EU65">
        <v>2.31345384615385</v>
      </c>
      <c r="EV65">
        <v>-0.365394864374689</v>
      </c>
      <c r="EW65">
        <v>-15.951452987605</v>
      </c>
      <c r="EX65">
        <v>3820.32692307692</v>
      </c>
      <c r="EY65">
        <v>15</v>
      </c>
      <c r="EZ65">
        <v>0</v>
      </c>
      <c r="FA65" t="s">
        <v>409</v>
      </c>
      <c r="FB65">
        <v>1510822609</v>
      </c>
      <c r="FC65">
        <v>1510822610</v>
      </c>
      <c r="FD65">
        <v>0</v>
      </c>
      <c r="FE65">
        <v>-0.09</v>
      </c>
      <c r="FF65">
        <v>-0.009</v>
      </c>
      <c r="FG65">
        <v>6.722</v>
      </c>
      <c r="FH65">
        <v>0.497</v>
      </c>
      <c r="FI65">
        <v>420</v>
      </c>
      <c r="FJ65">
        <v>24</v>
      </c>
      <c r="FK65">
        <v>0.26</v>
      </c>
      <c r="FL65">
        <v>0.06</v>
      </c>
      <c r="FM65">
        <v>0.755133625</v>
      </c>
      <c r="FN65">
        <v>0.0164896772983085</v>
      </c>
      <c r="FO65">
        <v>0.00166003976891368</v>
      </c>
      <c r="FP65">
        <v>1</v>
      </c>
      <c r="FQ65">
        <v>1</v>
      </c>
      <c r="FR65">
        <v>1</v>
      </c>
      <c r="FS65" t="s">
        <v>410</v>
      </c>
      <c r="FT65">
        <v>2.97421</v>
      </c>
      <c r="FU65">
        <v>2.75385</v>
      </c>
      <c r="FV65">
        <v>0.139551</v>
      </c>
      <c r="FW65">
        <v>0.144055</v>
      </c>
      <c r="FX65">
        <v>0.0639203</v>
      </c>
      <c r="FY65">
        <v>0.0615932</v>
      </c>
      <c r="FZ65">
        <v>33526.7</v>
      </c>
      <c r="GA65">
        <v>36389.4</v>
      </c>
      <c r="GB65">
        <v>35305.7</v>
      </c>
      <c r="GC65">
        <v>38551.9</v>
      </c>
      <c r="GD65">
        <v>46822.3</v>
      </c>
      <c r="GE65">
        <v>52224.2</v>
      </c>
      <c r="GF65">
        <v>55111.9</v>
      </c>
      <c r="GG65">
        <v>61796.2</v>
      </c>
      <c r="GH65">
        <v>2.00322</v>
      </c>
      <c r="GI65">
        <v>1.82765</v>
      </c>
      <c r="GJ65">
        <v>0.0338778</v>
      </c>
      <c r="GK65">
        <v>0</v>
      </c>
      <c r="GL65">
        <v>19.4268</v>
      </c>
      <c r="GM65">
        <v>999.9</v>
      </c>
      <c r="GN65">
        <v>52.912</v>
      </c>
      <c r="GO65">
        <v>27.775</v>
      </c>
      <c r="GP65">
        <v>22.1019</v>
      </c>
      <c r="GQ65">
        <v>54.9994</v>
      </c>
      <c r="GR65">
        <v>50.3566</v>
      </c>
      <c r="GS65">
        <v>1</v>
      </c>
      <c r="GT65">
        <v>-0.115124</v>
      </c>
      <c r="GU65">
        <v>4.70621</v>
      </c>
      <c r="GV65">
        <v>20.0905</v>
      </c>
      <c r="GW65">
        <v>5.20291</v>
      </c>
      <c r="GX65">
        <v>12.004</v>
      </c>
      <c r="GY65">
        <v>4.97555</v>
      </c>
      <c r="GZ65">
        <v>3.2929</v>
      </c>
      <c r="HA65">
        <v>999.9</v>
      </c>
      <c r="HB65">
        <v>9999</v>
      </c>
      <c r="HC65">
        <v>9999</v>
      </c>
      <c r="HD65">
        <v>9999</v>
      </c>
      <c r="HE65">
        <v>1.86276</v>
      </c>
      <c r="HF65">
        <v>1.86783</v>
      </c>
      <c r="HG65">
        <v>1.86752</v>
      </c>
      <c r="HH65">
        <v>1.8686</v>
      </c>
      <c r="HI65">
        <v>1.86956</v>
      </c>
      <c r="HJ65">
        <v>1.86556</v>
      </c>
      <c r="HK65">
        <v>1.86676</v>
      </c>
      <c r="HL65">
        <v>1.86812</v>
      </c>
      <c r="HM65">
        <v>5</v>
      </c>
      <c r="HN65">
        <v>0</v>
      </c>
      <c r="HO65">
        <v>0</v>
      </c>
      <c r="HP65">
        <v>0</v>
      </c>
      <c r="HQ65" t="s">
        <v>411</v>
      </c>
      <c r="HR65" t="s">
        <v>412</v>
      </c>
      <c r="HS65" t="s">
        <v>413</v>
      </c>
      <c r="HT65" t="s">
        <v>413</v>
      </c>
      <c r="HU65" t="s">
        <v>413</v>
      </c>
      <c r="HV65" t="s">
        <v>413</v>
      </c>
      <c r="HW65">
        <v>0</v>
      </c>
      <c r="HX65">
        <v>100</v>
      </c>
      <c r="HY65">
        <v>100</v>
      </c>
      <c r="HZ65">
        <v>8.937</v>
      </c>
      <c r="IA65">
        <v>0.0579</v>
      </c>
      <c r="IB65">
        <v>4.05733592392587</v>
      </c>
      <c r="IC65">
        <v>0.00686039997816796</v>
      </c>
      <c r="ID65">
        <v>-6.09800565113382e-07</v>
      </c>
      <c r="IE65">
        <v>-3.62270322714017e-11</v>
      </c>
      <c r="IF65">
        <v>0.00552775430249796</v>
      </c>
      <c r="IG65">
        <v>-0.0240141547127097</v>
      </c>
      <c r="IH65">
        <v>0.00268956239764471</v>
      </c>
      <c r="II65">
        <v>-3.17667099220491e-05</v>
      </c>
      <c r="IJ65">
        <v>-3</v>
      </c>
      <c r="IK65">
        <v>2046</v>
      </c>
      <c r="IL65">
        <v>1</v>
      </c>
      <c r="IM65">
        <v>25</v>
      </c>
      <c r="IN65">
        <v>-567.1</v>
      </c>
      <c r="IO65">
        <v>-567.1</v>
      </c>
      <c r="IP65">
        <v>1.73828</v>
      </c>
      <c r="IQ65">
        <v>2.59766</v>
      </c>
      <c r="IR65">
        <v>1.54785</v>
      </c>
      <c r="IS65">
        <v>2.30957</v>
      </c>
      <c r="IT65">
        <v>1.34644</v>
      </c>
      <c r="IU65">
        <v>2.41943</v>
      </c>
      <c r="IV65">
        <v>31.5861</v>
      </c>
      <c r="IW65">
        <v>15.1302</v>
      </c>
      <c r="IX65">
        <v>18</v>
      </c>
      <c r="IY65">
        <v>502.831</v>
      </c>
      <c r="IZ65">
        <v>393.305</v>
      </c>
      <c r="JA65">
        <v>13.2004</v>
      </c>
      <c r="JB65">
        <v>25.557</v>
      </c>
      <c r="JC65">
        <v>30.0001</v>
      </c>
      <c r="JD65">
        <v>25.5937</v>
      </c>
      <c r="JE65">
        <v>25.5461</v>
      </c>
      <c r="JF65">
        <v>34.8571</v>
      </c>
      <c r="JG65">
        <v>47.968</v>
      </c>
      <c r="JH65">
        <v>0</v>
      </c>
      <c r="JI65">
        <v>13.2144</v>
      </c>
      <c r="JJ65">
        <v>823.654</v>
      </c>
      <c r="JK65">
        <v>11.6529</v>
      </c>
      <c r="JL65">
        <v>102.29</v>
      </c>
      <c r="JM65">
        <v>102.886</v>
      </c>
    </row>
    <row r="66" spans="1:273">
      <c r="A66">
        <v>50</v>
      </c>
      <c r="B66">
        <v>1510788588.6</v>
      </c>
      <c r="C66">
        <v>337</v>
      </c>
      <c r="D66" t="s">
        <v>510</v>
      </c>
      <c r="E66" t="s">
        <v>511</v>
      </c>
      <c r="F66">
        <v>5</v>
      </c>
      <c r="G66" t="s">
        <v>405</v>
      </c>
      <c r="H66" t="s">
        <v>406</v>
      </c>
      <c r="I66">
        <v>1510788581.1</v>
      </c>
      <c r="J66">
        <f>(K66)/1000</f>
        <v>0</v>
      </c>
      <c r="K66">
        <f>IF(CZ66, AN66, AH66)</f>
        <v>0</v>
      </c>
      <c r="L66">
        <f>IF(CZ66, AI66, AG66)</f>
        <v>0</v>
      </c>
      <c r="M66">
        <f>DB66 - IF(AU66&gt;1, L66*CV66*100.0/(AW66*DP66), 0)</f>
        <v>0</v>
      </c>
      <c r="N66">
        <f>((T66-J66/2)*M66-L66)/(T66+J66/2)</f>
        <v>0</v>
      </c>
      <c r="O66">
        <f>N66*(DI66+DJ66)/1000.0</f>
        <v>0</v>
      </c>
      <c r="P66">
        <f>(DB66 - IF(AU66&gt;1, L66*CV66*100.0/(AW66*DP66), 0))*(DI66+DJ66)/1000.0</f>
        <v>0</v>
      </c>
      <c r="Q66">
        <f>2.0/((1/S66-1/R66)+SIGN(S66)*SQRT((1/S66-1/R66)*(1/S66-1/R66) + 4*CW66/((CW66+1)*(CW66+1))*(2*1/S66*1/R66-1/R66*1/R66)))</f>
        <v>0</v>
      </c>
      <c r="R66">
        <f>IF(LEFT(CX66,1)&lt;&gt;"0",IF(LEFT(CX66,1)="1",3.0,CY66),$D$5+$E$5*(DP66*DI66/($K$5*1000))+$F$5*(DP66*DI66/($K$5*1000))*MAX(MIN(CV66,$J$5),$I$5)*MAX(MIN(CV66,$J$5),$I$5)+$G$5*MAX(MIN(CV66,$J$5),$I$5)*(DP66*DI66/($K$5*1000))+$H$5*(DP66*DI66/($K$5*1000))*(DP66*DI66/($K$5*1000)))</f>
        <v>0</v>
      </c>
      <c r="S66">
        <f>J66*(1000-(1000*0.61365*exp(17.502*W66/(240.97+W66))/(DI66+DJ66)+DD66)/2)/(1000*0.61365*exp(17.502*W66/(240.97+W66))/(DI66+DJ66)-DD66)</f>
        <v>0</v>
      </c>
      <c r="T66">
        <f>1/((CW66+1)/(Q66/1.6)+1/(R66/1.37)) + CW66/((CW66+1)/(Q66/1.6) + CW66/(R66/1.37))</f>
        <v>0</v>
      </c>
      <c r="U66">
        <f>(CR66*CU66)</f>
        <v>0</v>
      </c>
      <c r="V66">
        <f>(DK66+(U66+2*0.95*5.67E-8*(((DK66+$B$7)+273)^4-(DK66+273)^4)-44100*J66)/(1.84*29.3*R66+8*0.95*5.67E-8*(DK66+273)^3))</f>
        <v>0</v>
      </c>
      <c r="W66">
        <f>($C$7*DL66+$D$7*DM66+$E$7*V66)</f>
        <v>0</v>
      </c>
      <c r="X66">
        <f>0.61365*exp(17.502*W66/(240.97+W66))</f>
        <v>0</v>
      </c>
      <c r="Y66">
        <f>(Z66/AA66*100)</f>
        <v>0</v>
      </c>
      <c r="Z66">
        <f>DD66*(DI66+DJ66)/1000</f>
        <v>0</v>
      </c>
      <c r="AA66">
        <f>0.61365*exp(17.502*DK66/(240.97+DK66))</f>
        <v>0</v>
      </c>
      <c r="AB66">
        <f>(X66-DD66*(DI66+DJ66)/1000)</f>
        <v>0</v>
      </c>
      <c r="AC66">
        <f>(-J66*44100)</f>
        <v>0</v>
      </c>
      <c r="AD66">
        <f>2*29.3*R66*0.92*(DK66-W66)</f>
        <v>0</v>
      </c>
      <c r="AE66">
        <f>2*0.95*5.67E-8*(((DK66+$B$7)+273)^4-(W66+273)^4)</f>
        <v>0</v>
      </c>
      <c r="AF66">
        <f>U66+AE66+AC66+AD66</f>
        <v>0</v>
      </c>
      <c r="AG66">
        <f>DH66*AU66*(DC66-DB66*(1000-AU66*DE66)/(1000-AU66*DD66))/(100*CV66)</f>
        <v>0</v>
      </c>
      <c r="AH66">
        <f>1000*DH66*AU66*(DD66-DE66)/(100*CV66*(1000-AU66*DD66))</f>
        <v>0</v>
      </c>
      <c r="AI66">
        <f>(AJ66 - AK66 - DI66*1E3/(8.314*(DK66+273.15)) * AM66/DH66 * AL66) * DH66/(100*CV66) * (1000 - DE66)/1000</f>
        <v>0</v>
      </c>
      <c r="AJ66">
        <v>820.685619014862</v>
      </c>
      <c r="AK66">
        <v>799.652854545455</v>
      </c>
      <c r="AL66">
        <v>3.38300318298006</v>
      </c>
      <c r="AM66">
        <v>64.2423246042722</v>
      </c>
      <c r="AN66">
        <f>(AP66 - AO66 + DI66*1E3/(8.314*(DK66+273.15)) * AR66/DH66 * AQ66) * DH66/(100*CV66) * 1000/(1000 - AP66)</f>
        <v>0</v>
      </c>
      <c r="AO66">
        <v>11.5999901408707</v>
      </c>
      <c r="AP66">
        <v>12.3573757575758</v>
      </c>
      <c r="AQ66">
        <v>4.47934566537132e-07</v>
      </c>
      <c r="AR66">
        <v>102.202052282038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MAX(0,($B$13+$C$13*DP66)/(1+$D$13*DP66)*DI66/(DK66+273)*$E$13)</f>
        <v>0</v>
      </c>
      <c r="AX66" t="s">
        <v>407</v>
      </c>
      <c r="AY66" t="s">
        <v>407</v>
      </c>
      <c r="AZ66">
        <v>0</v>
      </c>
      <c r="BA66">
        <v>0</v>
      </c>
      <c r="BB66">
        <f>1-AZ66/BA66</f>
        <v>0</v>
      </c>
      <c r="BC66">
        <v>0</v>
      </c>
      <c r="BD66" t="s">
        <v>407</v>
      </c>
      <c r="BE66" t="s">
        <v>407</v>
      </c>
      <c r="BF66">
        <v>0</v>
      </c>
      <c r="BG66">
        <v>0</v>
      </c>
      <c r="BH66">
        <f>1-BF66/BG66</f>
        <v>0</v>
      </c>
      <c r="BI66">
        <v>0.5</v>
      </c>
      <c r="BJ66">
        <f>CS66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407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f>$B$11*DQ66+$C$11*DR66+$F$11*EC66*(1-EF66)</f>
        <v>0</v>
      </c>
      <c r="CS66">
        <f>CR66*CT66</f>
        <v>0</v>
      </c>
      <c r="CT66">
        <f>($B$11*$D$9+$C$11*$D$9+$F$11*((EP66+EH66)/MAX(EP66+EH66+EQ66, 0.1)*$I$9+EQ66/MAX(EP66+EH66+EQ66, 0.1)*$J$9))/($B$11+$C$11+$F$11)</f>
        <v>0</v>
      </c>
      <c r="CU66">
        <f>($B$11*$K$9+$C$11*$K$9+$F$11*((EP66+EH66)/MAX(EP66+EH66+EQ66, 0.1)*$P$9+EQ66/MAX(EP66+EH66+EQ66, 0.1)*$Q$9))/($B$11+$C$11+$F$11)</f>
        <v>0</v>
      </c>
      <c r="CV66">
        <v>2.18</v>
      </c>
      <c r="CW66">
        <v>0.5</v>
      </c>
      <c r="CX66" t="s">
        <v>408</v>
      </c>
      <c r="CY66">
        <v>2</v>
      </c>
      <c r="CZ66" t="b">
        <v>1</v>
      </c>
      <c r="DA66">
        <v>1510788581.1</v>
      </c>
      <c r="DB66">
        <v>766.551703703704</v>
      </c>
      <c r="DC66">
        <v>794.830407407408</v>
      </c>
      <c r="DD66">
        <v>12.3572481481481</v>
      </c>
      <c r="DE66">
        <v>11.5999703703704</v>
      </c>
      <c r="DF66">
        <v>757.662555555555</v>
      </c>
      <c r="DG66">
        <v>12.2993259259259</v>
      </c>
      <c r="DH66">
        <v>500.066592592593</v>
      </c>
      <c r="DI66">
        <v>89.6626592592593</v>
      </c>
      <c r="DJ66">
        <v>0.0999316518518518</v>
      </c>
      <c r="DK66">
        <v>19.1902666666667</v>
      </c>
      <c r="DL66">
        <v>19.9779333333333</v>
      </c>
      <c r="DM66">
        <v>999.9</v>
      </c>
      <c r="DN66">
        <v>0</v>
      </c>
      <c r="DO66">
        <v>0</v>
      </c>
      <c r="DP66">
        <v>9992.29185185185</v>
      </c>
      <c r="DQ66">
        <v>0</v>
      </c>
      <c r="DR66">
        <v>9.98469</v>
      </c>
      <c r="DS66">
        <v>-28.2786</v>
      </c>
      <c r="DT66">
        <v>776.142814814815</v>
      </c>
      <c r="DU66">
        <v>804.158592592593</v>
      </c>
      <c r="DV66">
        <v>0.757272333333333</v>
      </c>
      <c r="DW66">
        <v>794.830407407408</v>
      </c>
      <c r="DX66">
        <v>11.5999703703704</v>
      </c>
      <c r="DY66">
        <v>1.10798074074074</v>
      </c>
      <c r="DZ66">
        <v>1.04008296296296</v>
      </c>
      <c r="EA66">
        <v>8.41944592592593</v>
      </c>
      <c r="EB66">
        <v>7.49031851851852</v>
      </c>
      <c r="EC66">
        <v>2000.02592592593</v>
      </c>
      <c r="ED66">
        <v>0.980001333333333</v>
      </c>
      <c r="EE66">
        <v>0.0199983777777778</v>
      </c>
      <c r="EF66">
        <v>0</v>
      </c>
      <c r="EG66">
        <v>2.33863703703704</v>
      </c>
      <c r="EH66">
        <v>0</v>
      </c>
      <c r="EI66">
        <v>3818.79740740741</v>
      </c>
      <c r="EJ66">
        <v>17300.3851851852</v>
      </c>
      <c r="EK66">
        <v>38.9302962962963</v>
      </c>
      <c r="EL66">
        <v>39.3910740740741</v>
      </c>
      <c r="EM66">
        <v>38.8724814814815</v>
      </c>
      <c r="EN66">
        <v>37.6617407407407</v>
      </c>
      <c r="EO66">
        <v>37.708</v>
      </c>
      <c r="EP66">
        <v>1960.02592592593</v>
      </c>
      <c r="EQ66">
        <v>40</v>
      </c>
      <c r="ER66">
        <v>0</v>
      </c>
      <c r="ES66">
        <v>1679675936.9</v>
      </c>
      <c r="ET66">
        <v>0</v>
      </c>
      <c r="EU66">
        <v>2.315136</v>
      </c>
      <c r="EV66">
        <v>-0.0464153891948008</v>
      </c>
      <c r="EW66">
        <v>-18.0884615461154</v>
      </c>
      <c r="EX66">
        <v>3818.696</v>
      </c>
      <c r="EY66">
        <v>15</v>
      </c>
      <c r="EZ66">
        <v>0</v>
      </c>
      <c r="FA66" t="s">
        <v>409</v>
      </c>
      <c r="FB66">
        <v>1510822609</v>
      </c>
      <c r="FC66">
        <v>1510822610</v>
      </c>
      <c r="FD66">
        <v>0</v>
      </c>
      <c r="FE66">
        <v>-0.09</v>
      </c>
      <c r="FF66">
        <v>-0.009</v>
      </c>
      <c r="FG66">
        <v>6.722</v>
      </c>
      <c r="FH66">
        <v>0.497</v>
      </c>
      <c r="FI66">
        <v>420</v>
      </c>
      <c r="FJ66">
        <v>24</v>
      </c>
      <c r="FK66">
        <v>0.26</v>
      </c>
      <c r="FL66">
        <v>0.06</v>
      </c>
      <c r="FM66">
        <v>0.756507425</v>
      </c>
      <c r="FN66">
        <v>0.0147846866791728</v>
      </c>
      <c r="FO66">
        <v>0.00154067233517546</v>
      </c>
      <c r="FP66">
        <v>1</v>
      </c>
      <c r="FQ66">
        <v>1</v>
      </c>
      <c r="FR66">
        <v>1</v>
      </c>
      <c r="FS66" t="s">
        <v>410</v>
      </c>
      <c r="FT66">
        <v>2.97437</v>
      </c>
      <c r="FU66">
        <v>2.75372</v>
      </c>
      <c r="FV66">
        <v>0.141566</v>
      </c>
      <c r="FW66">
        <v>0.14605</v>
      </c>
      <c r="FX66">
        <v>0.0639167</v>
      </c>
      <c r="FY66">
        <v>0.061593</v>
      </c>
      <c r="FZ66">
        <v>33448.1</v>
      </c>
      <c r="GA66">
        <v>36304.8</v>
      </c>
      <c r="GB66">
        <v>35305.6</v>
      </c>
      <c r="GC66">
        <v>38552.1</v>
      </c>
      <c r="GD66">
        <v>46822.5</v>
      </c>
      <c r="GE66">
        <v>52224.2</v>
      </c>
      <c r="GF66">
        <v>55111.9</v>
      </c>
      <c r="GG66">
        <v>61796.2</v>
      </c>
      <c r="GH66">
        <v>2.0032</v>
      </c>
      <c r="GI66">
        <v>1.8274</v>
      </c>
      <c r="GJ66">
        <v>0.0326112</v>
      </c>
      <c r="GK66">
        <v>0</v>
      </c>
      <c r="GL66">
        <v>19.4284</v>
      </c>
      <c r="GM66">
        <v>999.9</v>
      </c>
      <c r="GN66">
        <v>52.887</v>
      </c>
      <c r="GO66">
        <v>27.785</v>
      </c>
      <c r="GP66">
        <v>22.1042</v>
      </c>
      <c r="GQ66">
        <v>54.6494</v>
      </c>
      <c r="GR66">
        <v>50.2804</v>
      </c>
      <c r="GS66">
        <v>1</v>
      </c>
      <c r="GT66">
        <v>-0.115551</v>
      </c>
      <c r="GU66">
        <v>4.69572</v>
      </c>
      <c r="GV66">
        <v>20.0909</v>
      </c>
      <c r="GW66">
        <v>5.20231</v>
      </c>
      <c r="GX66">
        <v>12.004</v>
      </c>
      <c r="GY66">
        <v>4.97565</v>
      </c>
      <c r="GZ66">
        <v>3.293</v>
      </c>
      <c r="HA66">
        <v>999.9</v>
      </c>
      <c r="HB66">
        <v>9999</v>
      </c>
      <c r="HC66">
        <v>9999</v>
      </c>
      <c r="HD66">
        <v>9999</v>
      </c>
      <c r="HE66">
        <v>1.86277</v>
      </c>
      <c r="HF66">
        <v>1.86783</v>
      </c>
      <c r="HG66">
        <v>1.86752</v>
      </c>
      <c r="HH66">
        <v>1.86859</v>
      </c>
      <c r="HI66">
        <v>1.86955</v>
      </c>
      <c r="HJ66">
        <v>1.86558</v>
      </c>
      <c r="HK66">
        <v>1.86676</v>
      </c>
      <c r="HL66">
        <v>1.86813</v>
      </c>
      <c r="HM66">
        <v>5</v>
      </c>
      <c r="HN66">
        <v>0</v>
      </c>
      <c r="HO66">
        <v>0</v>
      </c>
      <c r="HP66">
        <v>0</v>
      </c>
      <c r="HQ66" t="s">
        <v>411</v>
      </c>
      <c r="HR66" t="s">
        <v>412</v>
      </c>
      <c r="HS66" t="s">
        <v>413</v>
      </c>
      <c r="HT66" t="s">
        <v>413</v>
      </c>
      <c r="HU66" t="s">
        <v>413</v>
      </c>
      <c r="HV66" t="s">
        <v>413</v>
      </c>
      <c r="HW66">
        <v>0</v>
      </c>
      <c r="HX66">
        <v>100</v>
      </c>
      <c r="HY66">
        <v>100</v>
      </c>
      <c r="HZ66">
        <v>9.035</v>
      </c>
      <c r="IA66">
        <v>0.0579</v>
      </c>
      <c r="IB66">
        <v>4.05733592392587</v>
      </c>
      <c r="IC66">
        <v>0.00686039997816796</v>
      </c>
      <c r="ID66">
        <v>-6.09800565113382e-07</v>
      </c>
      <c r="IE66">
        <v>-3.62270322714017e-11</v>
      </c>
      <c r="IF66">
        <v>0.00552775430249796</v>
      </c>
      <c r="IG66">
        <v>-0.0240141547127097</v>
      </c>
      <c r="IH66">
        <v>0.00268956239764471</v>
      </c>
      <c r="II66">
        <v>-3.17667099220491e-05</v>
      </c>
      <c r="IJ66">
        <v>-3</v>
      </c>
      <c r="IK66">
        <v>2046</v>
      </c>
      <c r="IL66">
        <v>1</v>
      </c>
      <c r="IM66">
        <v>25</v>
      </c>
      <c r="IN66">
        <v>-567</v>
      </c>
      <c r="IO66">
        <v>-567</v>
      </c>
      <c r="IP66">
        <v>1.76758</v>
      </c>
      <c r="IQ66">
        <v>2.60864</v>
      </c>
      <c r="IR66">
        <v>1.54785</v>
      </c>
      <c r="IS66">
        <v>2.30957</v>
      </c>
      <c r="IT66">
        <v>1.34644</v>
      </c>
      <c r="IU66">
        <v>2.37183</v>
      </c>
      <c r="IV66">
        <v>31.5861</v>
      </c>
      <c r="IW66">
        <v>15.1215</v>
      </c>
      <c r="IX66">
        <v>18</v>
      </c>
      <c r="IY66">
        <v>502.814</v>
      </c>
      <c r="IZ66">
        <v>393.166</v>
      </c>
      <c r="JA66">
        <v>13.215</v>
      </c>
      <c r="JB66">
        <v>25.5569</v>
      </c>
      <c r="JC66">
        <v>30.0001</v>
      </c>
      <c r="JD66">
        <v>25.5937</v>
      </c>
      <c r="JE66">
        <v>25.5456</v>
      </c>
      <c r="JF66">
        <v>35.387</v>
      </c>
      <c r="JG66">
        <v>47.968</v>
      </c>
      <c r="JH66">
        <v>0</v>
      </c>
      <c r="JI66">
        <v>13.2312</v>
      </c>
      <c r="JJ66">
        <v>843.795</v>
      </c>
      <c r="JK66">
        <v>11.6529</v>
      </c>
      <c r="JL66">
        <v>102.29</v>
      </c>
      <c r="JM66">
        <v>102.886</v>
      </c>
    </row>
    <row r="67" spans="1:273">
      <c r="A67">
        <v>51</v>
      </c>
      <c r="B67">
        <v>1510788593.6</v>
      </c>
      <c r="C67">
        <v>342</v>
      </c>
      <c r="D67" t="s">
        <v>512</v>
      </c>
      <c r="E67" t="s">
        <v>513</v>
      </c>
      <c r="F67">
        <v>5</v>
      </c>
      <c r="G67" t="s">
        <v>405</v>
      </c>
      <c r="H67" t="s">
        <v>406</v>
      </c>
      <c r="I67">
        <v>1510788585.81429</v>
      </c>
      <c r="J67">
        <f>(K67)/1000</f>
        <v>0</v>
      </c>
      <c r="K67">
        <f>IF(CZ67, AN67, AH67)</f>
        <v>0</v>
      </c>
      <c r="L67">
        <f>IF(CZ67, AI67, AG67)</f>
        <v>0</v>
      </c>
      <c r="M67">
        <f>DB67 - IF(AU67&gt;1, L67*CV67*100.0/(AW67*DP67), 0)</f>
        <v>0</v>
      </c>
      <c r="N67">
        <f>((T67-J67/2)*M67-L67)/(T67+J67/2)</f>
        <v>0</v>
      </c>
      <c r="O67">
        <f>N67*(DI67+DJ67)/1000.0</f>
        <v>0</v>
      </c>
      <c r="P67">
        <f>(DB67 - IF(AU67&gt;1, L67*CV67*100.0/(AW67*DP67), 0))*(DI67+DJ67)/1000.0</f>
        <v>0</v>
      </c>
      <c r="Q67">
        <f>2.0/((1/S67-1/R67)+SIGN(S67)*SQRT((1/S67-1/R67)*(1/S67-1/R67) + 4*CW67/((CW67+1)*(CW67+1))*(2*1/S67*1/R67-1/R67*1/R67)))</f>
        <v>0</v>
      </c>
      <c r="R67">
        <f>IF(LEFT(CX67,1)&lt;&gt;"0",IF(LEFT(CX67,1)="1",3.0,CY67),$D$5+$E$5*(DP67*DI67/($K$5*1000))+$F$5*(DP67*DI67/($K$5*1000))*MAX(MIN(CV67,$J$5),$I$5)*MAX(MIN(CV67,$J$5),$I$5)+$G$5*MAX(MIN(CV67,$J$5),$I$5)*(DP67*DI67/($K$5*1000))+$H$5*(DP67*DI67/($K$5*1000))*(DP67*DI67/($K$5*1000)))</f>
        <v>0</v>
      </c>
      <c r="S67">
        <f>J67*(1000-(1000*0.61365*exp(17.502*W67/(240.97+W67))/(DI67+DJ67)+DD67)/2)/(1000*0.61365*exp(17.502*W67/(240.97+W67))/(DI67+DJ67)-DD67)</f>
        <v>0</v>
      </c>
      <c r="T67">
        <f>1/((CW67+1)/(Q67/1.6)+1/(R67/1.37)) + CW67/((CW67+1)/(Q67/1.6) + CW67/(R67/1.37))</f>
        <v>0</v>
      </c>
      <c r="U67">
        <f>(CR67*CU67)</f>
        <v>0</v>
      </c>
      <c r="V67">
        <f>(DK67+(U67+2*0.95*5.67E-8*(((DK67+$B$7)+273)^4-(DK67+273)^4)-44100*J67)/(1.84*29.3*R67+8*0.95*5.67E-8*(DK67+273)^3))</f>
        <v>0</v>
      </c>
      <c r="W67">
        <f>($C$7*DL67+$D$7*DM67+$E$7*V67)</f>
        <v>0</v>
      </c>
      <c r="X67">
        <f>0.61365*exp(17.502*W67/(240.97+W67))</f>
        <v>0</v>
      </c>
      <c r="Y67">
        <f>(Z67/AA67*100)</f>
        <v>0</v>
      </c>
      <c r="Z67">
        <f>DD67*(DI67+DJ67)/1000</f>
        <v>0</v>
      </c>
      <c r="AA67">
        <f>0.61365*exp(17.502*DK67/(240.97+DK67))</f>
        <v>0</v>
      </c>
      <c r="AB67">
        <f>(X67-DD67*(DI67+DJ67)/1000)</f>
        <v>0</v>
      </c>
      <c r="AC67">
        <f>(-J67*44100)</f>
        <v>0</v>
      </c>
      <c r="AD67">
        <f>2*29.3*R67*0.92*(DK67-W67)</f>
        <v>0</v>
      </c>
      <c r="AE67">
        <f>2*0.95*5.67E-8*(((DK67+$B$7)+273)^4-(W67+273)^4)</f>
        <v>0</v>
      </c>
      <c r="AF67">
        <f>U67+AE67+AC67+AD67</f>
        <v>0</v>
      </c>
      <c r="AG67">
        <f>DH67*AU67*(DC67-DB67*(1000-AU67*DE67)/(1000-AU67*DD67))/(100*CV67)</f>
        <v>0</v>
      </c>
      <c r="AH67">
        <f>1000*DH67*AU67*(DD67-DE67)/(100*CV67*(1000-AU67*DD67))</f>
        <v>0</v>
      </c>
      <c r="AI67">
        <f>(AJ67 - AK67 - DI67*1E3/(8.314*(DK67+273.15)) * AM67/DH67 * AL67) * DH67/(100*CV67) * (1000 - DE67)/1000</f>
        <v>0</v>
      </c>
      <c r="AJ67">
        <v>837.915031050746</v>
      </c>
      <c r="AK67">
        <v>816.631563636364</v>
      </c>
      <c r="AL67">
        <v>3.39839066894291</v>
      </c>
      <c r="AM67">
        <v>64.2423246042722</v>
      </c>
      <c r="AN67">
        <f>(AP67 - AO67 + DI67*1E3/(8.314*(DK67+273.15)) * AR67/DH67 * AQ67) * DH67/(100*CV67) * 1000/(1000 - AP67)</f>
        <v>0</v>
      </c>
      <c r="AO67">
        <v>11.5978795943486</v>
      </c>
      <c r="AP67">
        <v>12.3556763636364</v>
      </c>
      <c r="AQ67">
        <v>-9.63460401163567e-07</v>
      </c>
      <c r="AR67">
        <v>102.202052282038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MAX(0,($B$13+$C$13*DP67)/(1+$D$13*DP67)*DI67/(DK67+273)*$E$13)</f>
        <v>0</v>
      </c>
      <c r="AX67" t="s">
        <v>407</v>
      </c>
      <c r="AY67" t="s">
        <v>407</v>
      </c>
      <c r="AZ67">
        <v>0</v>
      </c>
      <c r="BA67">
        <v>0</v>
      </c>
      <c r="BB67">
        <f>1-AZ67/BA67</f>
        <v>0</v>
      </c>
      <c r="BC67">
        <v>0</v>
      </c>
      <c r="BD67" t="s">
        <v>407</v>
      </c>
      <c r="BE67" t="s">
        <v>407</v>
      </c>
      <c r="BF67">
        <v>0</v>
      </c>
      <c r="BG67">
        <v>0</v>
      </c>
      <c r="BH67">
        <f>1-BF67/BG67</f>
        <v>0</v>
      </c>
      <c r="BI67">
        <v>0.5</v>
      </c>
      <c r="BJ67">
        <f>CS67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407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f>$B$11*DQ67+$C$11*DR67+$F$11*EC67*(1-EF67)</f>
        <v>0</v>
      </c>
      <c r="CS67">
        <f>CR67*CT67</f>
        <v>0</v>
      </c>
      <c r="CT67">
        <f>($B$11*$D$9+$C$11*$D$9+$F$11*((EP67+EH67)/MAX(EP67+EH67+EQ67, 0.1)*$I$9+EQ67/MAX(EP67+EH67+EQ67, 0.1)*$J$9))/($B$11+$C$11+$F$11)</f>
        <v>0</v>
      </c>
      <c r="CU67">
        <f>($B$11*$K$9+$C$11*$K$9+$F$11*((EP67+EH67)/MAX(EP67+EH67+EQ67, 0.1)*$P$9+EQ67/MAX(EP67+EH67+EQ67, 0.1)*$Q$9))/($B$11+$C$11+$F$11)</f>
        <v>0</v>
      </c>
      <c r="CV67">
        <v>2.18</v>
      </c>
      <c r="CW67">
        <v>0.5</v>
      </c>
      <c r="CX67" t="s">
        <v>408</v>
      </c>
      <c r="CY67">
        <v>2</v>
      </c>
      <c r="CZ67" t="b">
        <v>1</v>
      </c>
      <c r="DA67">
        <v>1510788585.81429</v>
      </c>
      <c r="DB67">
        <v>782.18275</v>
      </c>
      <c r="DC67">
        <v>810.686785714286</v>
      </c>
      <c r="DD67">
        <v>12.3567392857143</v>
      </c>
      <c r="DE67">
        <v>11.5991035714286</v>
      </c>
      <c r="DF67">
        <v>773.202392857143</v>
      </c>
      <c r="DG67">
        <v>12.2988321428571</v>
      </c>
      <c r="DH67">
        <v>500.072142857143</v>
      </c>
      <c r="DI67">
        <v>89.6635071428572</v>
      </c>
      <c r="DJ67">
        <v>0.0999770357142857</v>
      </c>
      <c r="DK67">
        <v>19.1910785714286</v>
      </c>
      <c r="DL67">
        <v>19.9766321428571</v>
      </c>
      <c r="DM67">
        <v>999.9</v>
      </c>
      <c r="DN67">
        <v>0</v>
      </c>
      <c r="DO67">
        <v>0</v>
      </c>
      <c r="DP67">
        <v>9988.14714285714</v>
      </c>
      <c r="DQ67">
        <v>0</v>
      </c>
      <c r="DR67">
        <v>9.98469</v>
      </c>
      <c r="DS67">
        <v>-28.5040357142857</v>
      </c>
      <c r="DT67">
        <v>791.968964285714</v>
      </c>
      <c r="DU67">
        <v>820.200357142857</v>
      </c>
      <c r="DV67">
        <v>0.757637928571429</v>
      </c>
      <c r="DW67">
        <v>810.686785714286</v>
      </c>
      <c r="DX67">
        <v>11.5991035714286</v>
      </c>
      <c r="DY67">
        <v>1.10794678571429</v>
      </c>
      <c r="DZ67">
        <v>1.04001535714286</v>
      </c>
      <c r="EA67">
        <v>8.41899035714286</v>
      </c>
      <c r="EB67">
        <v>7.48936571428572</v>
      </c>
      <c r="EC67">
        <v>2000.0175</v>
      </c>
      <c r="ED67">
        <v>0.980001071428571</v>
      </c>
      <c r="EE67">
        <v>0.0199986571428571</v>
      </c>
      <c r="EF67">
        <v>0</v>
      </c>
      <c r="EG67">
        <v>2.34013928571429</v>
      </c>
      <c r="EH67">
        <v>0</v>
      </c>
      <c r="EI67">
        <v>3817.45678571429</v>
      </c>
      <c r="EJ67">
        <v>17300.3071428571</v>
      </c>
      <c r="EK67">
        <v>38.8993571428571</v>
      </c>
      <c r="EL67">
        <v>39.35475</v>
      </c>
      <c r="EM67">
        <v>38.84125</v>
      </c>
      <c r="EN67">
        <v>37.6382142857143</v>
      </c>
      <c r="EO67">
        <v>37.6693214285714</v>
      </c>
      <c r="EP67">
        <v>1960.0175</v>
      </c>
      <c r="EQ67">
        <v>40</v>
      </c>
      <c r="ER67">
        <v>0</v>
      </c>
      <c r="ES67">
        <v>1679675941.7</v>
      </c>
      <c r="ET67">
        <v>0</v>
      </c>
      <c r="EU67">
        <v>2.331644</v>
      </c>
      <c r="EV67">
        <v>-0.31837693685446</v>
      </c>
      <c r="EW67">
        <v>-18.7084615560712</v>
      </c>
      <c r="EX67">
        <v>3817.2948</v>
      </c>
      <c r="EY67">
        <v>15</v>
      </c>
      <c r="EZ67">
        <v>0</v>
      </c>
      <c r="FA67" t="s">
        <v>409</v>
      </c>
      <c r="FB67">
        <v>1510822609</v>
      </c>
      <c r="FC67">
        <v>1510822610</v>
      </c>
      <c r="FD67">
        <v>0</v>
      </c>
      <c r="FE67">
        <v>-0.09</v>
      </c>
      <c r="FF67">
        <v>-0.009</v>
      </c>
      <c r="FG67">
        <v>6.722</v>
      </c>
      <c r="FH67">
        <v>0.497</v>
      </c>
      <c r="FI67">
        <v>420</v>
      </c>
      <c r="FJ67">
        <v>24</v>
      </c>
      <c r="FK67">
        <v>0.26</v>
      </c>
      <c r="FL67">
        <v>0.06</v>
      </c>
      <c r="FM67">
        <v>0.757200825</v>
      </c>
      <c r="FN67">
        <v>0.00723243151969917</v>
      </c>
      <c r="FO67">
        <v>0.000960475946796698</v>
      </c>
      <c r="FP67">
        <v>1</v>
      </c>
      <c r="FQ67">
        <v>1</v>
      </c>
      <c r="FR67">
        <v>1</v>
      </c>
      <c r="FS67" t="s">
        <v>410</v>
      </c>
      <c r="FT67">
        <v>2.97445</v>
      </c>
      <c r="FU67">
        <v>2.75373</v>
      </c>
      <c r="FV67">
        <v>0.143575</v>
      </c>
      <c r="FW67">
        <v>0.148023</v>
      </c>
      <c r="FX67">
        <v>0.0639146</v>
      </c>
      <c r="FY67">
        <v>0.0615945</v>
      </c>
      <c r="FZ67">
        <v>33369.8</v>
      </c>
      <c r="GA67">
        <v>36221</v>
      </c>
      <c r="GB67">
        <v>35305.6</v>
      </c>
      <c r="GC67">
        <v>38552.1</v>
      </c>
      <c r="GD67">
        <v>46822.4</v>
      </c>
      <c r="GE67">
        <v>52224.2</v>
      </c>
      <c r="GF67">
        <v>55111.7</v>
      </c>
      <c r="GG67">
        <v>61796.2</v>
      </c>
      <c r="GH67">
        <v>2.00315</v>
      </c>
      <c r="GI67">
        <v>1.82755</v>
      </c>
      <c r="GJ67">
        <v>0.0333041</v>
      </c>
      <c r="GK67">
        <v>0</v>
      </c>
      <c r="GL67">
        <v>19.4301</v>
      </c>
      <c r="GM67">
        <v>999.9</v>
      </c>
      <c r="GN67">
        <v>52.887</v>
      </c>
      <c r="GO67">
        <v>27.785</v>
      </c>
      <c r="GP67">
        <v>22.1046</v>
      </c>
      <c r="GQ67">
        <v>54.3894</v>
      </c>
      <c r="GR67">
        <v>49.9079</v>
      </c>
      <c r="GS67">
        <v>1</v>
      </c>
      <c r="GT67">
        <v>-0.115607</v>
      </c>
      <c r="GU67">
        <v>4.67354</v>
      </c>
      <c r="GV67">
        <v>20.0915</v>
      </c>
      <c r="GW67">
        <v>5.20291</v>
      </c>
      <c r="GX67">
        <v>12.004</v>
      </c>
      <c r="GY67">
        <v>4.9758</v>
      </c>
      <c r="GZ67">
        <v>3.293</v>
      </c>
      <c r="HA67">
        <v>999.9</v>
      </c>
      <c r="HB67">
        <v>9999</v>
      </c>
      <c r="HC67">
        <v>9999</v>
      </c>
      <c r="HD67">
        <v>9999</v>
      </c>
      <c r="HE67">
        <v>1.86277</v>
      </c>
      <c r="HF67">
        <v>1.86782</v>
      </c>
      <c r="HG67">
        <v>1.86752</v>
      </c>
      <c r="HH67">
        <v>1.86859</v>
      </c>
      <c r="HI67">
        <v>1.86955</v>
      </c>
      <c r="HJ67">
        <v>1.86558</v>
      </c>
      <c r="HK67">
        <v>1.86676</v>
      </c>
      <c r="HL67">
        <v>1.86813</v>
      </c>
      <c r="HM67">
        <v>5</v>
      </c>
      <c r="HN67">
        <v>0</v>
      </c>
      <c r="HO67">
        <v>0</v>
      </c>
      <c r="HP67">
        <v>0</v>
      </c>
      <c r="HQ67" t="s">
        <v>411</v>
      </c>
      <c r="HR67" t="s">
        <v>412</v>
      </c>
      <c r="HS67" t="s">
        <v>413</v>
      </c>
      <c r="HT67" t="s">
        <v>413</v>
      </c>
      <c r="HU67" t="s">
        <v>413</v>
      </c>
      <c r="HV67" t="s">
        <v>413</v>
      </c>
      <c r="HW67">
        <v>0</v>
      </c>
      <c r="HX67">
        <v>100</v>
      </c>
      <c r="HY67">
        <v>100</v>
      </c>
      <c r="HZ67">
        <v>9.132</v>
      </c>
      <c r="IA67">
        <v>0.0579</v>
      </c>
      <c r="IB67">
        <v>4.05733592392587</v>
      </c>
      <c r="IC67">
        <v>0.00686039997816796</v>
      </c>
      <c r="ID67">
        <v>-6.09800565113382e-07</v>
      </c>
      <c r="IE67">
        <v>-3.62270322714017e-11</v>
      </c>
      <c r="IF67">
        <v>0.00552775430249796</v>
      </c>
      <c r="IG67">
        <v>-0.0240141547127097</v>
      </c>
      <c r="IH67">
        <v>0.00268956239764471</v>
      </c>
      <c r="II67">
        <v>-3.17667099220491e-05</v>
      </c>
      <c r="IJ67">
        <v>-3</v>
      </c>
      <c r="IK67">
        <v>2046</v>
      </c>
      <c r="IL67">
        <v>1</v>
      </c>
      <c r="IM67">
        <v>25</v>
      </c>
      <c r="IN67">
        <v>-566.9</v>
      </c>
      <c r="IO67">
        <v>-566.9</v>
      </c>
      <c r="IP67">
        <v>1.79565</v>
      </c>
      <c r="IQ67">
        <v>2.60376</v>
      </c>
      <c r="IR67">
        <v>1.54785</v>
      </c>
      <c r="IS67">
        <v>2.30957</v>
      </c>
      <c r="IT67">
        <v>1.34644</v>
      </c>
      <c r="IU67">
        <v>2.32178</v>
      </c>
      <c r="IV67">
        <v>31.5861</v>
      </c>
      <c r="IW67">
        <v>15.1215</v>
      </c>
      <c r="IX67">
        <v>18</v>
      </c>
      <c r="IY67">
        <v>502.781</v>
      </c>
      <c r="IZ67">
        <v>393.247</v>
      </c>
      <c r="JA67">
        <v>13.2311</v>
      </c>
      <c r="JB67">
        <v>25.5569</v>
      </c>
      <c r="JC67">
        <v>30</v>
      </c>
      <c r="JD67">
        <v>25.5937</v>
      </c>
      <c r="JE67">
        <v>25.5456</v>
      </c>
      <c r="JF67">
        <v>35.9935</v>
      </c>
      <c r="JG67">
        <v>47.968</v>
      </c>
      <c r="JH67">
        <v>0</v>
      </c>
      <c r="JI67">
        <v>13.2499</v>
      </c>
      <c r="JJ67">
        <v>857.207</v>
      </c>
      <c r="JK67">
        <v>11.6529</v>
      </c>
      <c r="JL67">
        <v>102.289</v>
      </c>
      <c r="JM67">
        <v>102.886</v>
      </c>
    </row>
    <row r="68" spans="1:273">
      <c r="A68">
        <v>52</v>
      </c>
      <c r="B68">
        <v>1510788598.6</v>
      </c>
      <c r="C68">
        <v>347</v>
      </c>
      <c r="D68" t="s">
        <v>514</v>
      </c>
      <c r="E68" t="s">
        <v>515</v>
      </c>
      <c r="F68">
        <v>5</v>
      </c>
      <c r="G68" t="s">
        <v>405</v>
      </c>
      <c r="H68" t="s">
        <v>406</v>
      </c>
      <c r="I68">
        <v>1510788591.1</v>
      </c>
      <c r="J68">
        <f>(K68)/1000</f>
        <v>0</v>
      </c>
      <c r="K68">
        <f>IF(CZ68, AN68, AH68)</f>
        <v>0</v>
      </c>
      <c r="L68">
        <f>IF(CZ68, AI68, AG68)</f>
        <v>0</v>
      </c>
      <c r="M68">
        <f>DB68 - IF(AU68&gt;1, L68*CV68*100.0/(AW68*DP68), 0)</f>
        <v>0</v>
      </c>
      <c r="N68">
        <f>((T68-J68/2)*M68-L68)/(T68+J68/2)</f>
        <v>0</v>
      </c>
      <c r="O68">
        <f>N68*(DI68+DJ68)/1000.0</f>
        <v>0</v>
      </c>
      <c r="P68">
        <f>(DB68 - IF(AU68&gt;1, L68*CV68*100.0/(AW68*DP68), 0))*(DI68+DJ68)/1000.0</f>
        <v>0</v>
      </c>
      <c r="Q68">
        <f>2.0/((1/S68-1/R68)+SIGN(S68)*SQRT((1/S68-1/R68)*(1/S68-1/R68) + 4*CW68/((CW68+1)*(CW68+1))*(2*1/S68*1/R68-1/R68*1/R68)))</f>
        <v>0</v>
      </c>
      <c r="R68">
        <f>IF(LEFT(CX68,1)&lt;&gt;"0",IF(LEFT(CX68,1)="1",3.0,CY68),$D$5+$E$5*(DP68*DI68/($K$5*1000))+$F$5*(DP68*DI68/($K$5*1000))*MAX(MIN(CV68,$J$5),$I$5)*MAX(MIN(CV68,$J$5),$I$5)+$G$5*MAX(MIN(CV68,$J$5),$I$5)*(DP68*DI68/($K$5*1000))+$H$5*(DP68*DI68/($K$5*1000))*(DP68*DI68/($K$5*1000)))</f>
        <v>0</v>
      </c>
      <c r="S68">
        <f>J68*(1000-(1000*0.61365*exp(17.502*W68/(240.97+W68))/(DI68+DJ68)+DD68)/2)/(1000*0.61365*exp(17.502*W68/(240.97+W68))/(DI68+DJ68)-DD68)</f>
        <v>0</v>
      </c>
      <c r="T68">
        <f>1/((CW68+1)/(Q68/1.6)+1/(R68/1.37)) + CW68/((CW68+1)/(Q68/1.6) + CW68/(R68/1.37))</f>
        <v>0</v>
      </c>
      <c r="U68">
        <f>(CR68*CU68)</f>
        <v>0</v>
      </c>
      <c r="V68">
        <f>(DK68+(U68+2*0.95*5.67E-8*(((DK68+$B$7)+273)^4-(DK68+273)^4)-44100*J68)/(1.84*29.3*R68+8*0.95*5.67E-8*(DK68+273)^3))</f>
        <v>0</v>
      </c>
      <c r="W68">
        <f>($C$7*DL68+$D$7*DM68+$E$7*V68)</f>
        <v>0</v>
      </c>
      <c r="X68">
        <f>0.61365*exp(17.502*W68/(240.97+W68))</f>
        <v>0</v>
      </c>
      <c r="Y68">
        <f>(Z68/AA68*100)</f>
        <v>0</v>
      </c>
      <c r="Z68">
        <f>DD68*(DI68+DJ68)/1000</f>
        <v>0</v>
      </c>
      <c r="AA68">
        <f>0.61365*exp(17.502*DK68/(240.97+DK68))</f>
        <v>0</v>
      </c>
      <c r="AB68">
        <f>(X68-DD68*(DI68+DJ68)/1000)</f>
        <v>0</v>
      </c>
      <c r="AC68">
        <f>(-J68*44100)</f>
        <v>0</v>
      </c>
      <c r="AD68">
        <f>2*29.3*R68*0.92*(DK68-W68)</f>
        <v>0</v>
      </c>
      <c r="AE68">
        <f>2*0.95*5.67E-8*(((DK68+$B$7)+273)^4-(W68+273)^4)</f>
        <v>0</v>
      </c>
      <c r="AF68">
        <f>U68+AE68+AC68+AD68</f>
        <v>0</v>
      </c>
      <c r="AG68">
        <f>DH68*AU68*(DC68-DB68*(1000-AU68*DE68)/(1000-AU68*DD68))/(100*CV68)</f>
        <v>0</v>
      </c>
      <c r="AH68">
        <f>1000*DH68*AU68*(DD68-DE68)/(100*CV68*(1000-AU68*DD68))</f>
        <v>0</v>
      </c>
      <c r="AI68">
        <f>(AJ68 - AK68 - DI68*1E3/(8.314*(DK68+273.15)) * AM68/DH68 * AL68) * DH68/(100*CV68) * (1000 - DE68)/1000</f>
        <v>0</v>
      </c>
      <c r="AJ68">
        <v>854.852653004099</v>
      </c>
      <c r="AK68">
        <v>833.452157575757</v>
      </c>
      <c r="AL68">
        <v>3.35674049226892</v>
      </c>
      <c r="AM68">
        <v>64.2423246042722</v>
      </c>
      <c r="AN68">
        <f>(AP68 - AO68 + DI68*1E3/(8.314*(DK68+273.15)) * AR68/DH68 * AQ68) * DH68/(100*CV68) * 1000/(1000 - AP68)</f>
        <v>0</v>
      </c>
      <c r="AO68">
        <v>11.5985229238205</v>
      </c>
      <c r="AP68">
        <v>12.3545503030303</v>
      </c>
      <c r="AQ68">
        <v>-3.10132167742593e-07</v>
      </c>
      <c r="AR68">
        <v>102.202052282038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MAX(0,($B$13+$C$13*DP68)/(1+$D$13*DP68)*DI68/(DK68+273)*$E$13)</f>
        <v>0</v>
      </c>
      <c r="AX68" t="s">
        <v>407</v>
      </c>
      <c r="AY68" t="s">
        <v>407</v>
      </c>
      <c r="AZ68">
        <v>0</v>
      </c>
      <c r="BA68">
        <v>0</v>
      </c>
      <c r="BB68">
        <f>1-AZ68/BA68</f>
        <v>0</v>
      </c>
      <c r="BC68">
        <v>0</v>
      </c>
      <c r="BD68" t="s">
        <v>407</v>
      </c>
      <c r="BE68" t="s">
        <v>407</v>
      </c>
      <c r="BF68">
        <v>0</v>
      </c>
      <c r="BG68">
        <v>0</v>
      </c>
      <c r="BH68">
        <f>1-BF68/BG68</f>
        <v>0</v>
      </c>
      <c r="BI68">
        <v>0.5</v>
      </c>
      <c r="BJ68">
        <f>CS68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407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f>$B$11*DQ68+$C$11*DR68+$F$11*EC68*(1-EF68)</f>
        <v>0</v>
      </c>
      <c r="CS68">
        <f>CR68*CT68</f>
        <v>0</v>
      </c>
      <c r="CT68">
        <f>($B$11*$D$9+$C$11*$D$9+$F$11*((EP68+EH68)/MAX(EP68+EH68+EQ68, 0.1)*$I$9+EQ68/MAX(EP68+EH68+EQ68, 0.1)*$J$9))/($B$11+$C$11+$F$11)</f>
        <v>0</v>
      </c>
      <c r="CU68">
        <f>($B$11*$K$9+$C$11*$K$9+$F$11*((EP68+EH68)/MAX(EP68+EH68+EQ68, 0.1)*$P$9+EQ68/MAX(EP68+EH68+EQ68, 0.1)*$Q$9))/($B$11+$C$11+$F$11)</f>
        <v>0</v>
      </c>
      <c r="CV68">
        <v>2.18</v>
      </c>
      <c r="CW68">
        <v>0.5</v>
      </c>
      <c r="CX68" t="s">
        <v>408</v>
      </c>
      <c r="CY68">
        <v>2</v>
      </c>
      <c r="CZ68" t="b">
        <v>1</v>
      </c>
      <c r="DA68">
        <v>1510788591.1</v>
      </c>
      <c r="DB68">
        <v>799.814555555556</v>
      </c>
      <c r="DC68">
        <v>828.488851851852</v>
      </c>
      <c r="DD68">
        <v>12.3560814814815</v>
      </c>
      <c r="DE68">
        <v>11.5986555555556</v>
      </c>
      <c r="DF68">
        <v>790.731777777778</v>
      </c>
      <c r="DG68">
        <v>12.2981851851852</v>
      </c>
      <c r="DH68">
        <v>500.071888888889</v>
      </c>
      <c r="DI68">
        <v>89.6647</v>
      </c>
      <c r="DJ68">
        <v>0.0999793111111111</v>
      </c>
      <c r="DK68">
        <v>19.1911777777778</v>
      </c>
      <c r="DL68">
        <v>19.9821814814815</v>
      </c>
      <c r="DM68">
        <v>999.9</v>
      </c>
      <c r="DN68">
        <v>0</v>
      </c>
      <c r="DO68">
        <v>0</v>
      </c>
      <c r="DP68">
        <v>9994.90629629629</v>
      </c>
      <c r="DQ68">
        <v>0</v>
      </c>
      <c r="DR68">
        <v>9.98469</v>
      </c>
      <c r="DS68">
        <v>-28.6743333333333</v>
      </c>
      <c r="DT68">
        <v>809.820851851852</v>
      </c>
      <c r="DU68">
        <v>838.210962962963</v>
      </c>
      <c r="DV68">
        <v>0.757429</v>
      </c>
      <c r="DW68">
        <v>828.488851851852</v>
      </c>
      <c r="DX68">
        <v>11.5986555555556</v>
      </c>
      <c r="DY68">
        <v>1.1079037037037</v>
      </c>
      <c r="DZ68">
        <v>1.03998925925926</v>
      </c>
      <c r="EA68">
        <v>8.41840074074074</v>
      </c>
      <c r="EB68">
        <v>7.48899481481481</v>
      </c>
      <c r="EC68">
        <v>1999.99777777778</v>
      </c>
      <c r="ED68">
        <v>0.980000777777778</v>
      </c>
      <c r="EE68">
        <v>0.0199989703703704</v>
      </c>
      <c r="EF68">
        <v>0</v>
      </c>
      <c r="EG68">
        <v>2.33871111111111</v>
      </c>
      <c r="EH68">
        <v>0</v>
      </c>
      <c r="EI68">
        <v>3815.89296296296</v>
      </c>
      <c r="EJ68">
        <v>17300.1333333333</v>
      </c>
      <c r="EK68">
        <v>38.8562962962963</v>
      </c>
      <c r="EL68">
        <v>39.333</v>
      </c>
      <c r="EM68">
        <v>38.7983333333333</v>
      </c>
      <c r="EN68">
        <v>37.5993333333333</v>
      </c>
      <c r="EO68">
        <v>37.6363333333333</v>
      </c>
      <c r="EP68">
        <v>1959.99777777778</v>
      </c>
      <c r="EQ68">
        <v>40</v>
      </c>
      <c r="ER68">
        <v>0</v>
      </c>
      <c r="ES68">
        <v>1679675947.1</v>
      </c>
      <c r="ET68">
        <v>0</v>
      </c>
      <c r="EU68">
        <v>2.33118461538462</v>
      </c>
      <c r="EV68">
        <v>-0.300369255455716</v>
      </c>
      <c r="EW68">
        <v>-17.9299145187416</v>
      </c>
      <c r="EX68">
        <v>3815.78884615385</v>
      </c>
      <c r="EY68">
        <v>15</v>
      </c>
      <c r="EZ68">
        <v>0</v>
      </c>
      <c r="FA68" t="s">
        <v>409</v>
      </c>
      <c r="FB68">
        <v>1510822609</v>
      </c>
      <c r="FC68">
        <v>1510822610</v>
      </c>
      <c r="FD68">
        <v>0</v>
      </c>
      <c r="FE68">
        <v>-0.09</v>
      </c>
      <c r="FF68">
        <v>-0.009</v>
      </c>
      <c r="FG68">
        <v>6.722</v>
      </c>
      <c r="FH68">
        <v>0.497</v>
      </c>
      <c r="FI68">
        <v>420</v>
      </c>
      <c r="FJ68">
        <v>24</v>
      </c>
      <c r="FK68">
        <v>0.26</v>
      </c>
      <c r="FL68">
        <v>0.06</v>
      </c>
      <c r="FM68">
        <v>0.757414925</v>
      </c>
      <c r="FN68">
        <v>-0.00246070919324611</v>
      </c>
      <c r="FO68">
        <v>0.000618889020241111</v>
      </c>
      <c r="FP68">
        <v>1</v>
      </c>
      <c r="FQ68">
        <v>1</v>
      </c>
      <c r="FR68">
        <v>1</v>
      </c>
      <c r="FS68" t="s">
        <v>410</v>
      </c>
      <c r="FT68">
        <v>2.97435</v>
      </c>
      <c r="FU68">
        <v>2.75402</v>
      </c>
      <c r="FV68">
        <v>0.145536</v>
      </c>
      <c r="FW68">
        <v>0.149937</v>
      </c>
      <c r="FX68">
        <v>0.0639126</v>
      </c>
      <c r="FY68">
        <v>0.0615871</v>
      </c>
      <c r="FZ68">
        <v>33293.4</v>
      </c>
      <c r="GA68">
        <v>36139.1</v>
      </c>
      <c r="GB68">
        <v>35305.5</v>
      </c>
      <c r="GC68">
        <v>38551.4</v>
      </c>
      <c r="GD68">
        <v>46822.6</v>
      </c>
      <c r="GE68">
        <v>52223.8</v>
      </c>
      <c r="GF68">
        <v>55111.7</v>
      </c>
      <c r="GG68">
        <v>61795.2</v>
      </c>
      <c r="GH68">
        <v>2.00357</v>
      </c>
      <c r="GI68">
        <v>1.82775</v>
      </c>
      <c r="GJ68">
        <v>0.0348799</v>
      </c>
      <c r="GK68">
        <v>0</v>
      </c>
      <c r="GL68">
        <v>19.4318</v>
      </c>
      <c r="GM68">
        <v>999.9</v>
      </c>
      <c r="GN68">
        <v>52.887</v>
      </c>
      <c r="GO68">
        <v>27.785</v>
      </c>
      <c r="GP68">
        <v>22.1034</v>
      </c>
      <c r="GQ68">
        <v>54.6694</v>
      </c>
      <c r="GR68">
        <v>50.3285</v>
      </c>
      <c r="GS68">
        <v>1</v>
      </c>
      <c r="GT68">
        <v>-0.115777</v>
      </c>
      <c r="GU68">
        <v>4.65263</v>
      </c>
      <c r="GV68">
        <v>20.0922</v>
      </c>
      <c r="GW68">
        <v>5.20261</v>
      </c>
      <c r="GX68">
        <v>12.0041</v>
      </c>
      <c r="GY68">
        <v>4.9757</v>
      </c>
      <c r="GZ68">
        <v>3.293</v>
      </c>
      <c r="HA68">
        <v>999.9</v>
      </c>
      <c r="HB68">
        <v>9999</v>
      </c>
      <c r="HC68">
        <v>9999</v>
      </c>
      <c r="HD68">
        <v>9999</v>
      </c>
      <c r="HE68">
        <v>1.86277</v>
      </c>
      <c r="HF68">
        <v>1.86783</v>
      </c>
      <c r="HG68">
        <v>1.86753</v>
      </c>
      <c r="HH68">
        <v>1.86859</v>
      </c>
      <c r="HI68">
        <v>1.86956</v>
      </c>
      <c r="HJ68">
        <v>1.86557</v>
      </c>
      <c r="HK68">
        <v>1.86676</v>
      </c>
      <c r="HL68">
        <v>1.86812</v>
      </c>
      <c r="HM68">
        <v>5</v>
      </c>
      <c r="HN68">
        <v>0</v>
      </c>
      <c r="HO68">
        <v>0</v>
      </c>
      <c r="HP68">
        <v>0</v>
      </c>
      <c r="HQ68" t="s">
        <v>411</v>
      </c>
      <c r="HR68" t="s">
        <v>412</v>
      </c>
      <c r="HS68" t="s">
        <v>413</v>
      </c>
      <c r="HT68" t="s">
        <v>413</v>
      </c>
      <c r="HU68" t="s">
        <v>413</v>
      </c>
      <c r="HV68" t="s">
        <v>413</v>
      </c>
      <c r="HW68">
        <v>0</v>
      </c>
      <c r="HX68">
        <v>100</v>
      </c>
      <c r="HY68">
        <v>100</v>
      </c>
      <c r="HZ68">
        <v>9.227</v>
      </c>
      <c r="IA68">
        <v>0.0579</v>
      </c>
      <c r="IB68">
        <v>4.05733592392587</v>
      </c>
      <c r="IC68">
        <v>0.00686039997816796</v>
      </c>
      <c r="ID68">
        <v>-6.09800565113382e-07</v>
      </c>
      <c r="IE68">
        <v>-3.62270322714017e-11</v>
      </c>
      <c r="IF68">
        <v>0.00552775430249796</v>
      </c>
      <c r="IG68">
        <v>-0.0240141547127097</v>
      </c>
      <c r="IH68">
        <v>0.00268956239764471</v>
      </c>
      <c r="II68">
        <v>-3.17667099220491e-05</v>
      </c>
      <c r="IJ68">
        <v>-3</v>
      </c>
      <c r="IK68">
        <v>2046</v>
      </c>
      <c r="IL68">
        <v>1</v>
      </c>
      <c r="IM68">
        <v>25</v>
      </c>
      <c r="IN68">
        <v>-566.8</v>
      </c>
      <c r="IO68">
        <v>-566.9</v>
      </c>
      <c r="IP68">
        <v>1.82495</v>
      </c>
      <c r="IQ68">
        <v>2.59888</v>
      </c>
      <c r="IR68">
        <v>1.54785</v>
      </c>
      <c r="IS68">
        <v>2.30957</v>
      </c>
      <c r="IT68">
        <v>1.34644</v>
      </c>
      <c r="IU68">
        <v>2.43164</v>
      </c>
      <c r="IV68">
        <v>31.5861</v>
      </c>
      <c r="IW68">
        <v>15.1302</v>
      </c>
      <c r="IX68">
        <v>18</v>
      </c>
      <c r="IY68">
        <v>503.061</v>
      </c>
      <c r="IZ68">
        <v>393.355</v>
      </c>
      <c r="JA68">
        <v>13.2482</v>
      </c>
      <c r="JB68">
        <v>25.5569</v>
      </c>
      <c r="JC68">
        <v>30</v>
      </c>
      <c r="JD68">
        <v>25.5937</v>
      </c>
      <c r="JE68">
        <v>25.5456</v>
      </c>
      <c r="JF68">
        <v>36.5339</v>
      </c>
      <c r="JG68">
        <v>47.968</v>
      </c>
      <c r="JH68">
        <v>0</v>
      </c>
      <c r="JI68">
        <v>13.2525</v>
      </c>
      <c r="JJ68">
        <v>877.335</v>
      </c>
      <c r="JK68">
        <v>11.6529</v>
      </c>
      <c r="JL68">
        <v>102.289</v>
      </c>
      <c r="JM68">
        <v>102.885</v>
      </c>
    </row>
    <row r="69" spans="1:273">
      <c r="A69">
        <v>53</v>
      </c>
      <c r="B69">
        <v>1510788603.6</v>
      </c>
      <c r="C69">
        <v>352</v>
      </c>
      <c r="D69" t="s">
        <v>516</v>
      </c>
      <c r="E69" t="s">
        <v>517</v>
      </c>
      <c r="F69">
        <v>5</v>
      </c>
      <c r="G69" t="s">
        <v>405</v>
      </c>
      <c r="H69" t="s">
        <v>406</v>
      </c>
      <c r="I69">
        <v>1510788595.81429</v>
      </c>
      <c r="J69">
        <f>(K69)/1000</f>
        <v>0</v>
      </c>
      <c r="K69">
        <f>IF(CZ69, AN69, AH69)</f>
        <v>0</v>
      </c>
      <c r="L69">
        <f>IF(CZ69, AI69, AG69)</f>
        <v>0</v>
      </c>
      <c r="M69">
        <f>DB69 - IF(AU69&gt;1, L69*CV69*100.0/(AW69*DP69), 0)</f>
        <v>0</v>
      </c>
      <c r="N69">
        <f>((T69-J69/2)*M69-L69)/(T69+J69/2)</f>
        <v>0</v>
      </c>
      <c r="O69">
        <f>N69*(DI69+DJ69)/1000.0</f>
        <v>0</v>
      </c>
      <c r="P69">
        <f>(DB69 - IF(AU69&gt;1, L69*CV69*100.0/(AW69*DP69), 0))*(DI69+DJ69)/1000.0</f>
        <v>0</v>
      </c>
      <c r="Q69">
        <f>2.0/((1/S69-1/R69)+SIGN(S69)*SQRT((1/S69-1/R69)*(1/S69-1/R69) + 4*CW69/((CW69+1)*(CW69+1))*(2*1/S69*1/R69-1/R69*1/R69)))</f>
        <v>0</v>
      </c>
      <c r="R69">
        <f>IF(LEFT(CX69,1)&lt;&gt;"0",IF(LEFT(CX69,1)="1",3.0,CY69),$D$5+$E$5*(DP69*DI69/($K$5*1000))+$F$5*(DP69*DI69/($K$5*1000))*MAX(MIN(CV69,$J$5),$I$5)*MAX(MIN(CV69,$J$5),$I$5)+$G$5*MAX(MIN(CV69,$J$5),$I$5)*(DP69*DI69/($K$5*1000))+$H$5*(DP69*DI69/($K$5*1000))*(DP69*DI69/($K$5*1000)))</f>
        <v>0</v>
      </c>
      <c r="S69">
        <f>J69*(1000-(1000*0.61365*exp(17.502*W69/(240.97+W69))/(DI69+DJ69)+DD69)/2)/(1000*0.61365*exp(17.502*W69/(240.97+W69))/(DI69+DJ69)-DD69)</f>
        <v>0</v>
      </c>
      <c r="T69">
        <f>1/((CW69+1)/(Q69/1.6)+1/(R69/1.37)) + CW69/((CW69+1)/(Q69/1.6) + CW69/(R69/1.37))</f>
        <v>0</v>
      </c>
      <c r="U69">
        <f>(CR69*CU69)</f>
        <v>0</v>
      </c>
      <c r="V69">
        <f>(DK69+(U69+2*0.95*5.67E-8*(((DK69+$B$7)+273)^4-(DK69+273)^4)-44100*J69)/(1.84*29.3*R69+8*0.95*5.67E-8*(DK69+273)^3))</f>
        <v>0</v>
      </c>
      <c r="W69">
        <f>($C$7*DL69+$D$7*DM69+$E$7*V69)</f>
        <v>0</v>
      </c>
      <c r="X69">
        <f>0.61365*exp(17.502*W69/(240.97+W69))</f>
        <v>0</v>
      </c>
      <c r="Y69">
        <f>(Z69/AA69*100)</f>
        <v>0</v>
      </c>
      <c r="Z69">
        <f>DD69*(DI69+DJ69)/1000</f>
        <v>0</v>
      </c>
      <c r="AA69">
        <f>0.61365*exp(17.502*DK69/(240.97+DK69))</f>
        <v>0</v>
      </c>
      <c r="AB69">
        <f>(X69-DD69*(DI69+DJ69)/1000)</f>
        <v>0</v>
      </c>
      <c r="AC69">
        <f>(-J69*44100)</f>
        <v>0</v>
      </c>
      <c r="AD69">
        <f>2*29.3*R69*0.92*(DK69-W69)</f>
        <v>0</v>
      </c>
      <c r="AE69">
        <f>2*0.95*5.67E-8*(((DK69+$B$7)+273)^4-(W69+273)^4)</f>
        <v>0</v>
      </c>
      <c r="AF69">
        <f>U69+AE69+AC69+AD69</f>
        <v>0</v>
      </c>
      <c r="AG69">
        <f>DH69*AU69*(DC69-DB69*(1000-AU69*DE69)/(1000-AU69*DD69))/(100*CV69)</f>
        <v>0</v>
      </c>
      <c r="AH69">
        <f>1000*DH69*AU69*(DD69-DE69)/(100*CV69*(1000-AU69*DD69))</f>
        <v>0</v>
      </c>
      <c r="AI69">
        <f>(AJ69 - AK69 - DI69*1E3/(8.314*(DK69+273.15)) * AM69/DH69 * AL69) * DH69/(100*CV69) * (1000 - DE69)/1000</f>
        <v>0</v>
      </c>
      <c r="AJ69">
        <v>871.824519579577</v>
      </c>
      <c r="AK69">
        <v>850.486690909091</v>
      </c>
      <c r="AL69">
        <v>3.42396919213546</v>
      </c>
      <c r="AM69">
        <v>64.2423246042722</v>
      </c>
      <c r="AN69">
        <f>(AP69 - AO69 + DI69*1E3/(8.314*(DK69+273.15)) * AR69/DH69 * AQ69) * DH69/(100*CV69) * 1000/(1000 - AP69)</f>
        <v>0</v>
      </c>
      <c r="AO69">
        <v>11.59651282488</v>
      </c>
      <c r="AP69">
        <v>12.3553903030303</v>
      </c>
      <c r="AQ69">
        <v>9.19392364251174e-07</v>
      </c>
      <c r="AR69">
        <v>102.202052282038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MAX(0,($B$13+$C$13*DP69)/(1+$D$13*DP69)*DI69/(DK69+273)*$E$13)</f>
        <v>0</v>
      </c>
      <c r="AX69" t="s">
        <v>407</v>
      </c>
      <c r="AY69" t="s">
        <v>407</v>
      </c>
      <c r="AZ69">
        <v>0</v>
      </c>
      <c r="BA69">
        <v>0</v>
      </c>
      <c r="BB69">
        <f>1-AZ69/BA69</f>
        <v>0</v>
      </c>
      <c r="BC69">
        <v>0</v>
      </c>
      <c r="BD69" t="s">
        <v>407</v>
      </c>
      <c r="BE69" t="s">
        <v>407</v>
      </c>
      <c r="BF69">
        <v>0</v>
      </c>
      <c r="BG69">
        <v>0</v>
      </c>
      <c r="BH69">
        <f>1-BF69/BG69</f>
        <v>0</v>
      </c>
      <c r="BI69">
        <v>0.5</v>
      </c>
      <c r="BJ69">
        <f>CS69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407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f>$B$11*DQ69+$C$11*DR69+$F$11*EC69*(1-EF69)</f>
        <v>0</v>
      </c>
      <c r="CS69">
        <f>CR69*CT69</f>
        <v>0</v>
      </c>
      <c r="CT69">
        <f>($B$11*$D$9+$C$11*$D$9+$F$11*((EP69+EH69)/MAX(EP69+EH69+EQ69, 0.1)*$I$9+EQ69/MAX(EP69+EH69+EQ69, 0.1)*$J$9))/($B$11+$C$11+$F$11)</f>
        <v>0</v>
      </c>
      <c r="CU69">
        <f>($B$11*$K$9+$C$11*$K$9+$F$11*((EP69+EH69)/MAX(EP69+EH69+EQ69, 0.1)*$P$9+EQ69/MAX(EP69+EH69+EQ69, 0.1)*$Q$9))/($B$11+$C$11+$F$11)</f>
        <v>0</v>
      </c>
      <c r="CV69">
        <v>2.18</v>
      </c>
      <c r="CW69">
        <v>0.5</v>
      </c>
      <c r="CX69" t="s">
        <v>408</v>
      </c>
      <c r="CY69">
        <v>2</v>
      </c>
      <c r="CZ69" t="b">
        <v>1</v>
      </c>
      <c r="DA69">
        <v>1510788595.81429</v>
      </c>
      <c r="DB69">
        <v>815.565392857143</v>
      </c>
      <c r="DC69">
        <v>844.358035714286</v>
      </c>
      <c r="DD69">
        <v>12.3554928571429</v>
      </c>
      <c r="DE69">
        <v>11.5977</v>
      </c>
      <c r="DF69">
        <v>806.391464285714</v>
      </c>
      <c r="DG69">
        <v>12.2976107142857</v>
      </c>
      <c r="DH69">
        <v>500.069678571429</v>
      </c>
      <c r="DI69">
        <v>89.6649392857143</v>
      </c>
      <c r="DJ69">
        <v>0.0999332321428572</v>
      </c>
      <c r="DK69">
        <v>19.1929357142857</v>
      </c>
      <c r="DL69">
        <v>19.990825</v>
      </c>
      <c r="DM69">
        <v>999.9</v>
      </c>
      <c r="DN69">
        <v>0</v>
      </c>
      <c r="DO69">
        <v>0</v>
      </c>
      <c r="DP69">
        <v>10004.3303571429</v>
      </c>
      <c r="DQ69">
        <v>0</v>
      </c>
      <c r="DR69">
        <v>9.98469</v>
      </c>
      <c r="DS69">
        <v>-28.7927428571429</v>
      </c>
      <c r="DT69">
        <v>825.768178571429</v>
      </c>
      <c r="DU69">
        <v>854.265642857143</v>
      </c>
      <c r="DV69">
        <v>0.757788357142857</v>
      </c>
      <c r="DW69">
        <v>844.358035714286</v>
      </c>
      <c r="DX69">
        <v>11.5977</v>
      </c>
      <c r="DY69">
        <v>1.10785392857143</v>
      </c>
      <c r="DZ69">
        <v>1.03990714285714</v>
      </c>
      <c r="EA69">
        <v>8.41773178571428</v>
      </c>
      <c r="EB69">
        <v>7.48783107142857</v>
      </c>
      <c r="EC69">
        <v>1999.9825</v>
      </c>
      <c r="ED69">
        <v>0.980000535714286</v>
      </c>
      <c r="EE69">
        <v>0.0199992285714286</v>
      </c>
      <c r="EF69">
        <v>0</v>
      </c>
      <c r="EG69">
        <v>2.36363928571429</v>
      </c>
      <c r="EH69">
        <v>0</v>
      </c>
      <c r="EI69">
        <v>3814.56071428572</v>
      </c>
      <c r="EJ69">
        <v>17300.0035714286</v>
      </c>
      <c r="EK69">
        <v>38.8212142857143</v>
      </c>
      <c r="EL69">
        <v>39.2965357142857</v>
      </c>
      <c r="EM69">
        <v>38.7676428571428</v>
      </c>
      <c r="EN69">
        <v>37.58</v>
      </c>
      <c r="EO69">
        <v>37.5979642857143</v>
      </c>
      <c r="EP69">
        <v>1959.9825</v>
      </c>
      <c r="EQ69">
        <v>40</v>
      </c>
      <c r="ER69">
        <v>0</v>
      </c>
      <c r="ES69">
        <v>1679675951.9</v>
      </c>
      <c r="ET69">
        <v>0</v>
      </c>
      <c r="EU69">
        <v>2.33355</v>
      </c>
      <c r="EV69">
        <v>0.378499119717853</v>
      </c>
      <c r="EW69">
        <v>-15.9169230485579</v>
      </c>
      <c r="EX69">
        <v>3814.505</v>
      </c>
      <c r="EY69">
        <v>15</v>
      </c>
      <c r="EZ69">
        <v>0</v>
      </c>
      <c r="FA69" t="s">
        <v>409</v>
      </c>
      <c r="FB69">
        <v>1510822609</v>
      </c>
      <c r="FC69">
        <v>1510822610</v>
      </c>
      <c r="FD69">
        <v>0</v>
      </c>
      <c r="FE69">
        <v>-0.09</v>
      </c>
      <c r="FF69">
        <v>-0.009</v>
      </c>
      <c r="FG69">
        <v>6.722</v>
      </c>
      <c r="FH69">
        <v>0.497</v>
      </c>
      <c r="FI69">
        <v>420</v>
      </c>
      <c r="FJ69">
        <v>24</v>
      </c>
      <c r="FK69">
        <v>0.26</v>
      </c>
      <c r="FL69">
        <v>0.06</v>
      </c>
      <c r="FM69">
        <v>0.757797219512195</v>
      </c>
      <c r="FN69">
        <v>0.00199327526132554</v>
      </c>
      <c r="FO69">
        <v>0.000898017912586715</v>
      </c>
      <c r="FP69">
        <v>1</v>
      </c>
      <c r="FQ69">
        <v>1</v>
      </c>
      <c r="FR69">
        <v>1</v>
      </c>
      <c r="FS69" t="s">
        <v>410</v>
      </c>
      <c r="FT69">
        <v>2.97453</v>
      </c>
      <c r="FU69">
        <v>2.75386</v>
      </c>
      <c r="FV69">
        <v>0.147503</v>
      </c>
      <c r="FW69">
        <v>0.151898</v>
      </c>
      <c r="FX69">
        <v>0.0639106</v>
      </c>
      <c r="FY69">
        <v>0.0615863</v>
      </c>
      <c r="FZ69">
        <v>33217.3</v>
      </c>
      <c r="GA69">
        <v>36056.5</v>
      </c>
      <c r="GB69">
        <v>35306</v>
      </c>
      <c r="GC69">
        <v>38552.3</v>
      </c>
      <c r="GD69">
        <v>46823.2</v>
      </c>
      <c r="GE69">
        <v>52225</v>
      </c>
      <c r="GF69">
        <v>55112.2</v>
      </c>
      <c r="GG69">
        <v>61796.5</v>
      </c>
      <c r="GH69">
        <v>2.00328</v>
      </c>
      <c r="GI69">
        <v>1.8277</v>
      </c>
      <c r="GJ69">
        <v>0.0346415</v>
      </c>
      <c r="GK69">
        <v>0</v>
      </c>
      <c r="GL69">
        <v>19.4334</v>
      </c>
      <c r="GM69">
        <v>999.9</v>
      </c>
      <c r="GN69">
        <v>52.887</v>
      </c>
      <c r="GO69">
        <v>27.785</v>
      </c>
      <c r="GP69">
        <v>22.1042</v>
      </c>
      <c r="GQ69">
        <v>54.1094</v>
      </c>
      <c r="GR69">
        <v>49.8558</v>
      </c>
      <c r="GS69">
        <v>1</v>
      </c>
      <c r="GT69">
        <v>-0.115655</v>
      </c>
      <c r="GU69">
        <v>4.7758</v>
      </c>
      <c r="GV69">
        <v>20.0886</v>
      </c>
      <c r="GW69">
        <v>5.20246</v>
      </c>
      <c r="GX69">
        <v>12.004</v>
      </c>
      <c r="GY69">
        <v>4.97565</v>
      </c>
      <c r="GZ69">
        <v>3.29298</v>
      </c>
      <c r="HA69">
        <v>999.9</v>
      </c>
      <c r="HB69">
        <v>9999</v>
      </c>
      <c r="HC69">
        <v>9999</v>
      </c>
      <c r="HD69">
        <v>9999</v>
      </c>
      <c r="HE69">
        <v>1.86277</v>
      </c>
      <c r="HF69">
        <v>1.86783</v>
      </c>
      <c r="HG69">
        <v>1.86754</v>
      </c>
      <c r="HH69">
        <v>1.86859</v>
      </c>
      <c r="HI69">
        <v>1.86956</v>
      </c>
      <c r="HJ69">
        <v>1.86557</v>
      </c>
      <c r="HK69">
        <v>1.86675</v>
      </c>
      <c r="HL69">
        <v>1.86811</v>
      </c>
      <c r="HM69">
        <v>5</v>
      </c>
      <c r="HN69">
        <v>0</v>
      </c>
      <c r="HO69">
        <v>0</v>
      </c>
      <c r="HP69">
        <v>0</v>
      </c>
      <c r="HQ69" t="s">
        <v>411</v>
      </c>
      <c r="HR69" t="s">
        <v>412</v>
      </c>
      <c r="HS69" t="s">
        <v>413</v>
      </c>
      <c r="HT69" t="s">
        <v>413</v>
      </c>
      <c r="HU69" t="s">
        <v>413</v>
      </c>
      <c r="HV69" t="s">
        <v>413</v>
      </c>
      <c r="HW69">
        <v>0</v>
      </c>
      <c r="HX69">
        <v>100</v>
      </c>
      <c r="HY69">
        <v>100</v>
      </c>
      <c r="HZ69">
        <v>9.324</v>
      </c>
      <c r="IA69">
        <v>0.0579</v>
      </c>
      <c r="IB69">
        <v>4.05733592392587</v>
      </c>
      <c r="IC69">
        <v>0.00686039997816796</v>
      </c>
      <c r="ID69">
        <v>-6.09800565113382e-07</v>
      </c>
      <c r="IE69">
        <v>-3.62270322714017e-11</v>
      </c>
      <c r="IF69">
        <v>0.00552775430249796</v>
      </c>
      <c r="IG69">
        <v>-0.0240141547127097</v>
      </c>
      <c r="IH69">
        <v>0.00268956239764471</v>
      </c>
      <c r="II69">
        <v>-3.17667099220491e-05</v>
      </c>
      <c r="IJ69">
        <v>-3</v>
      </c>
      <c r="IK69">
        <v>2046</v>
      </c>
      <c r="IL69">
        <v>1</v>
      </c>
      <c r="IM69">
        <v>25</v>
      </c>
      <c r="IN69">
        <v>-566.8</v>
      </c>
      <c r="IO69">
        <v>-566.8</v>
      </c>
      <c r="IP69">
        <v>1.85303</v>
      </c>
      <c r="IQ69">
        <v>2.60376</v>
      </c>
      <c r="IR69">
        <v>1.54785</v>
      </c>
      <c r="IS69">
        <v>2.30957</v>
      </c>
      <c r="IT69">
        <v>1.34644</v>
      </c>
      <c r="IU69">
        <v>2.37671</v>
      </c>
      <c r="IV69">
        <v>31.5861</v>
      </c>
      <c r="IW69">
        <v>15.1039</v>
      </c>
      <c r="IX69">
        <v>18</v>
      </c>
      <c r="IY69">
        <v>502.864</v>
      </c>
      <c r="IZ69">
        <v>393.328</v>
      </c>
      <c r="JA69">
        <v>13.258</v>
      </c>
      <c r="JB69">
        <v>25.5569</v>
      </c>
      <c r="JC69">
        <v>30.0001</v>
      </c>
      <c r="JD69">
        <v>25.5937</v>
      </c>
      <c r="JE69">
        <v>25.5456</v>
      </c>
      <c r="JF69">
        <v>37.1355</v>
      </c>
      <c r="JG69">
        <v>47.968</v>
      </c>
      <c r="JH69">
        <v>0</v>
      </c>
      <c r="JI69">
        <v>13.1264</v>
      </c>
      <c r="JJ69">
        <v>890.752</v>
      </c>
      <c r="JK69">
        <v>11.6529</v>
      </c>
      <c r="JL69">
        <v>102.291</v>
      </c>
      <c r="JM69">
        <v>102.887</v>
      </c>
    </row>
    <row r="70" spans="1:273">
      <c r="A70">
        <v>54</v>
      </c>
      <c r="B70">
        <v>1510788608.6</v>
      </c>
      <c r="C70">
        <v>357</v>
      </c>
      <c r="D70" t="s">
        <v>518</v>
      </c>
      <c r="E70" t="s">
        <v>519</v>
      </c>
      <c r="F70">
        <v>5</v>
      </c>
      <c r="G70" t="s">
        <v>405</v>
      </c>
      <c r="H70" t="s">
        <v>406</v>
      </c>
      <c r="I70">
        <v>1510788601.1</v>
      </c>
      <c r="J70">
        <f>(K70)/1000</f>
        <v>0</v>
      </c>
      <c r="K70">
        <f>IF(CZ70, AN70, AH70)</f>
        <v>0</v>
      </c>
      <c r="L70">
        <f>IF(CZ70, AI70, AG70)</f>
        <v>0</v>
      </c>
      <c r="M70">
        <f>DB70 - IF(AU70&gt;1, L70*CV70*100.0/(AW70*DP70), 0)</f>
        <v>0</v>
      </c>
      <c r="N70">
        <f>((T70-J70/2)*M70-L70)/(T70+J70/2)</f>
        <v>0</v>
      </c>
      <c r="O70">
        <f>N70*(DI70+DJ70)/1000.0</f>
        <v>0</v>
      </c>
      <c r="P70">
        <f>(DB70 - IF(AU70&gt;1, L70*CV70*100.0/(AW70*DP70), 0))*(DI70+DJ70)/1000.0</f>
        <v>0</v>
      </c>
      <c r="Q70">
        <f>2.0/((1/S70-1/R70)+SIGN(S70)*SQRT((1/S70-1/R70)*(1/S70-1/R70) + 4*CW70/((CW70+1)*(CW70+1))*(2*1/S70*1/R70-1/R70*1/R70)))</f>
        <v>0</v>
      </c>
      <c r="R70">
        <f>IF(LEFT(CX70,1)&lt;&gt;"0",IF(LEFT(CX70,1)="1",3.0,CY70),$D$5+$E$5*(DP70*DI70/($K$5*1000))+$F$5*(DP70*DI70/($K$5*1000))*MAX(MIN(CV70,$J$5),$I$5)*MAX(MIN(CV70,$J$5),$I$5)+$G$5*MAX(MIN(CV70,$J$5),$I$5)*(DP70*DI70/($K$5*1000))+$H$5*(DP70*DI70/($K$5*1000))*(DP70*DI70/($K$5*1000)))</f>
        <v>0</v>
      </c>
      <c r="S70">
        <f>J70*(1000-(1000*0.61365*exp(17.502*W70/(240.97+W70))/(DI70+DJ70)+DD70)/2)/(1000*0.61365*exp(17.502*W70/(240.97+W70))/(DI70+DJ70)-DD70)</f>
        <v>0</v>
      </c>
      <c r="T70">
        <f>1/((CW70+1)/(Q70/1.6)+1/(R70/1.37)) + CW70/((CW70+1)/(Q70/1.6) + CW70/(R70/1.37))</f>
        <v>0</v>
      </c>
      <c r="U70">
        <f>(CR70*CU70)</f>
        <v>0</v>
      </c>
      <c r="V70">
        <f>(DK70+(U70+2*0.95*5.67E-8*(((DK70+$B$7)+273)^4-(DK70+273)^4)-44100*J70)/(1.84*29.3*R70+8*0.95*5.67E-8*(DK70+273)^3))</f>
        <v>0</v>
      </c>
      <c r="W70">
        <f>($C$7*DL70+$D$7*DM70+$E$7*V70)</f>
        <v>0</v>
      </c>
      <c r="X70">
        <f>0.61365*exp(17.502*W70/(240.97+W70))</f>
        <v>0</v>
      </c>
      <c r="Y70">
        <f>(Z70/AA70*100)</f>
        <v>0</v>
      </c>
      <c r="Z70">
        <f>DD70*(DI70+DJ70)/1000</f>
        <v>0</v>
      </c>
      <c r="AA70">
        <f>0.61365*exp(17.502*DK70/(240.97+DK70))</f>
        <v>0</v>
      </c>
      <c r="AB70">
        <f>(X70-DD70*(DI70+DJ70)/1000)</f>
        <v>0</v>
      </c>
      <c r="AC70">
        <f>(-J70*44100)</f>
        <v>0</v>
      </c>
      <c r="AD70">
        <f>2*29.3*R70*0.92*(DK70-W70)</f>
        <v>0</v>
      </c>
      <c r="AE70">
        <f>2*0.95*5.67E-8*(((DK70+$B$7)+273)^4-(W70+273)^4)</f>
        <v>0</v>
      </c>
      <c r="AF70">
        <f>U70+AE70+AC70+AD70</f>
        <v>0</v>
      </c>
      <c r="AG70">
        <f>DH70*AU70*(DC70-DB70*(1000-AU70*DE70)/(1000-AU70*DD70))/(100*CV70)</f>
        <v>0</v>
      </c>
      <c r="AH70">
        <f>1000*DH70*AU70*(DD70-DE70)/(100*CV70*(1000-AU70*DD70))</f>
        <v>0</v>
      </c>
      <c r="AI70">
        <f>(AJ70 - AK70 - DI70*1E3/(8.314*(DK70+273.15)) * AM70/DH70 * AL70) * DH70/(100*CV70) * (1000 - DE70)/1000</f>
        <v>0</v>
      </c>
      <c r="AJ70">
        <v>888.730847856301</v>
      </c>
      <c r="AK70">
        <v>867.548357575758</v>
      </c>
      <c r="AL70">
        <v>3.38692806451198</v>
      </c>
      <c r="AM70">
        <v>64.2423246042722</v>
      </c>
      <c r="AN70">
        <f>(AP70 - AO70 + DI70*1E3/(8.314*(DK70+273.15)) * AR70/DH70 * AQ70) * DH70/(100*CV70) * 1000/(1000 - AP70)</f>
        <v>0</v>
      </c>
      <c r="AO70">
        <v>11.5988341697238</v>
      </c>
      <c r="AP70">
        <v>12.3510193939394</v>
      </c>
      <c r="AQ70">
        <v>-1.66887364058557e-06</v>
      </c>
      <c r="AR70">
        <v>102.202052282038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MAX(0,($B$13+$C$13*DP70)/(1+$D$13*DP70)*DI70/(DK70+273)*$E$13)</f>
        <v>0</v>
      </c>
      <c r="AX70" t="s">
        <v>407</v>
      </c>
      <c r="AY70" t="s">
        <v>407</v>
      </c>
      <c r="AZ70">
        <v>0</v>
      </c>
      <c r="BA70">
        <v>0</v>
      </c>
      <c r="BB70">
        <f>1-AZ70/BA70</f>
        <v>0</v>
      </c>
      <c r="BC70">
        <v>0</v>
      </c>
      <c r="BD70" t="s">
        <v>407</v>
      </c>
      <c r="BE70" t="s">
        <v>407</v>
      </c>
      <c r="BF70">
        <v>0</v>
      </c>
      <c r="BG70">
        <v>0</v>
      </c>
      <c r="BH70">
        <f>1-BF70/BG70</f>
        <v>0</v>
      </c>
      <c r="BI70">
        <v>0.5</v>
      </c>
      <c r="BJ70">
        <f>CS70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407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f>$B$11*DQ70+$C$11*DR70+$F$11*EC70*(1-EF70)</f>
        <v>0</v>
      </c>
      <c r="CS70">
        <f>CR70*CT70</f>
        <v>0</v>
      </c>
      <c r="CT70">
        <f>($B$11*$D$9+$C$11*$D$9+$F$11*((EP70+EH70)/MAX(EP70+EH70+EQ70, 0.1)*$I$9+EQ70/MAX(EP70+EH70+EQ70, 0.1)*$J$9))/($B$11+$C$11+$F$11)</f>
        <v>0</v>
      </c>
      <c r="CU70">
        <f>($B$11*$K$9+$C$11*$K$9+$F$11*((EP70+EH70)/MAX(EP70+EH70+EQ70, 0.1)*$P$9+EQ70/MAX(EP70+EH70+EQ70, 0.1)*$Q$9))/($B$11+$C$11+$F$11)</f>
        <v>0</v>
      </c>
      <c r="CV70">
        <v>2.18</v>
      </c>
      <c r="CW70">
        <v>0.5</v>
      </c>
      <c r="CX70" t="s">
        <v>408</v>
      </c>
      <c r="CY70">
        <v>2</v>
      </c>
      <c r="CZ70" t="b">
        <v>1</v>
      </c>
      <c r="DA70">
        <v>1510788601.1</v>
      </c>
      <c r="DB70">
        <v>833.294555555556</v>
      </c>
      <c r="DC70">
        <v>862.088481481481</v>
      </c>
      <c r="DD70">
        <v>12.3544296296296</v>
      </c>
      <c r="DE70">
        <v>11.597737037037</v>
      </c>
      <c r="DF70">
        <v>824.018666666667</v>
      </c>
      <c r="DG70">
        <v>12.2965740740741</v>
      </c>
      <c r="DH70">
        <v>500.075111111111</v>
      </c>
      <c r="DI70">
        <v>89.6645740740741</v>
      </c>
      <c r="DJ70">
        <v>0.100136244444444</v>
      </c>
      <c r="DK70">
        <v>19.1941703703704</v>
      </c>
      <c r="DL70">
        <v>20.0054185185185</v>
      </c>
      <c r="DM70">
        <v>999.9</v>
      </c>
      <c r="DN70">
        <v>0</v>
      </c>
      <c r="DO70">
        <v>0</v>
      </c>
      <c r="DP70">
        <v>9974.46851851852</v>
      </c>
      <c r="DQ70">
        <v>0</v>
      </c>
      <c r="DR70">
        <v>9.98469</v>
      </c>
      <c r="DS70">
        <v>-28.7939185185185</v>
      </c>
      <c r="DT70">
        <v>843.718259259259</v>
      </c>
      <c r="DU70">
        <v>872.204111111111</v>
      </c>
      <c r="DV70">
        <v>0.756683518518519</v>
      </c>
      <c r="DW70">
        <v>862.088481481481</v>
      </c>
      <c r="DX70">
        <v>11.597737037037</v>
      </c>
      <c r="DY70">
        <v>1.10775444444444</v>
      </c>
      <c r="DZ70">
        <v>1.0399062962963</v>
      </c>
      <c r="EA70">
        <v>8.41640037037037</v>
      </c>
      <c r="EB70">
        <v>7.48782222222222</v>
      </c>
      <c r="EC70">
        <v>2000.01407407407</v>
      </c>
      <c r="ED70">
        <v>0.980000333333333</v>
      </c>
      <c r="EE70">
        <v>0.0199994444444444</v>
      </c>
      <c r="EF70">
        <v>0</v>
      </c>
      <c r="EG70">
        <v>2.3289962962963</v>
      </c>
      <c r="EH70">
        <v>0</v>
      </c>
      <c r="EI70">
        <v>3813.40703703704</v>
      </c>
      <c r="EJ70">
        <v>17300.2814814815</v>
      </c>
      <c r="EK70">
        <v>38.7775555555556</v>
      </c>
      <c r="EL70">
        <v>39.272962962963</v>
      </c>
      <c r="EM70">
        <v>38.7243333333333</v>
      </c>
      <c r="EN70">
        <v>37.5505185185185</v>
      </c>
      <c r="EO70">
        <v>37.5644814814815</v>
      </c>
      <c r="EP70">
        <v>1960.01333333333</v>
      </c>
      <c r="EQ70">
        <v>40.0007407407407</v>
      </c>
      <c r="ER70">
        <v>0</v>
      </c>
      <c r="ES70">
        <v>1679675956.7</v>
      </c>
      <c r="ET70">
        <v>0</v>
      </c>
      <c r="EU70">
        <v>2.30856538461538</v>
      </c>
      <c r="EV70">
        <v>-0.117138475717775</v>
      </c>
      <c r="EW70">
        <v>-11.4362393211982</v>
      </c>
      <c r="EX70">
        <v>3813.48346153846</v>
      </c>
      <c r="EY70">
        <v>15</v>
      </c>
      <c r="EZ70">
        <v>0</v>
      </c>
      <c r="FA70" t="s">
        <v>409</v>
      </c>
      <c r="FB70">
        <v>1510822609</v>
      </c>
      <c r="FC70">
        <v>1510822610</v>
      </c>
      <c r="FD70">
        <v>0</v>
      </c>
      <c r="FE70">
        <v>-0.09</v>
      </c>
      <c r="FF70">
        <v>-0.009</v>
      </c>
      <c r="FG70">
        <v>6.722</v>
      </c>
      <c r="FH70">
        <v>0.497</v>
      </c>
      <c r="FI70">
        <v>420</v>
      </c>
      <c r="FJ70">
        <v>24</v>
      </c>
      <c r="FK70">
        <v>0.26</v>
      </c>
      <c r="FL70">
        <v>0.06</v>
      </c>
      <c r="FM70">
        <v>0.7572142</v>
      </c>
      <c r="FN70">
        <v>-0.00519431144465442</v>
      </c>
      <c r="FO70">
        <v>0.00154457238742637</v>
      </c>
      <c r="FP70">
        <v>1</v>
      </c>
      <c r="FQ70">
        <v>1</v>
      </c>
      <c r="FR70">
        <v>1</v>
      </c>
      <c r="FS70" t="s">
        <v>410</v>
      </c>
      <c r="FT70">
        <v>2.97455</v>
      </c>
      <c r="FU70">
        <v>2.75323</v>
      </c>
      <c r="FV70">
        <v>0.149445</v>
      </c>
      <c r="FW70">
        <v>0.153786</v>
      </c>
      <c r="FX70">
        <v>0.0638938</v>
      </c>
      <c r="FY70">
        <v>0.0615887</v>
      </c>
      <c r="FZ70">
        <v>33141.6</v>
      </c>
      <c r="GA70">
        <v>35976.3</v>
      </c>
      <c r="GB70">
        <v>35306</v>
      </c>
      <c r="GC70">
        <v>38552.3</v>
      </c>
      <c r="GD70">
        <v>46824</v>
      </c>
      <c r="GE70">
        <v>52225</v>
      </c>
      <c r="GF70">
        <v>55112.1</v>
      </c>
      <c r="GG70">
        <v>61796.6</v>
      </c>
      <c r="GH70">
        <v>2.0031</v>
      </c>
      <c r="GI70">
        <v>1.82762</v>
      </c>
      <c r="GJ70">
        <v>0.0347346</v>
      </c>
      <c r="GK70">
        <v>0</v>
      </c>
      <c r="GL70">
        <v>19.4334</v>
      </c>
      <c r="GM70">
        <v>999.9</v>
      </c>
      <c r="GN70">
        <v>52.887</v>
      </c>
      <c r="GO70">
        <v>27.785</v>
      </c>
      <c r="GP70">
        <v>22.105</v>
      </c>
      <c r="GQ70">
        <v>55.7094</v>
      </c>
      <c r="GR70">
        <v>49.7917</v>
      </c>
      <c r="GS70">
        <v>1</v>
      </c>
      <c r="GT70">
        <v>-0.113249</v>
      </c>
      <c r="GU70">
        <v>5.25398</v>
      </c>
      <c r="GV70">
        <v>20.0741</v>
      </c>
      <c r="GW70">
        <v>5.20202</v>
      </c>
      <c r="GX70">
        <v>12.004</v>
      </c>
      <c r="GY70">
        <v>4.97565</v>
      </c>
      <c r="GZ70">
        <v>3.29295</v>
      </c>
      <c r="HA70">
        <v>999.9</v>
      </c>
      <c r="HB70">
        <v>9999</v>
      </c>
      <c r="HC70">
        <v>9999</v>
      </c>
      <c r="HD70">
        <v>9999</v>
      </c>
      <c r="HE70">
        <v>1.86274</v>
      </c>
      <c r="HF70">
        <v>1.86782</v>
      </c>
      <c r="HG70">
        <v>1.86752</v>
      </c>
      <c r="HH70">
        <v>1.86859</v>
      </c>
      <c r="HI70">
        <v>1.86952</v>
      </c>
      <c r="HJ70">
        <v>1.86556</v>
      </c>
      <c r="HK70">
        <v>1.86672</v>
      </c>
      <c r="HL70">
        <v>1.86807</v>
      </c>
      <c r="HM70">
        <v>5</v>
      </c>
      <c r="HN70">
        <v>0</v>
      </c>
      <c r="HO70">
        <v>0</v>
      </c>
      <c r="HP70">
        <v>0</v>
      </c>
      <c r="HQ70" t="s">
        <v>411</v>
      </c>
      <c r="HR70" t="s">
        <v>412</v>
      </c>
      <c r="HS70" t="s">
        <v>413</v>
      </c>
      <c r="HT70" t="s">
        <v>413</v>
      </c>
      <c r="HU70" t="s">
        <v>413</v>
      </c>
      <c r="HV70" t="s">
        <v>413</v>
      </c>
      <c r="HW70">
        <v>0</v>
      </c>
      <c r="HX70">
        <v>100</v>
      </c>
      <c r="HY70">
        <v>100</v>
      </c>
      <c r="HZ70">
        <v>9.42</v>
      </c>
      <c r="IA70">
        <v>0.0578</v>
      </c>
      <c r="IB70">
        <v>4.05733592392587</v>
      </c>
      <c r="IC70">
        <v>0.00686039997816796</v>
      </c>
      <c r="ID70">
        <v>-6.09800565113382e-07</v>
      </c>
      <c r="IE70">
        <v>-3.62270322714017e-11</v>
      </c>
      <c r="IF70">
        <v>0.00552775430249796</v>
      </c>
      <c r="IG70">
        <v>-0.0240141547127097</v>
      </c>
      <c r="IH70">
        <v>0.00268956239764471</v>
      </c>
      <c r="II70">
        <v>-3.17667099220491e-05</v>
      </c>
      <c r="IJ70">
        <v>-3</v>
      </c>
      <c r="IK70">
        <v>2046</v>
      </c>
      <c r="IL70">
        <v>1</v>
      </c>
      <c r="IM70">
        <v>25</v>
      </c>
      <c r="IN70">
        <v>-566.7</v>
      </c>
      <c r="IO70">
        <v>-566.7</v>
      </c>
      <c r="IP70">
        <v>1.87988</v>
      </c>
      <c r="IQ70">
        <v>2.60742</v>
      </c>
      <c r="IR70">
        <v>1.54785</v>
      </c>
      <c r="IS70">
        <v>2.30835</v>
      </c>
      <c r="IT70">
        <v>1.34644</v>
      </c>
      <c r="IU70">
        <v>2.27539</v>
      </c>
      <c r="IV70">
        <v>31.5861</v>
      </c>
      <c r="IW70">
        <v>15.0952</v>
      </c>
      <c r="IX70">
        <v>18</v>
      </c>
      <c r="IY70">
        <v>502.748</v>
      </c>
      <c r="IZ70">
        <v>393.287</v>
      </c>
      <c r="JA70">
        <v>13.1805</v>
      </c>
      <c r="JB70">
        <v>25.5569</v>
      </c>
      <c r="JC70">
        <v>30.0016</v>
      </c>
      <c r="JD70">
        <v>25.5937</v>
      </c>
      <c r="JE70">
        <v>25.5456</v>
      </c>
      <c r="JF70">
        <v>37.6635</v>
      </c>
      <c r="JG70">
        <v>47.968</v>
      </c>
      <c r="JH70">
        <v>0</v>
      </c>
      <c r="JI70">
        <v>13.1123</v>
      </c>
      <c r="JJ70">
        <v>904.202</v>
      </c>
      <c r="JK70">
        <v>11.6529</v>
      </c>
      <c r="JL70">
        <v>102.29</v>
      </c>
      <c r="JM70">
        <v>102.887</v>
      </c>
    </row>
    <row r="71" spans="1:273">
      <c r="A71">
        <v>55</v>
      </c>
      <c r="B71">
        <v>1510788613.6</v>
      </c>
      <c r="C71">
        <v>362</v>
      </c>
      <c r="D71" t="s">
        <v>520</v>
      </c>
      <c r="E71" t="s">
        <v>521</v>
      </c>
      <c r="F71">
        <v>5</v>
      </c>
      <c r="G71" t="s">
        <v>405</v>
      </c>
      <c r="H71" t="s">
        <v>406</v>
      </c>
      <c r="I71">
        <v>1510788605.81429</v>
      </c>
      <c r="J71">
        <f>(K71)/1000</f>
        <v>0</v>
      </c>
      <c r="K71">
        <f>IF(CZ71, AN71, AH71)</f>
        <v>0</v>
      </c>
      <c r="L71">
        <f>IF(CZ71, AI71, AG71)</f>
        <v>0</v>
      </c>
      <c r="M71">
        <f>DB71 - IF(AU71&gt;1, L71*CV71*100.0/(AW71*DP71), 0)</f>
        <v>0</v>
      </c>
      <c r="N71">
        <f>((T71-J71/2)*M71-L71)/(T71+J71/2)</f>
        <v>0</v>
      </c>
      <c r="O71">
        <f>N71*(DI71+DJ71)/1000.0</f>
        <v>0</v>
      </c>
      <c r="P71">
        <f>(DB71 - IF(AU71&gt;1, L71*CV71*100.0/(AW71*DP71), 0))*(DI71+DJ71)/1000.0</f>
        <v>0</v>
      </c>
      <c r="Q71">
        <f>2.0/((1/S71-1/R71)+SIGN(S71)*SQRT((1/S71-1/R71)*(1/S71-1/R71) + 4*CW71/((CW71+1)*(CW71+1))*(2*1/S71*1/R71-1/R71*1/R71)))</f>
        <v>0</v>
      </c>
      <c r="R71">
        <f>IF(LEFT(CX71,1)&lt;&gt;"0",IF(LEFT(CX71,1)="1",3.0,CY71),$D$5+$E$5*(DP71*DI71/($K$5*1000))+$F$5*(DP71*DI71/($K$5*1000))*MAX(MIN(CV71,$J$5),$I$5)*MAX(MIN(CV71,$J$5),$I$5)+$G$5*MAX(MIN(CV71,$J$5),$I$5)*(DP71*DI71/($K$5*1000))+$H$5*(DP71*DI71/($K$5*1000))*(DP71*DI71/($K$5*1000)))</f>
        <v>0</v>
      </c>
      <c r="S71">
        <f>J71*(1000-(1000*0.61365*exp(17.502*W71/(240.97+W71))/(DI71+DJ71)+DD71)/2)/(1000*0.61365*exp(17.502*W71/(240.97+W71))/(DI71+DJ71)-DD71)</f>
        <v>0</v>
      </c>
      <c r="T71">
        <f>1/((CW71+1)/(Q71/1.6)+1/(R71/1.37)) + CW71/((CW71+1)/(Q71/1.6) + CW71/(R71/1.37))</f>
        <v>0</v>
      </c>
      <c r="U71">
        <f>(CR71*CU71)</f>
        <v>0</v>
      </c>
      <c r="V71">
        <f>(DK71+(U71+2*0.95*5.67E-8*(((DK71+$B$7)+273)^4-(DK71+273)^4)-44100*J71)/(1.84*29.3*R71+8*0.95*5.67E-8*(DK71+273)^3))</f>
        <v>0</v>
      </c>
      <c r="W71">
        <f>($C$7*DL71+$D$7*DM71+$E$7*V71)</f>
        <v>0</v>
      </c>
      <c r="X71">
        <f>0.61365*exp(17.502*W71/(240.97+W71))</f>
        <v>0</v>
      </c>
      <c r="Y71">
        <f>(Z71/AA71*100)</f>
        <v>0</v>
      </c>
      <c r="Z71">
        <f>DD71*(DI71+DJ71)/1000</f>
        <v>0</v>
      </c>
      <c r="AA71">
        <f>0.61365*exp(17.502*DK71/(240.97+DK71))</f>
        <v>0</v>
      </c>
      <c r="AB71">
        <f>(X71-DD71*(DI71+DJ71)/1000)</f>
        <v>0</v>
      </c>
      <c r="AC71">
        <f>(-J71*44100)</f>
        <v>0</v>
      </c>
      <c r="AD71">
        <f>2*29.3*R71*0.92*(DK71-W71)</f>
        <v>0</v>
      </c>
      <c r="AE71">
        <f>2*0.95*5.67E-8*(((DK71+$B$7)+273)^4-(W71+273)^4)</f>
        <v>0</v>
      </c>
      <c r="AF71">
        <f>U71+AE71+AC71+AD71</f>
        <v>0</v>
      </c>
      <c r="AG71">
        <f>DH71*AU71*(DC71-DB71*(1000-AU71*DE71)/(1000-AU71*DD71))/(100*CV71)</f>
        <v>0</v>
      </c>
      <c r="AH71">
        <f>1000*DH71*AU71*(DD71-DE71)/(100*CV71*(1000-AU71*DD71))</f>
        <v>0</v>
      </c>
      <c r="AI71">
        <f>(AJ71 - AK71 - DI71*1E3/(8.314*(DK71+273.15)) * AM71/DH71 * AL71) * DH71/(100*CV71) * (1000 - DE71)/1000</f>
        <v>0</v>
      </c>
      <c r="AJ71">
        <v>905.782421629896</v>
      </c>
      <c r="AK71">
        <v>884.498418181818</v>
      </c>
      <c r="AL71">
        <v>3.38894936103681</v>
      </c>
      <c r="AM71">
        <v>64.2423246042722</v>
      </c>
      <c r="AN71">
        <f>(AP71 - AO71 + DI71*1E3/(8.314*(DK71+273.15)) * AR71/DH71 * AQ71) * DH71/(100*CV71) * 1000/(1000 - AP71)</f>
        <v>0</v>
      </c>
      <c r="AO71">
        <v>11.5970313716883</v>
      </c>
      <c r="AP71">
        <v>12.3422987878788</v>
      </c>
      <c r="AQ71">
        <v>-3.60851903749238e-06</v>
      </c>
      <c r="AR71">
        <v>102.202052282038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MAX(0,($B$13+$C$13*DP71)/(1+$D$13*DP71)*DI71/(DK71+273)*$E$13)</f>
        <v>0</v>
      </c>
      <c r="AX71" t="s">
        <v>407</v>
      </c>
      <c r="AY71" t="s">
        <v>407</v>
      </c>
      <c r="AZ71">
        <v>0</v>
      </c>
      <c r="BA71">
        <v>0</v>
      </c>
      <c r="BB71">
        <f>1-AZ71/BA71</f>
        <v>0</v>
      </c>
      <c r="BC71">
        <v>0</v>
      </c>
      <c r="BD71" t="s">
        <v>407</v>
      </c>
      <c r="BE71" t="s">
        <v>407</v>
      </c>
      <c r="BF71">
        <v>0</v>
      </c>
      <c r="BG71">
        <v>0</v>
      </c>
      <c r="BH71">
        <f>1-BF71/BG71</f>
        <v>0</v>
      </c>
      <c r="BI71">
        <v>0.5</v>
      </c>
      <c r="BJ71">
        <f>CS71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407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f>$B$11*DQ71+$C$11*DR71+$F$11*EC71*(1-EF71)</f>
        <v>0</v>
      </c>
      <c r="CS71">
        <f>CR71*CT71</f>
        <v>0</v>
      </c>
      <c r="CT71">
        <f>($B$11*$D$9+$C$11*$D$9+$F$11*((EP71+EH71)/MAX(EP71+EH71+EQ71, 0.1)*$I$9+EQ71/MAX(EP71+EH71+EQ71, 0.1)*$J$9))/($B$11+$C$11+$F$11)</f>
        <v>0</v>
      </c>
      <c r="CU71">
        <f>($B$11*$K$9+$C$11*$K$9+$F$11*((EP71+EH71)/MAX(EP71+EH71+EQ71, 0.1)*$P$9+EQ71/MAX(EP71+EH71+EQ71, 0.1)*$Q$9))/($B$11+$C$11+$F$11)</f>
        <v>0</v>
      </c>
      <c r="CV71">
        <v>2.18</v>
      </c>
      <c r="CW71">
        <v>0.5</v>
      </c>
      <c r="CX71" t="s">
        <v>408</v>
      </c>
      <c r="CY71">
        <v>2</v>
      </c>
      <c r="CZ71" t="b">
        <v>1</v>
      </c>
      <c r="DA71">
        <v>1510788605.81429</v>
      </c>
      <c r="DB71">
        <v>849.120928571429</v>
      </c>
      <c r="DC71">
        <v>877.858964285714</v>
      </c>
      <c r="DD71">
        <v>12.3515428571429</v>
      </c>
      <c r="DE71">
        <v>11.5973821428571</v>
      </c>
      <c r="DF71">
        <v>839.75425</v>
      </c>
      <c r="DG71">
        <v>12.2937642857143</v>
      </c>
      <c r="DH71">
        <v>500.059214285714</v>
      </c>
      <c r="DI71">
        <v>89.6643071428571</v>
      </c>
      <c r="DJ71">
        <v>0.100124325</v>
      </c>
      <c r="DK71">
        <v>19.19215</v>
      </c>
      <c r="DL71">
        <v>20.0053214285714</v>
      </c>
      <c r="DM71">
        <v>999.9</v>
      </c>
      <c r="DN71">
        <v>0</v>
      </c>
      <c r="DO71">
        <v>0</v>
      </c>
      <c r="DP71">
        <v>9952.45821428571</v>
      </c>
      <c r="DQ71">
        <v>0</v>
      </c>
      <c r="DR71">
        <v>9.98469</v>
      </c>
      <c r="DS71">
        <v>-28.7380178571429</v>
      </c>
      <c r="DT71">
        <v>859.740035714286</v>
      </c>
      <c r="DU71">
        <v>888.159321428571</v>
      </c>
      <c r="DV71">
        <v>0.754149178571428</v>
      </c>
      <c r="DW71">
        <v>877.858964285714</v>
      </c>
      <c r="DX71">
        <v>11.5973821428571</v>
      </c>
      <c r="DY71">
        <v>1.1074925</v>
      </c>
      <c r="DZ71">
        <v>1.03987178571429</v>
      </c>
      <c r="EA71">
        <v>8.41290714285714</v>
      </c>
      <c r="EB71">
        <v>7.48733178571428</v>
      </c>
      <c r="EC71">
        <v>2000.02464285714</v>
      </c>
      <c r="ED71">
        <v>0.980000214285714</v>
      </c>
      <c r="EE71">
        <v>0.0199995714285714</v>
      </c>
      <c r="EF71">
        <v>0</v>
      </c>
      <c r="EG71">
        <v>2.33687142857143</v>
      </c>
      <c r="EH71">
        <v>0</v>
      </c>
      <c r="EI71">
        <v>3812.57535714286</v>
      </c>
      <c r="EJ71">
        <v>17300.3785714286</v>
      </c>
      <c r="EK71">
        <v>38.7386071428571</v>
      </c>
      <c r="EL71">
        <v>39.2341785714286</v>
      </c>
      <c r="EM71">
        <v>38.6961428571429</v>
      </c>
      <c r="EN71">
        <v>37.531</v>
      </c>
      <c r="EO71">
        <v>37.5332142857143</v>
      </c>
      <c r="EP71">
        <v>1960.02392857143</v>
      </c>
      <c r="EQ71">
        <v>40.0007142857143</v>
      </c>
      <c r="ER71">
        <v>0</v>
      </c>
      <c r="ES71">
        <v>1679675961.5</v>
      </c>
      <c r="ET71">
        <v>0</v>
      </c>
      <c r="EU71">
        <v>2.34195</v>
      </c>
      <c r="EV71">
        <v>-0.397247864488865</v>
      </c>
      <c r="EW71">
        <v>-9.25094015535906</v>
      </c>
      <c r="EX71">
        <v>3812.56192307692</v>
      </c>
      <c r="EY71">
        <v>15</v>
      </c>
      <c r="EZ71">
        <v>0</v>
      </c>
      <c r="FA71" t="s">
        <v>409</v>
      </c>
      <c r="FB71">
        <v>1510822609</v>
      </c>
      <c r="FC71">
        <v>1510822610</v>
      </c>
      <c r="FD71">
        <v>0</v>
      </c>
      <c r="FE71">
        <v>-0.09</v>
      </c>
      <c r="FF71">
        <v>-0.009</v>
      </c>
      <c r="FG71">
        <v>6.722</v>
      </c>
      <c r="FH71">
        <v>0.497</v>
      </c>
      <c r="FI71">
        <v>420</v>
      </c>
      <c r="FJ71">
        <v>24</v>
      </c>
      <c r="FK71">
        <v>0.26</v>
      </c>
      <c r="FL71">
        <v>0.06</v>
      </c>
      <c r="FM71">
        <v>0.754842225</v>
      </c>
      <c r="FN71">
        <v>-0.032532146341463</v>
      </c>
      <c r="FO71">
        <v>0.00393723558786809</v>
      </c>
      <c r="FP71">
        <v>1</v>
      </c>
      <c r="FQ71">
        <v>1</v>
      </c>
      <c r="FR71">
        <v>1</v>
      </c>
      <c r="FS71" t="s">
        <v>410</v>
      </c>
      <c r="FT71">
        <v>2.97421</v>
      </c>
      <c r="FU71">
        <v>2.75343</v>
      </c>
      <c r="FV71">
        <v>0.151359</v>
      </c>
      <c r="FW71">
        <v>0.155547</v>
      </c>
      <c r="FX71">
        <v>0.0638599</v>
      </c>
      <c r="FY71">
        <v>0.0615865</v>
      </c>
      <c r="FZ71">
        <v>33066.8</v>
      </c>
      <c r="GA71">
        <v>35901.7</v>
      </c>
      <c r="GB71">
        <v>35305.7</v>
      </c>
      <c r="GC71">
        <v>38552.5</v>
      </c>
      <c r="GD71">
        <v>46825.4</v>
      </c>
      <c r="GE71">
        <v>52225.4</v>
      </c>
      <c r="GF71">
        <v>55111.6</v>
      </c>
      <c r="GG71">
        <v>61796.9</v>
      </c>
      <c r="GH71">
        <v>2.00328</v>
      </c>
      <c r="GI71">
        <v>1.8278</v>
      </c>
      <c r="GJ71">
        <v>0.0337437</v>
      </c>
      <c r="GK71">
        <v>0</v>
      </c>
      <c r="GL71">
        <v>19.4334</v>
      </c>
      <c r="GM71">
        <v>999.9</v>
      </c>
      <c r="GN71">
        <v>52.863</v>
      </c>
      <c r="GO71">
        <v>27.785</v>
      </c>
      <c r="GP71">
        <v>22.0946</v>
      </c>
      <c r="GQ71">
        <v>56.0494</v>
      </c>
      <c r="GR71">
        <v>50.3165</v>
      </c>
      <c r="GS71">
        <v>1</v>
      </c>
      <c r="GT71">
        <v>-0.113028</v>
      </c>
      <c r="GU71">
        <v>5.10065</v>
      </c>
      <c r="GV71">
        <v>20.0788</v>
      </c>
      <c r="GW71">
        <v>5.20022</v>
      </c>
      <c r="GX71">
        <v>12.004</v>
      </c>
      <c r="GY71">
        <v>4.97555</v>
      </c>
      <c r="GZ71">
        <v>3.29293</v>
      </c>
      <c r="HA71">
        <v>999.9</v>
      </c>
      <c r="HB71">
        <v>9999</v>
      </c>
      <c r="HC71">
        <v>9999</v>
      </c>
      <c r="HD71">
        <v>9999</v>
      </c>
      <c r="HE71">
        <v>1.86276</v>
      </c>
      <c r="HF71">
        <v>1.86781</v>
      </c>
      <c r="HG71">
        <v>1.86752</v>
      </c>
      <c r="HH71">
        <v>1.86859</v>
      </c>
      <c r="HI71">
        <v>1.86953</v>
      </c>
      <c r="HJ71">
        <v>1.86554</v>
      </c>
      <c r="HK71">
        <v>1.86673</v>
      </c>
      <c r="HL71">
        <v>1.86811</v>
      </c>
      <c r="HM71">
        <v>5</v>
      </c>
      <c r="HN71">
        <v>0</v>
      </c>
      <c r="HO71">
        <v>0</v>
      </c>
      <c r="HP71">
        <v>0</v>
      </c>
      <c r="HQ71" t="s">
        <v>411</v>
      </c>
      <c r="HR71" t="s">
        <v>412</v>
      </c>
      <c r="HS71" t="s">
        <v>413</v>
      </c>
      <c r="HT71" t="s">
        <v>413</v>
      </c>
      <c r="HU71" t="s">
        <v>413</v>
      </c>
      <c r="HV71" t="s">
        <v>413</v>
      </c>
      <c r="HW71">
        <v>0</v>
      </c>
      <c r="HX71">
        <v>100</v>
      </c>
      <c r="HY71">
        <v>100</v>
      </c>
      <c r="HZ71">
        <v>9.516</v>
      </c>
      <c r="IA71">
        <v>0.0575</v>
      </c>
      <c r="IB71">
        <v>4.05733592392587</v>
      </c>
      <c r="IC71">
        <v>0.00686039997816796</v>
      </c>
      <c r="ID71">
        <v>-6.09800565113382e-07</v>
      </c>
      <c r="IE71">
        <v>-3.62270322714017e-11</v>
      </c>
      <c r="IF71">
        <v>0.00552775430249796</v>
      </c>
      <c r="IG71">
        <v>-0.0240141547127097</v>
      </c>
      <c r="IH71">
        <v>0.00268956239764471</v>
      </c>
      <c r="II71">
        <v>-3.17667099220491e-05</v>
      </c>
      <c r="IJ71">
        <v>-3</v>
      </c>
      <c r="IK71">
        <v>2046</v>
      </c>
      <c r="IL71">
        <v>1</v>
      </c>
      <c r="IM71">
        <v>25</v>
      </c>
      <c r="IN71">
        <v>-566.6</v>
      </c>
      <c r="IO71">
        <v>-566.6</v>
      </c>
      <c r="IP71">
        <v>1.90918</v>
      </c>
      <c r="IQ71">
        <v>2.59399</v>
      </c>
      <c r="IR71">
        <v>1.54785</v>
      </c>
      <c r="IS71">
        <v>2.30957</v>
      </c>
      <c r="IT71">
        <v>1.34644</v>
      </c>
      <c r="IU71">
        <v>2.40967</v>
      </c>
      <c r="IV71">
        <v>31.5861</v>
      </c>
      <c r="IW71">
        <v>15.1127</v>
      </c>
      <c r="IX71">
        <v>18</v>
      </c>
      <c r="IY71">
        <v>502.864</v>
      </c>
      <c r="IZ71">
        <v>393.382</v>
      </c>
      <c r="JA71">
        <v>13.1132</v>
      </c>
      <c r="JB71">
        <v>25.5569</v>
      </c>
      <c r="JC71">
        <v>30.0006</v>
      </c>
      <c r="JD71">
        <v>25.5937</v>
      </c>
      <c r="JE71">
        <v>25.5456</v>
      </c>
      <c r="JF71">
        <v>38.2699</v>
      </c>
      <c r="JG71">
        <v>47.968</v>
      </c>
      <c r="JH71">
        <v>0</v>
      </c>
      <c r="JI71">
        <v>13.1217</v>
      </c>
      <c r="JJ71">
        <v>924.53</v>
      </c>
      <c r="JK71">
        <v>11.6529</v>
      </c>
      <c r="JL71">
        <v>102.289</v>
      </c>
      <c r="JM71">
        <v>102.887</v>
      </c>
    </row>
    <row r="72" spans="1:273">
      <c r="A72">
        <v>56</v>
      </c>
      <c r="B72">
        <v>1510788618.6</v>
      </c>
      <c r="C72">
        <v>367</v>
      </c>
      <c r="D72" t="s">
        <v>522</v>
      </c>
      <c r="E72" t="s">
        <v>523</v>
      </c>
      <c r="F72">
        <v>5</v>
      </c>
      <c r="G72" t="s">
        <v>405</v>
      </c>
      <c r="H72" t="s">
        <v>406</v>
      </c>
      <c r="I72">
        <v>1510788611.1</v>
      </c>
      <c r="J72">
        <f>(K72)/1000</f>
        <v>0</v>
      </c>
      <c r="K72">
        <f>IF(CZ72, AN72, AH72)</f>
        <v>0</v>
      </c>
      <c r="L72">
        <f>IF(CZ72, AI72, AG72)</f>
        <v>0</v>
      </c>
      <c r="M72">
        <f>DB72 - IF(AU72&gt;1, L72*CV72*100.0/(AW72*DP72), 0)</f>
        <v>0</v>
      </c>
      <c r="N72">
        <f>((T72-J72/2)*M72-L72)/(T72+J72/2)</f>
        <v>0</v>
      </c>
      <c r="O72">
        <f>N72*(DI72+DJ72)/1000.0</f>
        <v>0</v>
      </c>
      <c r="P72">
        <f>(DB72 - IF(AU72&gt;1, L72*CV72*100.0/(AW72*DP72), 0))*(DI72+DJ72)/1000.0</f>
        <v>0</v>
      </c>
      <c r="Q72">
        <f>2.0/((1/S72-1/R72)+SIGN(S72)*SQRT((1/S72-1/R72)*(1/S72-1/R72) + 4*CW72/((CW72+1)*(CW72+1))*(2*1/S72*1/R72-1/R72*1/R72)))</f>
        <v>0</v>
      </c>
      <c r="R72">
        <f>IF(LEFT(CX72,1)&lt;&gt;"0",IF(LEFT(CX72,1)="1",3.0,CY72),$D$5+$E$5*(DP72*DI72/($K$5*1000))+$F$5*(DP72*DI72/($K$5*1000))*MAX(MIN(CV72,$J$5),$I$5)*MAX(MIN(CV72,$J$5),$I$5)+$G$5*MAX(MIN(CV72,$J$5),$I$5)*(DP72*DI72/($K$5*1000))+$H$5*(DP72*DI72/($K$5*1000))*(DP72*DI72/($K$5*1000)))</f>
        <v>0</v>
      </c>
      <c r="S72">
        <f>J72*(1000-(1000*0.61365*exp(17.502*W72/(240.97+W72))/(DI72+DJ72)+DD72)/2)/(1000*0.61365*exp(17.502*W72/(240.97+W72))/(DI72+DJ72)-DD72)</f>
        <v>0</v>
      </c>
      <c r="T72">
        <f>1/((CW72+1)/(Q72/1.6)+1/(R72/1.37)) + CW72/((CW72+1)/(Q72/1.6) + CW72/(R72/1.37))</f>
        <v>0</v>
      </c>
      <c r="U72">
        <f>(CR72*CU72)</f>
        <v>0</v>
      </c>
      <c r="V72">
        <f>(DK72+(U72+2*0.95*5.67E-8*(((DK72+$B$7)+273)^4-(DK72+273)^4)-44100*J72)/(1.84*29.3*R72+8*0.95*5.67E-8*(DK72+273)^3))</f>
        <v>0</v>
      </c>
      <c r="W72">
        <f>($C$7*DL72+$D$7*DM72+$E$7*V72)</f>
        <v>0</v>
      </c>
      <c r="X72">
        <f>0.61365*exp(17.502*W72/(240.97+W72))</f>
        <v>0</v>
      </c>
      <c r="Y72">
        <f>(Z72/AA72*100)</f>
        <v>0</v>
      </c>
      <c r="Z72">
        <f>DD72*(DI72+DJ72)/1000</f>
        <v>0</v>
      </c>
      <c r="AA72">
        <f>0.61365*exp(17.502*DK72/(240.97+DK72))</f>
        <v>0</v>
      </c>
      <c r="AB72">
        <f>(X72-DD72*(DI72+DJ72)/1000)</f>
        <v>0</v>
      </c>
      <c r="AC72">
        <f>(-J72*44100)</f>
        <v>0</v>
      </c>
      <c r="AD72">
        <f>2*29.3*R72*0.92*(DK72-W72)</f>
        <v>0</v>
      </c>
      <c r="AE72">
        <f>2*0.95*5.67E-8*(((DK72+$B$7)+273)^4-(W72+273)^4)</f>
        <v>0</v>
      </c>
      <c r="AF72">
        <f>U72+AE72+AC72+AD72</f>
        <v>0</v>
      </c>
      <c r="AG72">
        <f>DH72*AU72*(DC72-DB72*(1000-AU72*DE72)/(1000-AU72*DD72))/(100*CV72)</f>
        <v>0</v>
      </c>
      <c r="AH72">
        <f>1000*DH72*AU72*(DD72-DE72)/(100*CV72*(1000-AU72*DD72))</f>
        <v>0</v>
      </c>
      <c r="AI72">
        <f>(AJ72 - AK72 - DI72*1E3/(8.314*(DK72+273.15)) * AM72/DH72 * AL72) * DH72/(100*CV72) * (1000 - DE72)/1000</f>
        <v>0</v>
      </c>
      <c r="AJ72">
        <v>921.751035260455</v>
      </c>
      <c r="AK72">
        <v>900.853115151515</v>
      </c>
      <c r="AL72">
        <v>3.28200120658544</v>
      </c>
      <c r="AM72">
        <v>64.2423246042722</v>
      </c>
      <c r="AN72">
        <f>(AP72 - AO72 + DI72*1E3/(8.314*(DK72+273.15)) * AR72/DH72 * AQ72) * DH72/(100*CV72) * 1000/(1000 - AP72)</f>
        <v>0</v>
      </c>
      <c r="AO72">
        <v>11.5969260116774</v>
      </c>
      <c r="AP72">
        <v>12.333796969697</v>
      </c>
      <c r="AQ72">
        <v>-4.06800017709841e-06</v>
      </c>
      <c r="AR72">
        <v>102.202052282038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MAX(0,($B$13+$C$13*DP72)/(1+$D$13*DP72)*DI72/(DK72+273)*$E$13)</f>
        <v>0</v>
      </c>
      <c r="AX72" t="s">
        <v>407</v>
      </c>
      <c r="AY72" t="s">
        <v>407</v>
      </c>
      <c r="AZ72">
        <v>0</v>
      </c>
      <c r="BA72">
        <v>0</v>
      </c>
      <c r="BB72">
        <f>1-AZ72/BA72</f>
        <v>0</v>
      </c>
      <c r="BC72">
        <v>0</v>
      </c>
      <c r="BD72" t="s">
        <v>407</v>
      </c>
      <c r="BE72" t="s">
        <v>407</v>
      </c>
      <c r="BF72">
        <v>0</v>
      </c>
      <c r="BG72">
        <v>0</v>
      </c>
      <c r="BH72">
        <f>1-BF72/BG72</f>
        <v>0</v>
      </c>
      <c r="BI72">
        <v>0.5</v>
      </c>
      <c r="BJ72">
        <f>CS72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407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f>$B$11*DQ72+$C$11*DR72+$F$11*EC72*(1-EF72)</f>
        <v>0</v>
      </c>
      <c r="CS72">
        <f>CR72*CT72</f>
        <v>0</v>
      </c>
      <c r="CT72">
        <f>($B$11*$D$9+$C$11*$D$9+$F$11*((EP72+EH72)/MAX(EP72+EH72+EQ72, 0.1)*$I$9+EQ72/MAX(EP72+EH72+EQ72, 0.1)*$J$9))/($B$11+$C$11+$F$11)</f>
        <v>0</v>
      </c>
      <c r="CU72">
        <f>($B$11*$K$9+$C$11*$K$9+$F$11*((EP72+EH72)/MAX(EP72+EH72+EQ72, 0.1)*$P$9+EQ72/MAX(EP72+EH72+EQ72, 0.1)*$Q$9))/($B$11+$C$11+$F$11)</f>
        <v>0</v>
      </c>
      <c r="CV72">
        <v>2.18</v>
      </c>
      <c r="CW72">
        <v>0.5</v>
      </c>
      <c r="CX72" t="s">
        <v>408</v>
      </c>
      <c r="CY72">
        <v>2</v>
      </c>
      <c r="CZ72" t="b">
        <v>1</v>
      </c>
      <c r="DA72">
        <v>1510788611.1</v>
      </c>
      <c r="DB72">
        <v>866.760074074074</v>
      </c>
      <c r="DC72">
        <v>895.328444444444</v>
      </c>
      <c r="DD72">
        <v>12.3450666666667</v>
      </c>
      <c r="DE72">
        <v>11.5975259259259</v>
      </c>
      <c r="DF72">
        <v>857.292592592593</v>
      </c>
      <c r="DG72">
        <v>12.287462962963</v>
      </c>
      <c r="DH72">
        <v>500.061259259259</v>
      </c>
      <c r="DI72">
        <v>89.664762962963</v>
      </c>
      <c r="DJ72">
        <v>0.100148081481481</v>
      </c>
      <c r="DK72">
        <v>19.1871814814815</v>
      </c>
      <c r="DL72">
        <v>20.0006703703704</v>
      </c>
      <c r="DM72">
        <v>999.9</v>
      </c>
      <c r="DN72">
        <v>0</v>
      </c>
      <c r="DO72">
        <v>0</v>
      </c>
      <c r="DP72">
        <v>9941.25111111111</v>
      </c>
      <c r="DQ72">
        <v>0</v>
      </c>
      <c r="DR72">
        <v>9.98469</v>
      </c>
      <c r="DS72">
        <v>-28.5683962962963</v>
      </c>
      <c r="DT72">
        <v>877.593925925926</v>
      </c>
      <c r="DU72">
        <v>905.833962962963</v>
      </c>
      <c r="DV72">
        <v>0.747533407407408</v>
      </c>
      <c r="DW72">
        <v>895.328444444444</v>
      </c>
      <c r="DX72">
        <v>11.5975259259259</v>
      </c>
      <c r="DY72">
        <v>1.10691851851852</v>
      </c>
      <c r="DZ72">
        <v>1.03989</v>
      </c>
      <c r="EA72">
        <v>8.40525666666667</v>
      </c>
      <c r="EB72">
        <v>7.48759148148148</v>
      </c>
      <c r="EC72">
        <v>2000.02592592593</v>
      </c>
      <c r="ED72">
        <v>0.980000111111111</v>
      </c>
      <c r="EE72">
        <v>0.0199996814814815</v>
      </c>
      <c r="EF72">
        <v>0</v>
      </c>
      <c r="EG72">
        <v>2.28741111111111</v>
      </c>
      <c r="EH72">
        <v>0</v>
      </c>
      <c r="EI72">
        <v>3811.85740740741</v>
      </c>
      <c r="EJ72">
        <v>17300.3814814815</v>
      </c>
      <c r="EK72">
        <v>38.6988148148148</v>
      </c>
      <c r="EL72">
        <v>39.208</v>
      </c>
      <c r="EM72">
        <v>38.6571481481481</v>
      </c>
      <c r="EN72">
        <v>37.4998518518519</v>
      </c>
      <c r="EO72">
        <v>37.4974814814815</v>
      </c>
      <c r="EP72">
        <v>1960.02518518518</v>
      </c>
      <c r="EQ72">
        <v>40.0007407407407</v>
      </c>
      <c r="ER72">
        <v>0</v>
      </c>
      <c r="ES72">
        <v>1679675966.9</v>
      </c>
      <c r="ET72">
        <v>0</v>
      </c>
      <c r="EU72">
        <v>2.304764</v>
      </c>
      <c r="EV72">
        <v>0.110430765105428</v>
      </c>
      <c r="EW72">
        <v>-8.89923077106656</v>
      </c>
      <c r="EX72">
        <v>3811.7568</v>
      </c>
      <c r="EY72">
        <v>15</v>
      </c>
      <c r="EZ72">
        <v>0</v>
      </c>
      <c r="FA72" t="s">
        <v>409</v>
      </c>
      <c r="FB72">
        <v>1510822609</v>
      </c>
      <c r="FC72">
        <v>1510822610</v>
      </c>
      <c r="FD72">
        <v>0</v>
      </c>
      <c r="FE72">
        <v>-0.09</v>
      </c>
      <c r="FF72">
        <v>-0.009</v>
      </c>
      <c r="FG72">
        <v>6.722</v>
      </c>
      <c r="FH72">
        <v>0.497</v>
      </c>
      <c r="FI72">
        <v>420</v>
      </c>
      <c r="FJ72">
        <v>24</v>
      </c>
      <c r="FK72">
        <v>0.26</v>
      </c>
      <c r="FL72">
        <v>0.06</v>
      </c>
      <c r="FM72">
        <v>0.7517031</v>
      </c>
      <c r="FN72">
        <v>-0.0667639249530972</v>
      </c>
      <c r="FO72">
        <v>0.00673998028483764</v>
      </c>
      <c r="FP72">
        <v>1</v>
      </c>
      <c r="FQ72">
        <v>1</v>
      </c>
      <c r="FR72">
        <v>1</v>
      </c>
      <c r="FS72" t="s">
        <v>410</v>
      </c>
      <c r="FT72">
        <v>2.97437</v>
      </c>
      <c r="FU72">
        <v>2.75397</v>
      </c>
      <c r="FV72">
        <v>0.153197</v>
      </c>
      <c r="FW72">
        <v>0.157532</v>
      </c>
      <c r="FX72">
        <v>0.0638305</v>
      </c>
      <c r="FY72">
        <v>0.0615873</v>
      </c>
      <c r="FZ72">
        <v>32995.3</v>
      </c>
      <c r="GA72">
        <v>35817.4</v>
      </c>
      <c r="GB72">
        <v>35305.7</v>
      </c>
      <c r="GC72">
        <v>38552.6</v>
      </c>
      <c r="GD72">
        <v>46826.9</v>
      </c>
      <c r="GE72">
        <v>52225.8</v>
      </c>
      <c r="GF72">
        <v>55111.6</v>
      </c>
      <c r="GG72">
        <v>61797.3</v>
      </c>
      <c r="GH72">
        <v>2.00345</v>
      </c>
      <c r="GI72">
        <v>1.82775</v>
      </c>
      <c r="GJ72">
        <v>0.0328161</v>
      </c>
      <c r="GK72">
        <v>0</v>
      </c>
      <c r="GL72">
        <v>19.4334</v>
      </c>
      <c r="GM72">
        <v>999.9</v>
      </c>
      <c r="GN72">
        <v>52.863</v>
      </c>
      <c r="GO72">
        <v>27.785</v>
      </c>
      <c r="GP72">
        <v>22.0933</v>
      </c>
      <c r="GQ72">
        <v>55.9994</v>
      </c>
      <c r="GR72">
        <v>50.3606</v>
      </c>
      <c r="GS72">
        <v>1</v>
      </c>
      <c r="GT72">
        <v>-0.114035</v>
      </c>
      <c r="GU72">
        <v>4.9291</v>
      </c>
      <c r="GV72">
        <v>20.0842</v>
      </c>
      <c r="GW72">
        <v>5.19947</v>
      </c>
      <c r="GX72">
        <v>12.004</v>
      </c>
      <c r="GY72">
        <v>4.9756</v>
      </c>
      <c r="GZ72">
        <v>3.2929</v>
      </c>
      <c r="HA72">
        <v>999.9</v>
      </c>
      <c r="HB72">
        <v>9999</v>
      </c>
      <c r="HC72">
        <v>9999</v>
      </c>
      <c r="HD72">
        <v>9999</v>
      </c>
      <c r="HE72">
        <v>1.86276</v>
      </c>
      <c r="HF72">
        <v>1.86783</v>
      </c>
      <c r="HG72">
        <v>1.86752</v>
      </c>
      <c r="HH72">
        <v>1.86859</v>
      </c>
      <c r="HI72">
        <v>1.86952</v>
      </c>
      <c r="HJ72">
        <v>1.86554</v>
      </c>
      <c r="HK72">
        <v>1.86674</v>
      </c>
      <c r="HL72">
        <v>1.8681</v>
      </c>
      <c r="HM72">
        <v>5</v>
      </c>
      <c r="HN72">
        <v>0</v>
      </c>
      <c r="HO72">
        <v>0</v>
      </c>
      <c r="HP72">
        <v>0</v>
      </c>
      <c r="HQ72" t="s">
        <v>411</v>
      </c>
      <c r="HR72" t="s">
        <v>412</v>
      </c>
      <c r="HS72" t="s">
        <v>413</v>
      </c>
      <c r="HT72" t="s">
        <v>413</v>
      </c>
      <c r="HU72" t="s">
        <v>413</v>
      </c>
      <c r="HV72" t="s">
        <v>413</v>
      </c>
      <c r="HW72">
        <v>0</v>
      </c>
      <c r="HX72">
        <v>100</v>
      </c>
      <c r="HY72">
        <v>100</v>
      </c>
      <c r="HZ72">
        <v>9.608</v>
      </c>
      <c r="IA72">
        <v>0.0573</v>
      </c>
      <c r="IB72">
        <v>4.05733592392587</v>
      </c>
      <c r="IC72">
        <v>0.00686039997816796</v>
      </c>
      <c r="ID72">
        <v>-6.09800565113382e-07</v>
      </c>
      <c r="IE72">
        <v>-3.62270322714017e-11</v>
      </c>
      <c r="IF72">
        <v>0.00552775430249796</v>
      </c>
      <c r="IG72">
        <v>-0.0240141547127097</v>
      </c>
      <c r="IH72">
        <v>0.00268956239764471</v>
      </c>
      <c r="II72">
        <v>-3.17667099220491e-05</v>
      </c>
      <c r="IJ72">
        <v>-3</v>
      </c>
      <c r="IK72">
        <v>2046</v>
      </c>
      <c r="IL72">
        <v>1</v>
      </c>
      <c r="IM72">
        <v>25</v>
      </c>
      <c r="IN72">
        <v>-566.5</v>
      </c>
      <c r="IO72">
        <v>-566.5</v>
      </c>
      <c r="IP72">
        <v>1.93604</v>
      </c>
      <c r="IQ72">
        <v>2.59277</v>
      </c>
      <c r="IR72">
        <v>1.54785</v>
      </c>
      <c r="IS72">
        <v>2.30835</v>
      </c>
      <c r="IT72">
        <v>1.34644</v>
      </c>
      <c r="IU72">
        <v>2.42188</v>
      </c>
      <c r="IV72">
        <v>31.5861</v>
      </c>
      <c r="IW72">
        <v>15.1215</v>
      </c>
      <c r="IX72">
        <v>18</v>
      </c>
      <c r="IY72">
        <v>502.979</v>
      </c>
      <c r="IZ72">
        <v>393.355</v>
      </c>
      <c r="JA72">
        <v>13.101</v>
      </c>
      <c r="JB72">
        <v>25.5569</v>
      </c>
      <c r="JC72">
        <v>29.9999</v>
      </c>
      <c r="JD72">
        <v>25.5937</v>
      </c>
      <c r="JE72">
        <v>25.5456</v>
      </c>
      <c r="JF72">
        <v>38.8026</v>
      </c>
      <c r="JG72">
        <v>47.968</v>
      </c>
      <c r="JH72">
        <v>0</v>
      </c>
      <c r="JI72">
        <v>13.1287</v>
      </c>
      <c r="JJ72">
        <v>938.057</v>
      </c>
      <c r="JK72">
        <v>11.6529</v>
      </c>
      <c r="JL72">
        <v>102.289</v>
      </c>
      <c r="JM72">
        <v>102.888</v>
      </c>
    </row>
    <row r="73" spans="1:273">
      <c r="A73">
        <v>57</v>
      </c>
      <c r="B73">
        <v>1510788623.6</v>
      </c>
      <c r="C73">
        <v>372</v>
      </c>
      <c r="D73" t="s">
        <v>524</v>
      </c>
      <c r="E73" t="s">
        <v>525</v>
      </c>
      <c r="F73">
        <v>5</v>
      </c>
      <c r="G73" t="s">
        <v>405</v>
      </c>
      <c r="H73" t="s">
        <v>406</v>
      </c>
      <c r="I73">
        <v>1510788615.81429</v>
      </c>
      <c r="J73">
        <f>(K73)/1000</f>
        <v>0</v>
      </c>
      <c r="K73">
        <f>IF(CZ73, AN73, AH73)</f>
        <v>0</v>
      </c>
      <c r="L73">
        <f>IF(CZ73, AI73, AG73)</f>
        <v>0</v>
      </c>
      <c r="M73">
        <f>DB73 - IF(AU73&gt;1, L73*CV73*100.0/(AW73*DP73), 0)</f>
        <v>0</v>
      </c>
      <c r="N73">
        <f>((T73-J73/2)*M73-L73)/(T73+J73/2)</f>
        <v>0</v>
      </c>
      <c r="O73">
        <f>N73*(DI73+DJ73)/1000.0</f>
        <v>0</v>
      </c>
      <c r="P73">
        <f>(DB73 - IF(AU73&gt;1, L73*CV73*100.0/(AW73*DP73), 0))*(DI73+DJ73)/1000.0</f>
        <v>0</v>
      </c>
      <c r="Q73">
        <f>2.0/((1/S73-1/R73)+SIGN(S73)*SQRT((1/S73-1/R73)*(1/S73-1/R73) + 4*CW73/((CW73+1)*(CW73+1))*(2*1/S73*1/R73-1/R73*1/R73)))</f>
        <v>0</v>
      </c>
      <c r="R73">
        <f>IF(LEFT(CX73,1)&lt;&gt;"0",IF(LEFT(CX73,1)="1",3.0,CY73),$D$5+$E$5*(DP73*DI73/($K$5*1000))+$F$5*(DP73*DI73/($K$5*1000))*MAX(MIN(CV73,$J$5),$I$5)*MAX(MIN(CV73,$J$5),$I$5)+$G$5*MAX(MIN(CV73,$J$5),$I$5)*(DP73*DI73/($K$5*1000))+$H$5*(DP73*DI73/($K$5*1000))*(DP73*DI73/($K$5*1000)))</f>
        <v>0</v>
      </c>
      <c r="S73">
        <f>J73*(1000-(1000*0.61365*exp(17.502*W73/(240.97+W73))/(DI73+DJ73)+DD73)/2)/(1000*0.61365*exp(17.502*W73/(240.97+W73))/(DI73+DJ73)-DD73)</f>
        <v>0</v>
      </c>
      <c r="T73">
        <f>1/((CW73+1)/(Q73/1.6)+1/(R73/1.37)) + CW73/((CW73+1)/(Q73/1.6) + CW73/(R73/1.37))</f>
        <v>0</v>
      </c>
      <c r="U73">
        <f>(CR73*CU73)</f>
        <v>0</v>
      </c>
      <c r="V73">
        <f>(DK73+(U73+2*0.95*5.67E-8*(((DK73+$B$7)+273)^4-(DK73+273)^4)-44100*J73)/(1.84*29.3*R73+8*0.95*5.67E-8*(DK73+273)^3))</f>
        <v>0</v>
      </c>
      <c r="W73">
        <f>($C$7*DL73+$D$7*DM73+$E$7*V73)</f>
        <v>0</v>
      </c>
      <c r="X73">
        <f>0.61365*exp(17.502*W73/(240.97+W73))</f>
        <v>0</v>
      </c>
      <c r="Y73">
        <f>(Z73/AA73*100)</f>
        <v>0</v>
      </c>
      <c r="Z73">
        <f>DD73*(DI73+DJ73)/1000</f>
        <v>0</v>
      </c>
      <c r="AA73">
        <f>0.61365*exp(17.502*DK73/(240.97+DK73))</f>
        <v>0</v>
      </c>
      <c r="AB73">
        <f>(X73-DD73*(DI73+DJ73)/1000)</f>
        <v>0</v>
      </c>
      <c r="AC73">
        <f>(-J73*44100)</f>
        <v>0</v>
      </c>
      <c r="AD73">
        <f>2*29.3*R73*0.92*(DK73-W73)</f>
        <v>0</v>
      </c>
      <c r="AE73">
        <f>2*0.95*5.67E-8*(((DK73+$B$7)+273)^4-(W73+273)^4)</f>
        <v>0</v>
      </c>
      <c r="AF73">
        <f>U73+AE73+AC73+AD73</f>
        <v>0</v>
      </c>
      <c r="AG73">
        <f>DH73*AU73*(DC73-DB73*(1000-AU73*DE73)/(1000-AU73*DD73))/(100*CV73)</f>
        <v>0</v>
      </c>
      <c r="AH73">
        <f>1000*DH73*AU73*(DD73-DE73)/(100*CV73*(1000-AU73*DD73))</f>
        <v>0</v>
      </c>
      <c r="AI73">
        <f>(AJ73 - AK73 - DI73*1E3/(8.314*(DK73+273.15)) * AM73/DH73 * AL73) * DH73/(100*CV73) * (1000 - DE73)/1000</f>
        <v>0</v>
      </c>
      <c r="AJ73">
        <v>940.145773635691</v>
      </c>
      <c r="AK73">
        <v>918.230539393939</v>
      </c>
      <c r="AL73">
        <v>3.48439016905251</v>
      </c>
      <c r="AM73">
        <v>64.2423246042722</v>
      </c>
      <c r="AN73">
        <f>(AP73 - AO73 + DI73*1E3/(8.314*(DK73+273.15)) * AR73/DH73 * AQ73) * DH73/(100*CV73) * 1000/(1000 - AP73)</f>
        <v>0</v>
      </c>
      <c r="AO73">
        <v>11.5970809547544</v>
      </c>
      <c r="AP73">
        <v>12.3324824242424</v>
      </c>
      <c r="AQ73">
        <v>-9.46436623947738e-07</v>
      </c>
      <c r="AR73">
        <v>102.202052282038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MAX(0,($B$13+$C$13*DP73)/(1+$D$13*DP73)*DI73/(DK73+273)*$E$13)</f>
        <v>0</v>
      </c>
      <c r="AX73" t="s">
        <v>407</v>
      </c>
      <c r="AY73" t="s">
        <v>407</v>
      </c>
      <c r="AZ73">
        <v>0</v>
      </c>
      <c r="BA73">
        <v>0</v>
      </c>
      <c r="BB73">
        <f>1-AZ73/BA73</f>
        <v>0</v>
      </c>
      <c r="BC73">
        <v>0</v>
      </c>
      <c r="BD73" t="s">
        <v>407</v>
      </c>
      <c r="BE73" t="s">
        <v>407</v>
      </c>
      <c r="BF73">
        <v>0</v>
      </c>
      <c r="BG73">
        <v>0</v>
      </c>
      <c r="BH73">
        <f>1-BF73/BG73</f>
        <v>0</v>
      </c>
      <c r="BI73">
        <v>0.5</v>
      </c>
      <c r="BJ73">
        <f>CS73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407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f>$B$11*DQ73+$C$11*DR73+$F$11*EC73*(1-EF73)</f>
        <v>0</v>
      </c>
      <c r="CS73">
        <f>CR73*CT73</f>
        <v>0</v>
      </c>
      <c r="CT73">
        <f>($B$11*$D$9+$C$11*$D$9+$F$11*((EP73+EH73)/MAX(EP73+EH73+EQ73, 0.1)*$I$9+EQ73/MAX(EP73+EH73+EQ73, 0.1)*$J$9))/($B$11+$C$11+$F$11)</f>
        <v>0</v>
      </c>
      <c r="CU73">
        <f>($B$11*$K$9+$C$11*$K$9+$F$11*((EP73+EH73)/MAX(EP73+EH73+EQ73, 0.1)*$P$9+EQ73/MAX(EP73+EH73+EQ73, 0.1)*$Q$9))/($B$11+$C$11+$F$11)</f>
        <v>0</v>
      </c>
      <c r="CV73">
        <v>2.18</v>
      </c>
      <c r="CW73">
        <v>0.5</v>
      </c>
      <c r="CX73" t="s">
        <v>408</v>
      </c>
      <c r="CY73">
        <v>2</v>
      </c>
      <c r="CZ73" t="b">
        <v>1</v>
      </c>
      <c r="DA73">
        <v>1510788615.81429</v>
      </c>
      <c r="DB73">
        <v>882.437464285714</v>
      </c>
      <c r="DC73">
        <v>911.229964285714</v>
      </c>
      <c r="DD73">
        <v>12.3387214285714</v>
      </c>
      <c r="DE73">
        <v>11.5971214285714</v>
      </c>
      <c r="DF73">
        <v>872.88075</v>
      </c>
      <c r="DG73">
        <v>12.2812857142857</v>
      </c>
      <c r="DH73">
        <v>500.066678571429</v>
      </c>
      <c r="DI73">
        <v>89.664925</v>
      </c>
      <c r="DJ73">
        <v>0.0999142071428571</v>
      </c>
      <c r="DK73">
        <v>19.1803107142857</v>
      </c>
      <c r="DL73">
        <v>19.9872857142857</v>
      </c>
      <c r="DM73">
        <v>999.9</v>
      </c>
      <c r="DN73">
        <v>0</v>
      </c>
      <c r="DO73">
        <v>0</v>
      </c>
      <c r="DP73">
        <v>9980.4025</v>
      </c>
      <c r="DQ73">
        <v>0</v>
      </c>
      <c r="DR73">
        <v>9.98469</v>
      </c>
      <c r="DS73">
        <v>-28.7925821428571</v>
      </c>
      <c r="DT73">
        <v>893.461535714286</v>
      </c>
      <c r="DU73">
        <v>921.921714285714</v>
      </c>
      <c r="DV73">
        <v>0.741600285714286</v>
      </c>
      <c r="DW73">
        <v>911.229964285714</v>
      </c>
      <c r="DX73">
        <v>11.5971214285714</v>
      </c>
      <c r="DY73">
        <v>1.10635071428571</v>
      </c>
      <c r="DZ73">
        <v>1.03985464285714</v>
      </c>
      <c r="EA73">
        <v>8.39769714285714</v>
      </c>
      <c r="EB73">
        <v>7.48709214285714</v>
      </c>
      <c r="EC73">
        <v>2000.00928571429</v>
      </c>
      <c r="ED73">
        <v>0.98</v>
      </c>
      <c r="EE73">
        <v>0.0199998</v>
      </c>
      <c r="EF73">
        <v>0</v>
      </c>
      <c r="EG73">
        <v>2.33634285714286</v>
      </c>
      <c r="EH73">
        <v>0</v>
      </c>
      <c r="EI73">
        <v>3811.13535714286</v>
      </c>
      <c r="EJ73">
        <v>17300.2321428571</v>
      </c>
      <c r="EK73">
        <v>38.6604642857143</v>
      </c>
      <c r="EL73">
        <v>39.1803928571429</v>
      </c>
      <c r="EM73">
        <v>38.6180357142857</v>
      </c>
      <c r="EN73">
        <v>37.47075</v>
      </c>
      <c r="EO73">
        <v>37.46625</v>
      </c>
      <c r="EP73">
        <v>1960.00928571429</v>
      </c>
      <c r="EQ73">
        <v>40</v>
      </c>
      <c r="ER73">
        <v>0</v>
      </c>
      <c r="ES73">
        <v>1679675971.7</v>
      </c>
      <c r="ET73">
        <v>0</v>
      </c>
      <c r="EU73">
        <v>2.352444</v>
      </c>
      <c r="EV73">
        <v>0.173369223047522</v>
      </c>
      <c r="EW73">
        <v>-7.91461538809594</v>
      </c>
      <c r="EX73">
        <v>3811.0228</v>
      </c>
      <c r="EY73">
        <v>15</v>
      </c>
      <c r="EZ73">
        <v>0</v>
      </c>
      <c r="FA73" t="s">
        <v>409</v>
      </c>
      <c r="FB73">
        <v>1510822609</v>
      </c>
      <c r="FC73">
        <v>1510822610</v>
      </c>
      <c r="FD73">
        <v>0</v>
      </c>
      <c r="FE73">
        <v>-0.09</v>
      </c>
      <c r="FF73">
        <v>-0.009</v>
      </c>
      <c r="FG73">
        <v>6.722</v>
      </c>
      <c r="FH73">
        <v>0.497</v>
      </c>
      <c r="FI73">
        <v>420</v>
      </c>
      <c r="FJ73">
        <v>24</v>
      </c>
      <c r="FK73">
        <v>0.26</v>
      </c>
      <c r="FL73">
        <v>0.06</v>
      </c>
      <c r="FM73">
        <v>0.744787225</v>
      </c>
      <c r="FN73">
        <v>-0.0796853020637903</v>
      </c>
      <c r="FO73">
        <v>0.00777899799616731</v>
      </c>
      <c r="FP73">
        <v>1</v>
      </c>
      <c r="FQ73">
        <v>1</v>
      </c>
      <c r="FR73">
        <v>1</v>
      </c>
      <c r="FS73" t="s">
        <v>410</v>
      </c>
      <c r="FT73">
        <v>2.97442</v>
      </c>
      <c r="FU73">
        <v>2.75389</v>
      </c>
      <c r="FV73">
        <v>0.15511</v>
      </c>
      <c r="FW73">
        <v>0.159285</v>
      </c>
      <c r="FX73">
        <v>0.0638254</v>
      </c>
      <c r="FY73">
        <v>0.061587</v>
      </c>
      <c r="FZ73">
        <v>32920.9</v>
      </c>
      <c r="GA73">
        <v>35743</v>
      </c>
      <c r="GB73">
        <v>35305.9</v>
      </c>
      <c r="GC73">
        <v>38552.6</v>
      </c>
      <c r="GD73">
        <v>46827.4</v>
      </c>
      <c r="GE73">
        <v>52225.9</v>
      </c>
      <c r="GF73">
        <v>55111.9</v>
      </c>
      <c r="GG73">
        <v>61797.4</v>
      </c>
      <c r="GH73">
        <v>2.00305</v>
      </c>
      <c r="GI73">
        <v>1.82787</v>
      </c>
      <c r="GJ73">
        <v>0.0321269</v>
      </c>
      <c r="GK73">
        <v>0</v>
      </c>
      <c r="GL73">
        <v>19.4334</v>
      </c>
      <c r="GM73">
        <v>999.9</v>
      </c>
      <c r="GN73">
        <v>52.863</v>
      </c>
      <c r="GO73">
        <v>27.785</v>
      </c>
      <c r="GP73">
        <v>22.0976</v>
      </c>
      <c r="GQ73">
        <v>54.8994</v>
      </c>
      <c r="GR73">
        <v>49.8958</v>
      </c>
      <c r="GS73">
        <v>1</v>
      </c>
      <c r="GT73">
        <v>-0.114588</v>
      </c>
      <c r="GU73">
        <v>4.83281</v>
      </c>
      <c r="GV73">
        <v>20.0871</v>
      </c>
      <c r="GW73">
        <v>5.20022</v>
      </c>
      <c r="GX73">
        <v>12.004</v>
      </c>
      <c r="GY73">
        <v>4.9758</v>
      </c>
      <c r="GZ73">
        <v>3.293</v>
      </c>
      <c r="HA73">
        <v>999.9</v>
      </c>
      <c r="HB73">
        <v>9999</v>
      </c>
      <c r="HC73">
        <v>9999</v>
      </c>
      <c r="HD73">
        <v>9999</v>
      </c>
      <c r="HE73">
        <v>1.86278</v>
      </c>
      <c r="HF73">
        <v>1.86783</v>
      </c>
      <c r="HG73">
        <v>1.86753</v>
      </c>
      <c r="HH73">
        <v>1.86859</v>
      </c>
      <c r="HI73">
        <v>1.86953</v>
      </c>
      <c r="HJ73">
        <v>1.86554</v>
      </c>
      <c r="HK73">
        <v>1.86674</v>
      </c>
      <c r="HL73">
        <v>1.86812</v>
      </c>
      <c r="HM73">
        <v>5</v>
      </c>
      <c r="HN73">
        <v>0</v>
      </c>
      <c r="HO73">
        <v>0</v>
      </c>
      <c r="HP73">
        <v>0</v>
      </c>
      <c r="HQ73" t="s">
        <v>411</v>
      </c>
      <c r="HR73" t="s">
        <v>412</v>
      </c>
      <c r="HS73" t="s">
        <v>413</v>
      </c>
      <c r="HT73" t="s">
        <v>413</v>
      </c>
      <c r="HU73" t="s">
        <v>413</v>
      </c>
      <c r="HV73" t="s">
        <v>413</v>
      </c>
      <c r="HW73">
        <v>0</v>
      </c>
      <c r="HX73">
        <v>100</v>
      </c>
      <c r="HY73">
        <v>100</v>
      </c>
      <c r="HZ73">
        <v>9.705</v>
      </c>
      <c r="IA73">
        <v>0.0572</v>
      </c>
      <c r="IB73">
        <v>4.05733592392587</v>
      </c>
      <c r="IC73">
        <v>0.00686039997816796</v>
      </c>
      <c r="ID73">
        <v>-6.09800565113382e-07</v>
      </c>
      <c r="IE73">
        <v>-3.62270322714017e-11</v>
      </c>
      <c r="IF73">
        <v>0.00552775430249796</v>
      </c>
      <c r="IG73">
        <v>-0.0240141547127097</v>
      </c>
      <c r="IH73">
        <v>0.00268956239764471</v>
      </c>
      <c r="II73">
        <v>-3.17667099220491e-05</v>
      </c>
      <c r="IJ73">
        <v>-3</v>
      </c>
      <c r="IK73">
        <v>2046</v>
      </c>
      <c r="IL73">
        <v>1</v>
      </c>
      <c r="IM73">
        <v>25</v>
      </c>
      <c r="IN73">
        <v>-566.4</v>
      </c>
      <c r="IO73">
        <v>-566.4</v>
      </c>
      <c r="IP73">
        <v>1.96533</v>
      </c>
      <c r="IQ73">
        <v>2.60986</v>
      </c>
      <c r="IR73">
        <v>1.54785</v>
      </c>
      <c r="IS73">
        <v>2.30957</v>
      </c>
      <c r="IT73">
        <v>1.34644</v>
      </c>
      <c r="IU73">
        <v>2.40967</v>
      </c>
      <c r="IV73">
        <v>31.5861</v>
      </c>
      <c r="IW73">
        <v>15.1215</v>
      </c>
      <c r="IX73">
        <v>18</v>
      </c>
      <c r="IY73">
        <v>502.716</v>
      </c>
      <c r="IZ73">
        <v>393.422</v>
      </c>
      <c r="JA73">
        <v>13.1103</v>
      </c>
      <c r="JB73">
        <v>25.5569</v>
      </c>
      <c r="JC73">
        <v>29.9995</v>
      </c>
      <c r="JD73">
        <v>25.5937</v>
      </c>
      <c r="JE73">
        <v>25.5456</v>
      </c>
      <c r="JF73">
        <v>39.4018</v>
      </c>
      <c r="JG73">
        <v>47.968</v>
      </c>
      <c r="JH73">
        <v>0</v>
      </c>
      <c r="JI73">
        <v>13.1479</v>
      </c>
      <c r="JJ73">
        <v>958.218</v>
      </c>
      <c r="JK73">
        <v>11.6529</v>
      </c>
      <c r="JL73">
        <v>102.29</v>
      </c>
      <c r="JM73">
        <v>102.888</v>
      </c>
    </row>
    <row r="74" spans="1:273">
      <c r="A74">
        <v>58</v>
      </c>
      <c r="B74">
        <v>1510788628.6</v>
      </c>
      <c r="C74">
        <v>377</v>
      </c>
      <c r="D74" t="s">
        <v>526</v>
      </c>
      <c r="E74" t="s">
        <v>527</v>
      </c>
      <c r="F74">
        <v>5</v>
      </c>
      <c r="G74" t="s">
        <v>405</v>
      </c>
      <c r="H74" t="s">
        <v>406</v>
      </c>
      <c r="I74">
        <v>1510788621.1</v>
      </c>
      <c r="J74">
        <f>(K74)/1000</f>
        <v>0</v>
      </c>
      <c r="K74">
        <f>IF(CZ74, AN74, AH74)</f>
        <v>0</v>
      </c>
      <c r="L74">
        <f>IF(CZ74, AI74, AG74)</f>
        <v>0</v>
      </c>
      <c r="M74">
        <f>DB74 - IF(AU74&gt;1, L74*CV74*100.0/(AW74*DP74), 0)</f>
        <v>0</v>
      </c>
      <c r="N74">
        <f>((T74-J74/2)*M74-L74)/(T74+J74/2)</f>
        <v>0</v>
      </c>
      <c r="O74">
        <f>N74*(DI74+DJ74)/1000.0</f>
        <v>0</v>
      </c>
      <c r="P74">
        <f>(DB74 - IF(AU74&gt;1, L74*CV74*100.0/(AW74*DP74), 0))*(DI74+DJ74)/1000.0</f>
        <v>0</v>
      </c>
      <c r="Q74">
        <f>2.0/((1/S74-1/R74)+SIGN(S74)*SQRT((1/S74-1/R74)*(1/S74-1/R74) + 4*CW74/((CW74+1)*(CW74+1))*(2*1/S74*1/R74-1/R74*1/R74)))</f>
        <v>0</v>
      </c>
      <c r="R74">
        <f>IF(LEFT(CX74,1)&lt;&gt;"0",IF(LEFT(CX74,1)="1",3.0,CY74),$D$5+$E$5*(DP74*DI74/($K$5*1000))+$F$5*(DP74*DI74/($K$5*1000))*MAX(MIN(CV74,$J$5),$I$5)*MAX(MIN(CV74,$J$5),$I$5)+$G$5*MAX(MIN(CV74,$J$5),$I$5)*(DP74*DI74/($K$5*1000))+$H$5*(DP74*DI74/($K$5*1000))*(DP74*DI74/($K$5*1000)))</f>
        <v>0</v>
      </c>
      <c r="S74">
        <f>J74*(1000-(1000*0.61365*exp(17.502*W74/(240.97+W74))/(DI74+DJ74)+DD74)/2)/(1000*0.61365*exp(17.502*W74/(240.97+W74))/(DI74+DJ74)-DD74)</f>
        <v>0</v>
      </c>
      <c r="T74">
        <f>1/((CW74+1)/(Q74/1.6)+1/(R74/1.37)) + CW74/((CW74+1)/(Q74/1.6) + CW74/(R74/1.37))</f>
        <v>0</v>
      </c>
      <c r="U74">
        <f>(CR74*CU74)</f>
        <v>0</v>
      </c>
      <c r="V74">
        <f>(DK74+(U74+2*0.95*5.67E-8*(((DK74+$B$7)+273)^4-(DK74+273)^4)-44100*J74)/(1.84*29.3*R74+8*0.95*5.67E-8*(DK74+273)^3))</f>
        <v>0</v>
      </c>
      <c r="W74">
        <f>($C$7*DL74+$D$7*DM74+$E$7*V74)</f>
        <v>0</v>
      </c>
      <c r="X74">
        <f>0.61365*exp(17.502*W74/(240.97+W74))</f>
        <v>0</v>
      </c>
      <c r="Y74">
        <f>(Z74/AA74*100)</f>
        <v>0</v>
      </c>
      <c r="Z74">
        <f>DD74*(DI74+DJ74)/1000</f>
        <v>0</v>
      </c>
      <c r="AA74">
        <f>0.61365*exp(17.502*DK74/(240.97+DK74))</f>
        <v>0</v>
      </c>
      <c r="AB74">
        <f>(X74-DD74*(DI74+DJ74)/1000)</f>
        <v>0</v>
      </c>
      <c r="AC74">
        <f>(-J74*44100)</f>
        <v>0</v>
      </c>
      <c r="AD74">
        <f>2*29.3*R74*0.92*(DK74-W74)</f>
        <v>0</v>
      </c>
      <c r="AE74">
        <f>2*0.95*5.67E-8*(((DK74+$B$7)+273)^4-(W74+273)^4)</f>
        <v>0</v>
      </c>
      <c r="AF74">
        <f>U74+AE74+AC74+AD74</f>
        <v>0</v>
      </c>
      <c r="AG74">
        <f>DH74*AU74*(DC74-DB74*(1000-AU74*DE74)/(1000-AU74*DD74))/(100*CV74)</f>
        <v>0</v>
      </c>
      <c r="AH74">
        <f>1000*DH74*AU74*(DD74-DE74)/(100*CV74*(1000-AU74*DD74))</f>
        <v>0</v>
      </c>
      <c r="AI74">
        <f>(AJ74 - AK74 - DI74*1E3/(8.314*(DK74+273.15)) * AM74/DH74 * AL74) * DH74/(100*CV74) * (1000 - DE74)/1000</f>
        <v>0</v>
      </c>
      <c r="AJ74">
        <v>956.019507657541</v>
      </c>
      <c r="AK74">
        <v>934.806387878787</v>
      </c>
      <c r="AL74">
        <v>3.33962055659404</v>
      </c>
      <c r="AM74">
        <v>64.2423246042722</v>
      </c>
      <c r="AN74">
        <f>(AP74 - AO74 + DI74*1E3/(8.314*(DK74+273.15)) * AR74/DH74 * AQ74) * DH74/(100*CV74) * 1000/(1000 - AP74)</f>
        <v>0</v>
      </c>
      <c r="AO74">
        <v>11.5971746073708</v>
      </c>
      <c r="AP74">
        <v>12.3319733333333</v>
      </c>
      <c r="AQ74">
        <v>-3.37331285472418e-07</v>
      </c>
      <c r="AR74">
        <v>102.202052282038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MAX(0,($B$13+$C$13*DP74)/(1+$D$13*DP74)*DI74/(DK74+273)*$E$13)</f>
        <v>0</v>
      </c>
      <c r="AX74" t="s">
        <v>407</v>
      </c>
      <c r="AY74" t="s">
        <v>407</v>
      </c>
      <c r="AZ74">
        <v>0</v>
      </c>
      <c r="BA74">
        <v>0</v>
      </c>
      <c r="BB74">
        <f>1-AZ74/BA74</f>
        <v>0</v>
      </c>
      <c r="BC74">
        <v>0</v>
      </c>
      <c r="BD74" t="s">
        <v>407</v>
      </c>
      <c r="BE74" t="s">
        <v>407</v>
      </c>
      <c r="BF74">
        <v>0</v>
      </c>
      <c r="BG74">
        <v>0</v>
      </c>
      <c r="BH74">
        <f>1-BF74/BG74</f>
        <v>0</v>
      </c>
      <c r="BI74">
        <v>0.5</v>
      </c>
      <c r="BJ74">
        <f>CS74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407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f>$B$11*DQ74+$C$11*DR74+$F$11*EC74*(1-EF74)</f>
        <v>0</v>
      </c>
      <c r="CS74">
        <f>CR74*CT74</f>
        <v>0</v>
      </c>
      <c r="CT74">
        <f>($B$11*$D$9+$C$11*$D$9+$F$11*((EP74+EH74)/MAX(EP74+EH74+EQ74, 0.1)*$I$9+EQ74/MAX(EP74+EH74+EQ74, 0.1)*$J$9))/($B$11+$C$11+$F$11)</f>
        <v>0</v>
      </c>
      <c r="CU74">
        <f>($B$11*$K$9+$C$11*$K$9+$F$11*((EP74+EH74)/MAX(EP74+EH74+EQ74, 0.1)*$P$9+EQ74/MAX(EP74+EH74+EQ74, 0.1)*$Q$9))/($B$11+$C$11+$F$11)</f>
        <v>0</v>
      </c>
      <c r="CV74">
        <v>2.18</v>
      </c>
      <c r="CW74">
        <v>0.5</v>
      </c>
      <c r="CX74" t="s">
        <v>408</v>
      </c>
      <c r="CY74">
        <v>2</v>
      </c>
      <c r="CZ74" t="b">
        <v>1</v>
      </c>
      <c r="DA74">
        <v>1510788621.1</v>
      </c>
      <c r="DB74">
        <v>899.975481481481</v>
      </c>
      <c r="DC74">
        <v>928.845</v>
      </c>
      <c r="DD74">
        <v>12.3336851851852</v>
      </c>
      <c r="DE74">
        <v>11.5971666666667</v>
      </c>
      <c r="DF74">
        <v>890.319333333333</v>
      </c>
      <c r="DG74">
        <v>12.2763888888889</v>
      </c>
      <c r="DH74">
        <v>500.073703703704</v>
      </c>
      <c r="DI74">
        <v>89.6644851851852</v>
      </c>
      <c r="DJ74">
        <v>0.0999105592592593</v>
      </c>
      <c r="DK74">
        <v>19.1741111111111</v>
      </c>
      <c r="DL74">
        <v>19.9752444444444</v>
      </c>
      <c r="DM74">
        <v>999.9</v>
      </c>
      <c r="DN74">
        <v>0</v>
      </c>
      <c r="DO74">
        <v>0</v>
      </c>
      <c r="DP74">
        <v>10015.9503703704</v>
      </c>
      <c r="DQ74">
        <v>0</v>
      </c>
      <c r="DR74">
        <v>9.98469</v>
      </c>
      <c r="DS74">
        <v>-28.8695851851852</v>
      </c>
      <c r="DT74">
        <v>911.214037037037</v>
      </c>
      <c r="DU74">
        <v>939.743518518518</v>
      </c>
      <c r="DV74">
        <v>0.736514148148148</v>
      </c>
      <c r="DW74">
        <v>928.845</v>
      </c>
      <c r="DX74">
        <v>11.5971666666667</v>
      </c>
      <c r="DY74">
        <v>1.10589333333333</v>
      </c>
      <c r="DZ74">
        <v>1.0398537037037</v>
      </c>
      <c r="EA74">
        <v>8.39160851851852</v>
      </c>
      <c r="EB74">
        <v>7.48708370370371</v>
      </c>
      <c r="EC74">
        <v>2000.02074074074</v>
      </c>
      <c r="ED74">
        <v>0.979999777777778</v>
      </c>
      <c r="EE74">
        <v>0.0200000296296296</v>
      </c>
      <c r="EF74">
        <v>0</v>
      </c>
      <c r="EG74">
        <v>2.33101851851852</v>
      </c>
      <c r="EH74">
        <v>0</v>
      </c>
      <c r="EI74">
        <v>3810.32</v>
      </c>
      <c r="EJ74">
        <v>17300.3296296296</v>
      </c>
      <c r="EK74">
        <v>38.6271481481481</v>
      </c>
      <c r="EL74">
        <v>39.1571481481481</v>
      </c>
      <c r="EM74">
        <v>38.583</v>
      </c>
      <c r="EN74">
        <v>37.4486666666667</v>
      </c>
      <c r="EO74">
        <v>37.4348148148148</v>
      </c>
      <c r="EP74">
        <v>1960.02037037037</v>
      </c>
      <c r="EQ74">
        <v>40.0003703703704</v>
      </c>
      <c r="ER74">
        <v>0</v>
      </c>
      <c r="ES74">
        <v>1679675976.5</v>
      </c>
      <c r="ET74">
        <v>0</v>
      </c>
      <c r="EU74">
        <v>2.323324</v>
      </c>
      <c r="EV74">
        <v>-0.15989231676111</v>
      </c>
      <c r="EW74">
        <v>-9.31153846775262</v>
      </c>
      <c r="EX74">
        <v>3810.3208</v>
      </c>
      <c r="EY74">
        <v>15</v>
      </c>
      <c r="EZ74">
        <v>0</v>
      </c>
      <c r="FA74" t="s">
        <v>409</v>
      </c>
      <c r="FB74">
        <v>1510822609</v>
      </c>
      <c r="FC74">
        <v>1510822610</v>
      </c>
      <c r="FD74">
        <v>0</v>
      </c>
      <c r="FE74">
        <v>-0.09</v>
      </c>
      <c r="FF74">
        <v>-0.009</v>
      </c>
      <c r="FG74">
        <v>6.722</v>
      </c>
      <c r="FH74">
        <v>0.497</v>
      </c>
      <c r="FI74">
        <v>420</v>
      </c>
      <c r="FJ74">
        <v>24</v>
      </c>
      <c r="FK74">
        <v>0.26</v>
      </c>
      <c r="FL74">
        <v>0.06</v>
      </c>
      <c r="FM74">
        <v>0.7407371</v>
      </c>
      <c r="FN74">
        <v>-0.0634587016885579</v>
      </c>
      <c r="FO74">
        <v>0.00651976678187188</v>
      </c>
      <c r="FP74">
        <v>1</v>
      </c>
      <c r="FQ74">
        <v>1</v>
      </c>
      <c r="FR74">
        <v>1</v>
      </c>
      <c r="FS74" t="s">
        <v>410</v>
      </c>
      <c r="FT74">
        <v>2.97461</v>
      </c>
      <c r="FU74">
        <v>2.75397</v>
      </c>
      <c r="FV74">
        <v>0.156944</v>
      </c>
      <c r="FW74">
        <v>0.1612</v>
      </c>
      <c r="FX74">
        <v>0.0638258</v>
      </c>
      <c r="FY74">
        <v>0.0616075</v>
      </c>
      <c r="FZ74">
        <v>32849.8</v>
      </c>
      <c r="GA74">
        <v>35662.1</v>
      </c>
      <c r="GB74">
        <v>35306.2</v>
      </c>
      <c r="GC74">
        <v>38553.1</v>
      </c>
      <c r="GD74">
        <v>46827.7</v>
      </c>
      <c r="GE74">
        <v>52225.2</v>
      </c>
      <c r="GF74">
        <v>55112.1</v>
      </c>
      <c r="GG74">
        <v>61797.8</v>
      </c>
      <c r="GH74">
        <v>2.00315</v>
      </c>
      <c r="GI74">
        <v>1.82797</v>
      </c>
      <c r="GJ74">
        <v>0.0326298</v>
      </c>
      <c r="GK74">
        <v>0</v>
      </c>
      <c r="GL74">
        <v>19.4334</v>
      </c>
      <c r="GM74">
        <v>999.9</v>
      </c>
      <c r="GN74">
        <v>52.838</v>
      </c>
      <c r="GO74">
        <v>27.805</v>
      </c>
      <c r="GP74">
        <v>22.1107</v>
      </c>
      <c r="GQ74">
        <v>54.7894</v>
      </c>
      <c r="GR74">
        <v>49.8157</v>
      </c>
      <c r="GS74">
        <v>1</v>
      </c>
      <c r="GT74">
        <v>-0.115381</v>
      </c>
      <c r="GU74">
        <v>4.74344</v>
      </c>
      <c r="GV74">
        <v>20.0898</v>
      </c>
      <c r="GW74">
        <v>5.19902</v>
      </c>
      <c r="GX74">
        <v>12.004</v>
      </c>
      <c r="GY74">
        <v>4.97555</v>
      </c>
      <c r="GZ74">
        <v>3.2929</v>
      </c>
      <c r="HA74">
        <v>999.9</v>
      </c>
      <c r="HB74">
        <v>9999</v>
      </c>
      <c r="HC74">
        <v>9999</v>
      </c>
      <c r="HD74">
        <v>9999</v>
      </c>
      <c r="HE74">
        <v>1.86278</v>
      </c>
      <c r="HF74">
        <v>1.86783</v>
      </c>
      <c r="HG74">
        <v>1.86754</v>
      </c>
      <c r="HH74">
        <v>1.86861</v>
      </c>
      <c r="HI74">
        <v>1.86952</v>
      </c>
      <c r="HJ74">
        <v>1.86555</v>
      </c>
      <c r="HK74">
        <v>1.86673</v>
      </c>
      <c r="HL74">
        <v>1.86811</v>
      </c>
      <c r="HM74">
        <v>5</v>
      </c>
      <c r="HN74">
        <v>0</v>
      </c>
      <c r="HO74">
        <v>0</v>
      </c>
      <c r="HP74">
        <v>0</v>
      </c>
      <c r="HQ74" t="s">
        <v>411</v>
      </c>
      <c r="HR74" t="s">
        <v>412</v>
      </c>
      <c r="HS74" t="s">
        <v>413</v>
      </c>
      <c r="HT74" t="s">
        <v>413</v>
      </c>
      <c r="HU74" t="s">
        <v>413</v>
      </c>
      <c r="HV74" t="s">
        <v>413</v>
      </c>
      <c r="HW74">
        <v>0</v>
      </c>
      <c r="HX74">
        <v>100</v>
      </c>
      <c r="HY74">
        <v>100</v>
      </c>
      <c r="HZ74">
        <v>9.798</v>
      </c>
      <c r="IA74">
        <v>0.0573</v>
      </c>
      <c r="IB74">
        <v>4.05733592392587</v>
      </c>
      <c r="IC74">
        <v>0.00686039997816796</v>
      </c>
      <c r="ID74">
        <v>-6.09800565113382e-07</v>
      </c>
      <c r="IE74">
        <v>-3.62270322714017e-11</v>
      </c>
      <c r="IF74">
        <v>0.00552775430249796</v>
      </c>
      <c r="IG74">
        <v>-0.0240141547127097</v>
      </c>
      <c r="IH74">
        <v>0.00268956239764471</v>
      </c>
      <c r="II74">
        <v>-3.17667099220491e-05</v>
      </c>
      <c r="IJ74">
        <v>-3</v>
      </c>
      <c r="IK74">
        <v>2046</v>
      </c>
      <c r="IL74">
        <v>1</v>
      </c>
      <c r="IM74">
        <v>25</v>
      </c>
      <c r="IN74">
        <v>-566.3</v>
      </c>
      <c r="IO74">
        <v>-566.4</v>
      </c>
      <c r="IP74">
        <v>1.99219</v>
      </c>
      <c r="IQ74">
        <v>2.6062</v>
      </c>
      <c r="IR74">
        <v>1.54785</v>
      </c>
      <c r="IS74">
        <v>2.30957</v>
      </c>
      <c r="IT74">
        <v>1.34644</v>
      </c>
      <c r="IU74">
        <v>2.28149</v>
      </c>
      <c r="IV74">
        <v>31.5861</v>
      </c>
      <c r="IW74">
        <v>15.1039</v>
      </c>
      <c r="IX74">
        <v>18</v>
      </c>
      <c r="IY74">
        <v>502.781</v>
      </c>
      <c r="IZ74">
        <v>393.477</v>
      </c>
      <c r="JA74">
        <v>13.1334</v>
      </c>
      <c r="JB74">
        <v>25.5569</v>
      </c>
      <c r="JC74">
        <v>29.9995</v>
      </c>
      <c r="JD74">
        <v>25.5937</v>
      </c>
      <c r="JE74">
        <v>25.5456</v>
      </c>
      <c r="JF74">
        <v>39.9061</v>
      </c>
      <c r="JG74">
        <v>47.6914</v>
      </c>
      <c r="JH74">
        <v>0</v>
      </c>
      <c r="JI74">
        <v>13.1731</v>
      </c>
      <c r="JJ74">
        <v>971.682</v>
      </c>
      <c r="JK74">
        <v>11.6529</v>
      </c>
      <c r="JL74">
        <v>102.291</v>
      </c>
      <c r="JM74">
        <v>102.889</v>
      </c>
    </row>
    <row r="75" spans="1:273">
      <c r="A75">
        <v>59</v>
      </c>
      <c r="B75">
        <v>1510788633.6</v>
      </c>
      <c r="C75">
        <v>382</v>
      </c>
      <c r="D75" t="s">
        <v>528</v>
      </c>
      <c r="E75" t="s">
        <v>529</v>
      </c>
      <c r="F75">
        <v>5</v>
      </c>
      <c r="G75" t="s">
        <v>405</v>
      </c>
      <c r="H75" t="s">
        <v>406</v>
      </c>
      <c r="I75">
        <v>1510788625.81429</v>
      </c>
      <c r="J75">
        <f>(K75)/1000</f>
        <v>0</v>
      </c>
      <c r="K75">
        <f>IF(CZ75, AN75, AH75)</f>
        <v>0</v>
      </c>
      <c r="L75">
        <f>IF(CZ75, AI75, AG75)</f>
        <v>0</v>
      </c>
      <c r="M75">
        <f>DB75 - IF(AU75&gt;1, L75*CV75*100.0/(AW75*DP75), 0)</f>
        <v>0</v>
      </c>
      <c r="N75">
        <f>((T75-J75/2)*M75-L75)/(T75+J75/2)</f>
        <v>0</v>
      </c>
      <c r="O75">
        <f>N75*(DI75+DJ75)/1000.0</f>
        <v>0</v>
      </c>
      <c r="P75">
        <f>(DB75 - IF(AU75&gt;1, L75*CV75*100.0/(AW75*DP75), 0))*(DI75+DJ75)/1000.0</f>
        <v>0</v>
      </c>
      <c r="Q75">
        <f>2.0/((1/S75-1/R75)+SIGN(S75)*SQRT((1/S75-1/R75)*(1/S75-1/R75) + 4*CW75/((CW75+1)*(CW75+1))*(2*1/S75*1/R75-1/R75*1/R75)))</f>
        <v>0</v>
      </c>
      <c r="R75">
        <f>IF(LEFT(CX75,1)&lt;&gt;"0",IF(LEFT(CX75,1)="1",3.0,CY75),$D$5+$E$5*(DP75*DI75/($K$5*1000))+$F$5*(DP75*DI75/($K$5*1000))*MAX(MIN(CV75,$J$5),$I$5)*MAX(MIN(CV75,$J$5),$I$5)+$G$5*MAX(MIN(CV75,$J$5),$I$5)*(DP75*DI75/($K$5*1000))+$H$5*(DP75*DI75/($K$5*1000))*(DP75*DI75/($K$5*1000)))</f>
        <v>0</v>
      </c>
      <c r="S75">
        <f>J75*(1000-(1000*0.61365*exp(17.502*W75/(240.97+W75))/(DI75+DJ75)+DD75)/2)/(1000*0.61365*exp(17.502*W75/(240.97+W75))/(DI75+DJ75)-DD75)</f>
        <v>0</v>
      </c>
      <c r="T75">
        <f>1/((CW75+1)/(Q75/1.6)+1/(R75/1.37)) + CW75/((CW75+1)/(Q75/1.6) + CW75/(R75/1.37))</f>
        <v>0</v>
      </c>
      <c r="U75">
        <f>(CR75*CU75)</f>
        <v>0</v>
      </c>
      <c r="V75">
        <f>(DK75+(U75+2*0.95*5.67E-8*(((DK75+$B$7)+273)^4-(DK75+273)^4)-44100*J75)/(1.84*29.3*R75+8*0.95*5.67E-8*(DK75+273)^3))</f>
        <v>0</v>
      </c>
      <c r="W75">
        <f>($C$7*DL75+$D$7*DM75+$E$7*V75)</f>
        <v>0</v>
      </c>
      <c r="X75">
        <f>0.61365*exp(17.502*W75/(240.97+W75))</f>
        <v>0</v>
      </c>
      <c r="Y75">
        <f>(Z75/AA75*100)</f>
        <v>0</v>
      </c>
      <c r="Z75">
        <f>DD75*(DI75+DJ75)/1000</f>
        <v>0</v>
      </c>
      <c r="AA75">
        <f>0.61365*exp(17.502*DK75/(240.97+DK75))</f>
        <v>0</v>
      </c>
      <c r="AB75">
        <f>(X75-DD75*(DI75+DJ75)/1000)</f>
        <v>0</v>
      </c>
      <c r="AC75">
        <f>(-J75*44100)</f>
        <v>0</v>
      </c>
      <c r="AD75">
        <f>2*29.3*R75*0.92*(DK75-W75)</f>
        <v>0</v>
      </c>
      <c r="AE75">
        <f>2*0.95*5.67E-8*(((DK75+$B$7)+273)^4-(W75+273)^4)</f>
        <v>0</v>
      </c>
      <c r="AF75">
        <f>U75+AE75+AC75+AD75</f>
        <v>0</v>
      </c>
      <c r="AG75">
        <f>DH75*AU75*(DC75-DB75*(1000-AU75*DE75)/(1000-AU75*DD75))/(100*CV75)</f>
        <v>0</v>
      </c>
      <c r="AH75">
        <f>1000*DH75*AU75*(DD75-DE75)/(100*CV75*(1000-AU75*DD75))</f>
        <v>0</v>
      </c>
      <c r="AI75">
        <f>(AJ75 - AK75 - DI75*1E3/(8.314*(DK75+273.15)) * AM75/DH75 * AL75) * DH75/(100*CV75) * (1000 - DE75)/1000</f>
        <v>0</v>
      </c>
      <c r="AJ75">
        <v>973.687990792578</v>
      </c>
      <c r="AK75">
        <v>952.016763636363</v>
      </c>
      <c r="AL75">
        <v>3.40952001859844</v>
      </c>
      <c r="AM75">
        <v>64.2423246042722</v>
      </c>
      <c r="AN75">
        <f>(AP75 - AO75 + DI75*1E3/(8.314*(DK75+273.15)) * AR75/DH75 * AQ75) * DH75/(100*CV75) * 1000/(1000 - AP75)</f>
        <v>0</v>
      </c>
      <c r="AO75">
        <v>11.6469065234494</v>
      </c>
      <c r="AP75">
        <v>12.34656</v>
      </c>
      <c r="AQ75">
        <v>4.1985480400549e-06</v>
      </c>
      <c r="AR75">
        <v>102.202052282038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MAX(0,($B$13+$C$13*DP75)/(1+$D$13*DP75)*DI75/(DK75+273)*$E$13)</f>
        <v>0</v>
      </c>
      <c r="AX75" t="s">
        <v>407</v>
      </c>
      <c r="AY75" t="s">
        <v>407</v>
      </c>
      <c r="AZ75">
        <v>0</v>
      </c>
      <c r="BA75">
        <v>0</v>
      </c>
      <c r="BB75">
        <f>1-AZ75/BA75</f>
        <v>0</v>
      </c>
      <c r="BC75">
        <v>0</v>
      </c>
      <c r="BD75" t="s">
        <v>407</v>
      </c>
      <c r="BE75" t="s">
        <v>407</v>
      </c>
      <c r="BF75">
        <v>0</v>
      </c>
      <c r="BG75">
        <v>0</v>
      </c>
      <c r="BH75">
        <f>1-BF75/BG75</f>
        <v>0</v>
      </c>
      <c r="BI75">
        <v>0.5</v>
      </c>
      <c r="BJ75">
        <f>CS75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407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f>$B$11*DQ75+$C$11*DR75+$F$11*EC75*(1-EF75)</f>
        <v>0</v>
      </c>
      <c r="CS75">
        <f>CR75*CT75</f>
        <v>0</v>
      </c>
      <c r="CT75">
        <f>($B$11*$D$9+$C$11*$D$9+$F$11*((EP75+EH75)/MAX(EP75+EH75+EQ75, 0.1)*$I$9+EQ75/MAX(EP75+EH75+EQ75, 0.1)*$J$9))/($B$11+$C$11+$F$11)</f>
        <v>0</v>
      </c>
      <c r="CU75">
        <f>($B$11*$K$9+$C$11*$K$9+$F$11*((EP75+EH75)/MAX(EP75+EH75+EQ75, 0.1)*$P$9+EQ75/MAX(EP75+EH75+EQ75, 0.1)*$Q$9))/($B$11+$C$11+$F$11)</f>
        <v>0</v>
      </c>
      <c r="CV75">
        <v>2.18</v>
      </c>
      <c r="CW75">
        <v>0.5</v>
      </c>
      <c r="CX75" t="s">
        <v>408</v>
      </c>
      <c r="CY75">
        <v>2</v>
      </c>
      <c r="CZ75" t="b">
        <v>1</v>
      </c>
      <c r="DA75">
        <v>1510788625.81429</v>
      </c>
      <c r="DB75">
        <v>915.780071428571</v>
      </c>
      <c r="DC75">
        <v>944.909785714286</v>
      </c>
      <c r="DD75">
        <v>12.3340857142857</v>
      </c>
      <c r="DE75">
        <v>11.6137392857143</v>
      </c>
      <c r="DF75">
        <v>906.034785714286</v>
      </c>
      <c r="DG75">
        <v>12.2767821428571</v>
      </c>
      <c r="DH75">
        <v>500.067535714286</v>
      </c>
      <c r="DI75">
        <v>89.6638535714286</v>
      </c>
      <c r="DJ75">
        <v>0.0999146964285714</v>
      </c>
      <c r="DK75">
        <v>19.1709178571429</v>
      </c>
      <c r="DL75">
        <v>19.9688892857143</v>
      </c>
      <c r="DM75">
        <v>999.9</v>
      </c>
      <c r="DN75">
        <v>0</v>
      </c>
      <c r="DO75">
        <v>0</v>
      </c>
      <c r="DP75">
        <v>10021.4292857143</v>
      </c>
      <c r="DQ75">
        <v>0</v>
      </c>
      <c r="DR75">
        <v>9.98099642857143</v>
      </c>
      <c r="DS75">
        <v>-29.1297785714286</v>
      </c>
      <c r="DT75">
        <v>927.216464285714</v>
      </c>
      <c r="DU75">
        <v>956.013071428571</v>
      </c>
      <c r="DV75">
        <v>0.720340178571429</v>
      </c>
      <c r="DW75">
        <v>944.909785714286</v>
      </c>
      <c r="DX75">
        <v>11.6137392857143</v>
      </c>
      <c r="DY75">
        <v>1.10592142857143</v>
      </c>
      <c r="DZ75">
        <v>1.04133178571429</v>
      </c>
      <c r="EA75">
        <v>8.39197892857143</v>
      </c>
      <c r="EB75">
        <v>7.50784571428571</v>
      </c>
      <c r="EC75">
        <v>2000.03214285714</v>
      </c>
      <c r="ED75">
        <v>0.979999678571429</v>
      </c>
      <c r="EE75">
        <v>0.0200001321428571</v>
      </c>
      <c r="EF75">
        <v>0</v>
      </c>
      <c r="EG75">
        <v>2.39004285714286</v>
      </c>
      <c r="EH75">
        <v>0</v>
      </c>
      <c r="EI75">
        <v>3809.57071428571</v>
      </c>
      <c r="EJ75">
        <v>17300.4392857143</v>
      </c>
      <c r="EK75">
        <v>38.59575</v>
      </c>
      <c r="EL75">
        <v>39.1382857142857</v>
      </c>
      <c r="EM75">
        <v>38.5465357142857</v>
      </c>
      <c r="EN75">
        <v>37.42375</v>
      </c>
      <c r="EO75">
        <v>37.4082142857143</v>
      </c>
      <c r="EP75">
        <v>1960.03178571429</v>
      </c>
      <c r="EQ75">
        <v>40.0003571428571</v>
      </c>
      <c r="ER75">
        <v>0</v>
      </c>
      <c r="ES75">
        <v>1679675981.9</v>
      </c>
      <c r="ET75">
        <v>0</v>
      </c>
      <c r="EU75">
        <v>2.35786153846154</v>
      </c>
      <c r="EV75">
        <v>-0.175863249308285</v>
      </c>
      <c r="EW75">
        <v>-8.82598290920328</v>
      </c>
      <c r="EX75">
        <v>3809.50692307692</v>
      </c>
      <c r="EY75">
        <v>15</v>
      </c>
      <c r="EZ75">
        <v>0</v>
      </c>
      <c r="FA75" t="s">
        <v>409</v>
      </c>
      <c r="FB75">
        <v>1510822609</v>
      </c>
      <c r="FC75">
        <v>1510822610</v>
      </c>
      <c r="FD75">
        <v>0</v>
      </c>
      <c r="FE75">
        <v>-0.09</v>
      </c>
      <c r="FF75">
        <v>-0.009</v>
      </c>
      <c r="FG75">
        <v>6.722</v>
      </c>
      <c r="FH75">
        <v>0.497</v>
      </c>
      <c r="FI75">
        <v>420</v>
      </c>
      <c r="FJ75">
        <v>24</v>
      </c>
      <c r="FK75">
        <v>0.26</v>
      </c>
      <c r="FL75">
        <v>0.06</v>
      </c>
      <c r="FM75">
        <v>0.72586585</v>
      </c>
      <c r="FN75">
        <v>-0.17506293433396</v>
      </c>
      <c r="FO75">
        <v>0.0221573234276503</v>
      </c>
      <c r="FP75">
        <v>1</v>
      </c>
      <c r="FQ75">
        <v>1</v>
      </c>
      <c r="FR75">
        <v>1</v>
      </c>
      <c r="FS75" t="s">
        <v>410</v>
      </c>
      <c r="FT75">
        <v>2.97427</v>
      </c>
      <c r="FU75">
        <v>2.75392</v>
      </c>
      <c r="FV75">
        <v>0.158802</v>
      </c>
      <c r="FW75">
        <v>0.162934</v>
      </c>
      <c r="FX75">
        <v>0.0638943</v>
      </c>
      <c r="FY75">
        <v>0.0619337</v>
      </c>
      <c r="FZ75">
        <v>32777.5</v>
      </c>
      <c r="GA75">
        <v>35588.8</v>
      </c>
      <c r="GB75">
        <v>35306.2</v>
      </c>
      <c r="GC75">
        <v>38553.4</v>
      </c>
      <c r="GD75">
        <v>46824.5</v>
      </c>
      <c r="GE75">
        <v>52207.3</v>
      </c>
      <c r="GF75">
        <v>55112.5</v>
      </c>
      <c r="GG75">
        <v>61798.2</v>
      </c>
      <c r="GH75">
        <v>2.00318</v>
      </c>
      <c r="GI75">
        <v>1.82815</v>
      </c>
      <c r="GJ75">
        <v>0.0320561</v>
      </c>
      <c r="GK75">
        <v>0</v>
      </c>
      <c r="GL75">
        <v>19.4334</v>
      </c>
      <c r="GM75">
        <v>999.9</v>
      </c>
      <c r="GN75">
        <v>52.838</v>
      </c>
      <c r="GO75">
        <v>27.785</v>
      </c>
      <c r="GP75">
        <v>22.0826</v>
      </c>
      <c r="GQ75">
        <v>54.8594</v>
      </c>
      <c r="GR75">
        <v>50.3325</v>
      </c>
      <c r="GS75">
        <v>1</v>
      </c>
      <c r="GT75">
        <v>-0.115762</v>
      </c>
      <c r="GU75">
        <v>4.68731</v>
      </c>
      <c r="GV75">
        <v>20.091</v>
      </c>
      <c r="GW75">
        <v>5.19932</v>
      </c>
      <c r="GX75">
        <v>12.004</v>
      </c>
      <c r="GY75">
        <v>4.9758</v>
      </c>
      <c r="GZ75">
        <v>3.293</v>
      </c>
      <c r="HA75">
        <v>999.9</v>
      </c>
      <c r="HB75">
        <v>9999</v>
      </c>
      <c r="HC75">
        <v>9999</v>
      </c>
      <c r="HD75">
        <v>9999</v>
      </c>
      <c r="HE75">
        <v>1.86279</v>
      </c>
      <c r="HF75">
        <v>1.86783</v>
      </c>
      <c r="HG75">
        <v>1.86754</v>
      </c>
      <c r="HH75">
        <v>1.86859</v>
      </c>
      <c r="HI75">
        <v>1.86955</v>
      </c>
      <c r="HJ75">
        <v>1.86557</v>
      </c>
      <c r="HK75">
        <v>1.86675</v>
      </c>
      <c r="HL75">
        <v>1.86811</v>
      </c>
      <c r="HM75">
        <v>5</v>
      </c>
      <c r="HN75">
        <v>0</v>
      </c>
      <c r="HO75">
        <v>0</v>
      </c>
      <c r="HP75">
        <v>0</v>
      </c>
      <c r="HQ75" t="s">
        <v>411</v>
      </c>
      <c r="HR75" t="s">
        <v>412</v>
      </c>
      <c r="HS75" t="s">
        <v>413</v>
      </c>
      <c r="HT75" t="s">
        <v>413</v>
      </c>
      <c r="HU75" t="s">
        <v>413</v>
      </c>
      <c r="HV75" t="s">
        <v>413</v>
      </c>
      <c r="HW75">
        <v>0</v>
      </c>
      <c r="HX75">
        <v>100</v>
      </c>
      <c r="HY75">
        <v>100</v>
      </c>
      <c r="HZ75">
        <v>9.892</v>
      </c>
      <c r="IA75">
        <v>0.0577</v>
      </c>
      <c r="IB75">
        <v>4.05733592392587</v>
      </c>
      <c r="IC75">
        <v>0.00686039997816796</v>
      </c>
      <c r="ID75">
        <v>-6.09800565113382e-07</v>
      </c>
      <c r="IE75">
        <v>-3.62270322714017e-11</v>
      </c>
      <c r="IF75">
        <v>0.00552775430249796</v>
      </c>
      <c r="IG75">
        <v>-0.0240141547127097</v>
      </c>
      <c r="IH75">
        <v>0.00268956239764471</v>
      </c>
      <c r="II75">
        <v>-3.17667099220491e-05</v>
      </c>
      <c r="IJ75">
        <v>-3</v>
      </c>
      <c r="IK75">
        <v>2046</v>
      </c>
      <c r="IL75">
        <v>1</v>
      </c>
      <c r="IM75">
        <v>25</v>
      </c>
      <c r="IN75">
        <v>-566.3</v>
      </c>
      <c r="IO75">
        <v>-566.3</v>
      </c>
      <c r="IP75">
        <v>2.01538</v>
      </c>
      <c r="IQ75">
        <v>2.59399</v>
      </c>
      <c r="IR75">
        <v>1.54785</v>
      </c>
      <c r="IS75">
        <v>2.30957</v>
      </c>
      <c r="IT75">
        <v>1.34644</v>
      </c>
      <c r="IU75">
        <v>2.38403</v>
      </c>
      <c r="IV75">
        <v>31.5861</v>
      </c>
      <c r="IW75">
        <v>15.1215</v>
      </c>
      <c r="IX75">
        <v>18</v>
      </c>
      <c r="IY75">
        <v>502.788</v>
      </c>
      <c r="IZ75">
        <v>393.571</v>
      </c>
      <c r="JA75">
        <v>13.1631</v>
      </c>
      <c r="JB75">
        <v>25.5548</v>
      </c>
      <c r="JC75">
        <v>29.9996</v>
      </c>
      <c r="JD75">
        <v>25.5927</v>
      </c>
      <c r="JE75">
        <v>25.5456</v>
      </c>
      <c r="JF75">
        <v>40.4634</v>
      </c>
      <c r="JG75">
        <v>47.6914</v>
      </c>
      <c r="JH75">
        <v>0</v>
      </c>
      <c r="JI75">
        <v>13.1942</v>
      </c>
      <c r="JJ75">
        <v>991.869</v>
      </c>
      <c r="JK75">
        <v>11.6528</v>
      </c>
      <c r="JL75">
        <v>102.291</v>
      </c>
      <c r="JM75">
        <v>102.89</v>
      </c>
    </row>
    <row r="76" spans="1:273">
      <c r="A76">
        <v>60</v>
      </c>
      <c r="B76">
        <v>1510788638.6</v>
      </c>
      <c r="C76">
        <v>387</v>
      </c>
      <c r="D76" t="s">
        <v>530</v>
      </c>
      <c r="E76" t="s">
        <v>531</v>
      </c>
      <c r="F76">
        <v>5</v>
      </c>
      <c r="G76" t="s">
        <v>405</v>
      </c>
      <c r="H76" t="s">
        <v>406</v>
      </c>
      <c r="I76">
        <v>1510788631.1</v>
      </c>
      <c r="J76">
        <f>(K76)/1000</f>
        <v>0</v>
      </c>
      <c r="K76">
        <f>IF(CZ76, AN76, AH76)</f>
        <v>0</v>
      </c>
      <c r="L76">
        <f>IF(CZ76, AI76, AG76)</f>
        <v>0</v>
      </c>
      <c r="M76">
        <f>DB76 - IF(AU76&gt;1, L76*CV76*100.0/(AW76*DP76), 0)</f>
        <v>0</v>
      </c>
      <c r="N76">
        <f>((T76-J76/2)*M76-L76)/(T76+J76/2)</f>
        <v>0</v>
      </c>
      <c r="O76">
        <f>N76*(DI76+DJ76)/1000.0</f>
        <v>0</v>
      </c>
      <c r="P76">
        <f>(DB76 - IF(AU76&gt;1, L76*CV76*100.0/(AW76*DP76), 0))*(DI76+DJ76)/1000.0</f>
        <v>0</v>
      </c>
      <c r="Q76">
        <f>2.0/((1/S76-1/R76)+SIGN(S76)*SQRT((1/S76-1/R76)*(1/S76-1/R76) + 4*CW76/((CW76+1)*(CW76+1))*(2*1/S76*1/R76-1/R76*1/R76)))</f>
        <v>0</v>
      </c>
      <c r="R76">
        <f>IF(LEFT(CX76,1)&lt;&gt;"0",IF(LEFT(CX76,1)="1",3.0,CY76),$D$5+$E$5*(DP76*DI76/($K$5*1000))+$F$5*(DP76*DI76/($K$5*1000))*MAX(MIN(CV76,$J$5),$I$5)*MAX(MIN(CV76,$J$5),$I$5)+$G$5*MAX(MIN(CV76,$J$5),$I$5)*(DP76*DI76/($K$5*1000))+$H$5*(DP76*DI76/($K$5*1000))*(DP76*DI76/($K$5*1000)))</f>
        <v>0</v>
      </c>
      <c r="S76">
        <f>J76*(1000-(1000*0.61365*exp(17.502*W76/(240.97+W76))/(DI76+DJ76)+DD76)/2)/(1000*0.61365*exp(17.502*W76/(240.97+W76))/(DI76+DJ76)-DD76)</f>
        <v>0</v>
      </c>
      <c r="T76">
        <f>1/((CW76+1)/(Q76/1.6)+1/(R76/1.37)) + CW76/((CW76+1)/(Q76/1.6) + CW76/(R76/1.37))</f>
        <v>0</v>
      </c>
      <c r="U76">
        <f>(CR76*CU76)</f>
        <v>0</v>
      </c>
      <c r="V76">
        <f>(DK76+(U76+2*0.95*5.67E-8*(((DK76+$B$7)+273)^4-(DK76+273)^4)-44100*J76)/(1.84*29.3*R76+8*0.95*5.67E-8*(DK76+273)^3))</f>
        <v>0</v>
      </c>
      <c r="W76">
        <f>($C$7*DL76+$D$7*DM76+$E$7*V76)</f>
        <v>0</v>
      </c>
      <c r="X76">
        <f>0.61365*exp(17.502*W76/(240.97+W76))</f>
        <v>0</v>
      </c>
      <c r="Y76">
        <f>(Z76/AA76*100)</f>
        <v>0</v>
      </c>
      <c r="Z76">
        <f>DD76*(DI76+DJ76)/1000</f>
        <v>0</v>
      </c>
      <c r="AA76">
        <f>0.61365*exp(17.502*DK76/(240.97+DK76))</f>
        <v>0</v>
      </c>
      <c r="AB76">
        <f>(X76-DD76*(DI76+DJ76)/1000)</f>
        <v>0</v>
      </c>
      <c r="AC76">
        <f>(-J76*44100)</f>
        <v>0</v>
      </c>
      <c r="AD76">
        <f>2*29.3*R76*0.92*(DK76-W76)</f>
        <v>0</v>
      </c>
      <c r="AE76">
        <f>2*0.95*5.67E-8*(((DK76+$B$7)+273)^4-(W76+273)^4)</f>
        <v>0</v>
      </c>
      <c r="AF76">
        <f>U76+AE76+AC76+AD76</f>
        <v>0</v>
      </c>
      <c r="AG76">
        <f>DH76*AU76*(DC76-DB76*(1000-AU76*DE76)/(1000-AU76*DD76))/(100*CV76)</f>
        <v>0</v>
      </c>
      <c r="AH76">
        <f>1000*DH76*AU76*(DD76-DE76)/(100*CV76*(1000-AU76*DD76))</f>
        <v>0</v>
      </c>
      <c r="AI76">
        <f>(AJ76 - AK76 - DI76*1E3/(8.314*(DK76+273.15)) * AM76/DH76 * AL76) * DH76/(100*CV76) * (1000 - DE76)/1000</f>
        <v>0</v>
      </c>
      <c r="AJ76">
        <v>989.518155359161</v>
      </c>
      <c r="AK76">
        <v>968.569387878788</v>
      </c>
      <c r="AL76">
        <v>3.28958457726724</v>
      </c>
      <c r="AM76">
        <v>64.2423246042722</v>
      </c>
      <c r="AN76">
        <f>(AP76 - AO76 + DI76*1E3/(8.314*(DK76+273.15)) * AR76/DH76 * AQ76) * DH76/(100*CV76) * 1000/(1000 - AP76)</f>
        <v>0</v>
      </c>
      <c r="AO76">
        <v>11.6923111772387</v>
      </c>
      <c r="AP76">
        <v>12.3778527272727</v>
      </c>
      <c r="AQ76">
        <v>0.00640943076109465</v>
      </c>
      <c r="AR76">
        <v>102.202052282038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MAX(0,($B$13+$C$13*DP76)/(1+$D$13*DP76)*DI76/(DK76+273)*$E$13)</f>
        <v>0</v>
      </c>
      <c r="AX76" t="s">
        <v>407</v>
      </c>
      <c r="AY76" t="s">
        <v>407</v>
      </c>
      <c r="AZ76">
        <v>0</v>
      </c>
      <c r="BA76">
        <v>0</v>
      </c>
      <c r="BB76">
        <f>1-AZ76/BA76</f>
        <v>0</v>
      </c>
      <c r="BC76">
        <v>0</v>
      </c>
      <c r="BD76" t="s">
        <v>407</v>
      </c>
      <c r="BE76" t="s">
        <v>407</v>
      </c>
      <c r="BF76">
        <v>0</v>
      </c>
      <c r="BG76">
        <v>0</v>
      </c>
      <c r="BH76">
        <f>1-BF76/BG76</f>
        <v>0</v>
      </c>
      <c r="BI76">
        <v>0.5</v>
      </c>
      <c r="BJ76">
        <f>CS76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407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f>$B$11*DQ76+$C$11*DR76+$F$11*EC76*(1-EF76)</f>
        <v>0</v>
      </c>
      <c r="CS76">
        <f>CR76*CT76</f>
        <v>0</v>
      </c>
      <c r="CT76">
        <f>($B$11*$D$9+$C$11*$D$9+$F$11*((EP76+EH76)/MAX(EP76+EH76+EQ76, 0.1)*$I$9+EQ76/MAX(EP76+EH76+EQ76, 0.1)*$J$9))/($B$11+$C$11+$F$11)</f>
        <v>0</v>
      </c>
      <c r="CU76">
        <f>($B$11*$K$9+$C$11*$K$9+$F$11*((EP76+EH76)/MAX(EP76+EH76+EQ76, 0.1)*$P$9+EQ76/MAX(EP76+EH76+EQ76, 0.1)*$Q$9))/($B$11+$C$11+$F$11)</f>
        <v>0</v>
      </c>
      <c r="CV76">
        <v>2.18</v>
      </c>
      <c r="CW76">
        <v>0.5</v>
      </c>
      <c r="CX76" t="s">
        <v>408</v>
      </c>
      <c r="CY76">
        <v>2</v>
      </c>
      <c r="CZ76" t="b">
        <v>1</v>
      </c>
      <c r="DA76">
        <v>1510788631.1</v>
      </c>
      <c r="DB76">
        <v>933.432185185185</v>
      </c>
      <c r="DC76">
        <v>962.246777777778</v>
      </c>
      <c r="DD76">
        <v>12.3454777777778</v>
      </c>
      <c r="DE76">
        <v>11.6459407407407</v>
      </c>
      <c r="DF76">
        <v>923.587555555555</v>
      </c>
      <c r="DG76">
        <v>12.2878666666667</v>
      </c>
      <c r="DH76">
        <v>500.067111111111</v>
      </c>
      <c r="DI76">
        <v>89.6636222222222</v>
      </c>
      <c r="DJ76">
        <v>0.0998539851851852</v>
      </c>
      <c r="DK76">
        <v>19.1701296296296</v>
      </c>
      <c r="DL76">
        <v>19.9679111111111</v>
      </c>
      <c r="DM76">
        <v>999.9</v>
      </c>
      <c r="DN76">
        <v>0</v>
      </c>
      <c r="DO76">
        <v>0</v>
      </c>
      <c r="DP76">
        <v>10036.3022222222</v>
      </c>
      <c r="DQ76">
        <v>0</v>
      </c>
      <c r="DR76">
        <v>9.97708037037037</v>
      </c>
      <c r="DS76">
        <v>-28.8146666666667</v>
      </c>
      <c r="DT76">
        <v>945.100037037037</v>
      </c>
      <c r="DU76">
        <v>973.585740740741</v>
      </c>
      <c r="DV76">
        <v>0.699533925925926</v>
      </c>
      <c r="DW76">
        <v>962.246777777778</v>
      </c>
      <c r="DX76">
        <v>11.6459407407407</v>
      </c>
      <c r="DY76">
        <v>1.10694037037037</v>
      </c>
      <c r="DZ76">
        <v>1.04421666666667</v>
      </c>
      <c r="EA76">
        <v>8.40554851851852</v>
      </c>
      <c r="EB76">
        <v>7.5483062962963</v>
      </c>
      <c r="EC76">
        <v>2000.02481481481</v>
      </c>
      <c r="ED76">
        <v>0.979999333333333</v>
      </c>
      <c r="EE76">
        <v>0.0200004888888889</v>
      </c>
      <c r="EF76">
        <v>0</v>
      </c>
      <c r="EG76">
        <v>2.35566296296296</v>
      </c>
      <c r="EH76">
        <v>0</v>
      </c>
      <c r="EI76">
        <v>3808.89814814815</v>
      </c>
      <c r="EJ76">
        <v>17300.3666666667</v>
      </c>
      <c r="EK76">
        <v>38.5690740740741</v>
      </c>
      <c r="EL76">
        <v>39.1063333333333</v>
      </c>
      <c r="EM76">
        <v>38.522962962963</v>
      </c>
      <c r="EN76">
        <v>37.4002592592593</v>
      </c>
      <c r="EO76">
        <v>37.3724814814815</v>
      </c>
      <c r="EP76">
        <v>1960.02444444444</v>
      </c>
      <c r="EQ76">
        <v>40.0003703703704</v>
      </c>
      <c r="ER76">
        <v>0</v>
      </c>
      <c r="ES76">
        <v>1679675986.7</v>
      </c>
      <c r="ET76">
        <v>0</v>
      </c>
      <c r="EU76">
        <v>2.34148846153846</v>
      </c>
      <c r="EV76">
        <v>0.130280343117026</v>
      </c>
      <c r="EW76">
        <v>-5.65094017687939</v>
      </c>
      <c r="EX76">
        <v>3808.94115384615</v>
      </c>
      <c r="EY76">
        <v>15</v>
      </c>
      <c r="EZ76">
        <v>0</v>
      </c>
      <c r="FA76" t="s">
        <v>409</v>
      </c>
      <c r="FB76">
        <v>1510822609</v>
      </c>
      <c r="FC76">
        <v>1510822610</v>
      </c>
      <c r="FD76">
        <v>0</v>
      </c>
      <c r="FE76">
        <v>-0.09</v>
      </c>
      <c r="FF76">
        <v>-0.009</v>
      </c>
      <c r="FG76">
        <v>6.722</v>
      </c>
      <c r="FH76">
        <v>0.497</v>
      </c>
      <c r="FI76">
        <v>420</v>
      </c>
      <c r="FJ76">
        <v>24</v>
      </c>
      <c r="FK76">
        <v>0.26</v>
      </c>
      <c r="FL76">
        <v>0.06</v>
      </c>
      <c r="FM76">
        <v>0.71198525</v>
      </c>
      <c r="FN76">
        <v>-0.264648067542215</v>
      </c>
      <c r="FO76">
        <v>0.0291645780140481</v>
      </c>
      <c r="FP76">
        <v>1</v>
      </c>
      <c r="FQ76">
        <v>1</v>
      </c>
      <c r="FR76">
        <v>1</v>
      </c>
      <c r="FS76" t="s">
        <v>410</v>
      </c>
      <c r="FT76">
        <v>2.97434</v>
      </c>
      <c r="FU76">
        <v>2.75414</v>
      </c>
      <c r="FV76">
        <v>0.160581</v>
      </c>
      <c r="FW76">
        <v>0.164733</v>
      </c>
      <c r="FX76">
        <v>0.0640081</v>
      </c>
      <c r="FY76">
        <v>0.0619668</v>
      </c>
      <c r="FZ76">
        <v>32708.2</v>
      </c>
      <c r="GA76">
        <v>35512.5</v>
      </c>
      <c r="GB76">
        <v>35306.2</v>
      </c>
      <c r="GC76">
        <v>38553.5</v>
      </c>
      <c r="GD76">
        <v>46818.6</v>
      </c>
      <c r="GE76">
        <v>52205.6</v>
      </c>
      <c r="GF76">
        <v>55112.2</v>
      </c>
      <c r="GG76">
        <v>61798.3</v>
      </c>
      <c r="GH76">
        <v>2.00325</v>
      </c>
      <c r="GI76">
        <v>1.82827</v>
      </c>
      <c r="GJ76">
        <v>0.03317</v>
      </c>
      <c r="GK76">
        <v>0</v>
      </c>
      <c r="GL76">
        <v>19.4334</v>
      </c>
      <c r="GM76">
        <v>999.9</v>
      </c>
      <c r="GN76">
        <v>52.838</v>
      </c>
      <c r="GO76">
        <v>27.805</v>
      </c>
      <c r="GP76">
        <v>22.1088</v>
      </c>
      <c r="GQ76">
        <v>54.6594</v>
      </c>
      <c r="GR76">
        <v>50.008</v>
      </c>
      <c r="GS76">
        <v>1</v>
      </c>
      <c r="GT76">
        <v>-0.115889</v>
      </c>
      <c r="GU76">
        <v>4.67127</v>
      </c>
      <c r="GV76">
        <v>20.0915</v>
      </c>
      <c r="GW76">
        <v>5.19902</v>
      </c>
      <c r="GX76">
        <v>12.004</v>
      </c>
      <c r="GY76">
        <v>4.9756</v>
      </c>
      <c r="GZ76">
        <v>3.29295</v>
      </c>
      <c r="HA76">
        <v>999.9</v>
      </c>
      <c r="HB76">
        <v>9999</v>
      </c>
      <c r="HC76">
        <v>9999</v>
      </c>
      <c r="HD76">
        <v>9999</v>
      </c>
      <c r="HE76">
        <v>1.86279</v>
      </c>
      <c r="HF76">
        <v>1.86782</v>
      </c>
      <c r="HG76">
        <v>1.86753</v>
      </c>
      <c r="HH76">
        <v>1.8686</v>
      </c>
      <c r="HI76">
        <v>1.86955</v>
      </c>
      <c r="HJ76">
        <v>1.86557</v>
      </c>
      <c r="HK76">
        <v>1.86675</v>
      </c>
      <c r="HL76">
        <v>1.86812</v>
      </c>
      <c r="HM76">
        <v>5</v>
      </c>
      <c r="HN76">
        <v>0</v>
      </c>
      <c r="HO76">
        <v>0</v>
      </c>
      <c r="HP76">
        <v>0</v>
      </c>
      <c r="HQ76" t="s">
        <v>411</v>
      </c>
      <c r="HR76" t="s">
        <v>412</v>
      </c>
      <c r="HS76" t="s">
        <v>413</v>
      </c>
      <c r="HT76" t="s">
        <v>413</v>
      </c>
      <c r="HU76" t="s">
        <v>413</v>
      </c>
      <c r="HV76" t="s">
        <v>413</v>
      </c>
      <c r="HW76">
        <v>0</v>
      </c>
      <c r="HX76">
        <v>100</v>
      </c>
      <c r="HY76">
        <v>100</v>
      </c>
      <c r="HZ76">
        <v>9.984</v>
      </c>
      <c r="IA76">
        <v>0.0586</v>
      </c>
      <c r="IB76">
        <v>4.05733592392587</v>
      </c>
      <c r="IC76">
        <v>0.00686039997816796</v>
      </c>
      <c r="ID76">
        <v>-6.09800565113382e-07</v>
      </c>
      <c r="IE76">
        <v>-3.62270322714017e-11</v>
      </c>
      <c r="IF76">
        <v>0.00552775430249796</v>
      </c>
      <c r="IG76">
        <v>-0.0240141547127097</v>
      </c>
      <c r="IH76">
        <v>0.00268956239764471</v>
      </c>
      <c r="II76">
        <v>-3.17667099220491e-05</v>
      </c>
      <c r="IJ76">
        <v>-3</v>
      </c>
      <c r="IK76">
        <v>2046</v>
      </c>
      <c r="IL76">
        <v>1</v>
      </c>
      <c r="IM76">
        <v>25</v>
      </c>
      <c r="IN76">
        <v>-566.2</v>
      </c>
      <c r="IO76">
        <v>-566.2</v>
      </c>
      <c r="IP76">
        <v>2.04468</v>
      </c>
      <c r="IQ76">
        <v>2.6001</v>
      </c>
      <c r="IR76">
        <v>1.54785</v>
      </c>
      <c r="IS76">
        <v>2.30957</v>
      </c>
      <c r="IT76">
        <v>1.34644</v>
      </c>
      <c r="IU76">
        <v>2.41455</v>
      </c>
      <c r="IV76">
        <v>31.5861</v>
      </c>
      <c r="IW76">
        <v>15.1215</v>
      </c>
      <c r="IX76">
        <v>18</v>
      </c>
      <c r="IY76">
        <v>502.847</v>
      </c>
      <c r="IZ76">
        <v>393.639</v>
      </c>
      <c r="JA76">
        <v>13.1915</v>
      </c>
      <c r="JB76">
        <v>25.5547</v>
      </c>
      <c r="JC76">
        <v>29.9999</v>
      </c>
      <c r="JD76">
        <v>25.5937</v>
      </c>
      <c r="JE76">
        <v>25.5456</v>
      </c>
      <c r="JF76">
        <v>40.9809</v>
      </c>
      <c r="JG76">
        <v>47.6914</v>
      </c>
      <c r="JH76">
        <v>0</v>
      </c>
      <c r="JI76">
        <v>13.2154</v>
      </c>
      <c r="JJ76">
        <v>1005.43</v>
      </c>
      <c r="JK76">
        <v>11.6326</v>
      </c>
      <c r="JL76">
        <v>102.291</v>
      </c>
      <c r="JM76">
        <v>102.89</v>
      </c>
    </row>
    <row r="77" spans="1:273">
      <c r="A77">
        <v>61</v>
      </c>
      <c r="B77">
        <v>1510788643.1</v>
      </c>
      <c r="C77">
        <v>391.5</v>
      </c>
      <c r="D77" t="s">
        <v>532</v>
      </c>
      <c r="E77" t="s">
        <v>533</v>
      </c>
      <c r="F77">
        <v>5</v>
      </c>
      <c r="G77" t="s">
        <v>405</v>
      </c>
      <c r="H77" t="s">
        <v>406</v>
      </c>
      <c r="I77">
        <v>1510788635.54444</v>
      </c>
      <c r="J77">
        <f>(K77)/1000</f>
        <v>0</v>
      </c>
      <c r="K77">
        <f>IF(CZ77, AN77, AH77)</f>
        <v>0</v>
      </c>
      <c r="L77">
        <f>IF(CZ77, AI77, AG77)</f>
        <v>0</v>
      </c>
      <c r="M77">
        <f>DB77 - IF(AU77&gt;1, L77*CV77*100.0/(AW77*DP77), 0)</f>
        <v>0</v>
      </c>
      <c r="N77">
        <f>((T77-J77/2)*M77-L77)/(T77+J77/2)</f>
        <v>0</v>
      </c>
      <c r="O77">
        <f>N77*(DI77+DJ77)/1000.0</f>
        <v>0</v>
      </c>
      <c r="P77">
        <f>(DB77 - IF(AU77&gt;1, L77*CV77*100.0/(AW77*DP77), 0))*(DI77+DJ77)/1000.0</f>
        <v>0</v>
      </c>
      <c r="Q77">
        <f>2.0/((1/S77-1/R77)+SIGN(S77)*SQRT((1/S77-1/R77)*(1/S77-1/R77) + 4*CW77/((CW77+1)*(CW77+1))*(2*1/S77*1/R77-1/R77*1/R77)))</f>
        <v>0</v>
      </c>
      <c r="R77">
        <f>IF(LEFT(CX77,1)&lt;&gt;"0",IF(LEFT(CX77,1)="1",3.0,CY77),$D$5+$E$5*(DP77*DI77/($K$5*1000))+$F$5*(DP77*DI77/($K$5*1000))*MAX(MIN(CV77,$J$5),$I$5)*MAX(MIN(CV77,$J$5),$I$5)+$G$5*MAX(MIN(CV77,$J$5),$I$5)*(DP77*DI77/($K$5*1000))+$H$5*(DP77*DI77/($K$5*1000))*(DP77*DI77/($K$5*1000)))</f>
        <v>0</v>
      </c>
      <c r="S77">
        <f>J77*(1000-(1000*0.61365*exp(17.502*W77/(240.97+W77))/(DI77+DJ77)+DD77)/2)/(1000*0.61365*exp(17.502*W77/(240.97+W77))/(DI77+DJ77)-DD77)</f>
        <v>0</v>
      </c>
      <c r="T77">
        <f>1/((CW77+1)/(Q77/1.6)+1/(R77/1.37)) + CW77/((CW77+1)/(Q77/1.6) + CW77/(R77/1.37))</f>
        <v>0</v>
      </c>
      <c r="U77">
        <f>(CR77*CU77)</f>
        <v>0</v>
      </c>
      <c r="V77">
        <f>(DK77+(U77+2*0.95*5.67E-8*(((DK77+$B$7)+273)^4-(DK77+273)^4)-44100*J77)/(1.84*29.3*R77+8*0.95*5.67E-8*(DK77+273)^3))</f>
        <v>0</v>
      </c>
      <c r="W77">
        <f>($C$7*DL77+$D$7*DM77+$E$7*V77)</f>
        <v>0</v>
      </c>
      <c r="X77">
        <f>0.61365*exp(17.502*W77/(240.97+W77))</f>
        <v>0</v>
      </c>
      <c r="Y77">
        <f>(Z77/AA77*100)</f>
        <v>0</v>
      </c>
      <c r="Z77">
        <f>DD77*(DI77+DJ77)/1000</f>
        <v>0</v>
      </c>
      <c r="AA77">
        <f>0.61365*exp(17.502*DK77/(240.97+DK77))</f>
        <v>0</v>
      </c>
      <c r="AB77">
        <f>(X77-DD77*(DI77+DJ77)/1000)</f>
        <v>0</v>
      </c>
      <c r="AC77">
        <f>(-J77*44100)</f>
        <v>0</v>
      </c>
      <c r="AD77">
        <f>2*29.3*R77*0.92*(DK77-W77)</f>
        <v>0</v>
      </c>
      <c r="AE77">
        <f>2*0.95*5.67E-8*(((DK77+$B$7)+273)^4-(W77+273)^4)</f>
        <v>0</v>
      </c>
      <c r="AF77">
        <f>U77+AE77+AC77+AD77</f>
        <v>0</v>
      </c>
      <c r="AG77">
        <f>DH77*AU77*(DC77-DB77*(1000-AU77*DE77)/(1000-AU77*DD77))/(100*CV77)</f>
        <v>0</v>
      </c>
      <c r="AH77">
        <f>1000*DH77*AU77*(DD77-DE77)/(100*CV77*(1000-AU77*DD77))</f>
        <v>0</v>
      </c>
      <c r="AI77">
        <f>(AJ77 - AK77 - DI77*1E3/(8.314*(DK77+273.15)) * AM77/DH77 * AL77) * DH77/(100*CV77) * (1000 - DE77)/1000</f>
        <v>0</v>
      </c>
      <c r="AJ77">
        <v>1005.19169957001</v>
      </c>
      <c r="AK77">
        <v>983.841521212121</v>
      </c>
      <c r="AL77">
        <v>3.38952587359024</v>
      </c>
      <c r="AM77">
        <v>64.2423246042722</v>
      </c>
      <c r="AN77">
        <f>(AP77 - AO77 + DI77*1E3/(8.314*(DK77+273.15)) * AR77/DH77 * AQ77) * DH77/(100*CV77) * 1000/(1000 - AP77)</f>
        <v>0</v>
      </c>
      <c r="AO77">
        <v>11.6951640701978</v>
      </c>
      <c r="AP77">
        <v>12.3935509090909</v>
      </c>
      <c r="AQ77">
        <v>0.00170884532664996</v>
      </c>
      <c r="AR77">
        <v>102.202052282038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MAX(0,($B$13+$C$13*DP77)/(1+$D$13*DP77)*DI77/(DK77+273)*$E$13)</f>
        <v>0</v>
      </c>
      <c r="AX77" t="s">
        <v>407</v>
      </c>
      <c r="AY77" t="s">
        <v>407</v>
      </c>
      <c r="AZ77">
        <v>0</v>
      </c>
      <c r="BA77">
        <v>0</v>
      </c>
      <c r="BB77">
        <f>1-AZ77/BA77</f>
        <v>0</v>
      </c>
      <c r="BC77">
        <v>0</v>
      </c>
      <c r="BD77" t="s">
        <v>407</v>
      </c>
      <c r="BE77" t="s">
        <v>407</v>
      </c>
      <c r="BF77">
        <v>0</v>
      </c>
      <c r="BG77">
        <v>0</v>
      </c>
      <c r="BH77">
        <f>1-BF77/BG77</f>
        <v>0</v>
      </c>
      <c r="BI77">
        <v>0.5</v>
      </c>
      <c r="BJ77">
        <f>CS77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407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f>$B$11*DQ77+$C$11*DR77+$F$11*EC77*(1-EF77)</f>
        <v>0</v>
      </c>
      <c r="CS77">
        <f>CR77*CT77</f>
        <v>0</v>
      </c>
      <c r="CT77">
        <f>($B$11*$D$9+$C$11*$D$9+$F$11*((EP77+EH77)/MAX(EP77+EH77+EQ77, 0.1)*$I$9+EQ77/MAX(EP77+EH77+EQ77, 0.1)*$J$9))/($B$11+$C$11+$F$11)</f>
        <v>0</v>
      </c>
      <c r="CU77">
        <f>($B$11*$K$9+$C$11*$K$9+$F$11*((EP77+EH77)/MAX(EP77+EH77+EQ77, 0.1)*$P$9+EQ77/MAX(EP77+EH77+EQ77, 0.1)*$Q$9))/($B$11+$C$11+$F$11)</f>
        <v>0</v>
      </c>
      <c r="CV77">
        <v>2.18</v>
      </c>
      <c r="CW77">
        <v>0.5</v>
      </c>
      <c r="CX77" t="s">
        <v>408</v>
      </c>
      <c r="CY77">
        <v>2</v>
      </c>
      <c r="CZ77" t="b">
        <v>1</v>
      </c>
      <c r="DA77">
        <v>1510788635.54444</v>
      </c>
      <c r="DB77">
        <v>948.241444444444</v>
      </c>
      <c r="DC77">
        <v>977.076148148148</v>
      </c>
      <c r="DD77">
        <v>12.3621592592593</v>
      </c>
      <c r="DE77">
        <v>11.6749962962963</v>
      </c>
      <c r="DF77">
        <v>938.313925925926</v>
      </c>
      <c r="DG77">
        <v>12.3041074074074</v>
      </c>
      <c r="DH77">
        <v>500.066259259259</v>
      </c>
      <c r="DI77">
        <v>89.6633444444445</v>
      </c>
      <c r="DJ77">
        <v>0.0998609111111111</v>
      </c>
      <c r="DK77">
        <v>19.1719296296296</v>
      </c>
      <c r="DL77">
        <v>19.9761666666667</v>
      </c>
      <c r="DM77">
        <v>999.9</v>
      </c>
      <c r="DN77">
        <v>0</v>
      </c>
      <c r="DO77">
        <v>0</v>
      </c>
      <c r="DP77">
        <v>10034.4733333333</v>
      </c>
      <c r="DQ77">
        <v>0</v>
      </c>
      <c r="DR77">
        <v>9.97325</v>
      </c>
      <c r="DS77">
        <v>-28.8348296296296</v>
      </c>
      <c r="DT77">
        <v>960.110703703704</v>
      </c>
      <c r="DU77">
        <v>988.619037037037</v>
      </c>
      <c r="DV77">
        <v>0.687171777777778</v>
      </c>
      <c r="DW77">
        <v>977.076148148148</v>
      </c>
      <c r="DX77">
        <v>11.6749962962963</v>
      </c>
      <c r="DY77">
        <v>1.10843333333333</v>
      </c>
      <c r="DZ77">
        <v>1.04681777777778</v>
      </c>
      <c r="EA77">
        <v>8.42541185185185</v>
      </c>
      <c r="EB77">
        <v>7.58478703703704</v>
      </c>
      <c r="EC77">
        <v>2000.0137037037</v>
      </c>
      <c r="ED77">
        <v>0.979999</v>
      </c>
      <c r="EE77">
        <v>0.0200008333333333</v>
      </c>
      <c r="EF77">
        <v>0</v>
      </c>
      <c r="EG77">
        <v>2.33268888888889</v>
      </c>
      <c r="EH77">
        <v>0</v>
      </c>
      <c r="EI77">
        <v>3808.37074074074</v>
      </c>
      <c r="EJ77">
        <v>17300.262962963</v>
      </c>
      <c r="EK77">
        <v>38.539037037037</v>
      </c>
      <c r="EL77">
        <v>39.0876666666667</v>
      </c>
      <c r="EM77">
        <v>38.4859259259259</v>
      </c>
      <c r="EN77">
        <v>37.3772222222222</v>
      </c>
      <c r="EO77">
        <v>37.3423333333333</v>
      </c>
      <c r="EP77">
        <v>1960.01333333333</v>
      </c>
      <c r="EQ77">
        <v>40.0003703703704</v>
      </c>
      <c r="ER77">
        <v>0</v>
      </c>
      <c r="ES77">
        <v>1679675991.5</v>
      </c>
      <c r="ET77">
        <v>0</v>
      </c>
      <c r="EU77">
        <v>2.33718076923077</v>
      </c>
      <c r="EV77">
        <v>-0.871750420728629</v>
      </c>
      <c r="EW77">
        <v>-6.76273502593276</v>
      </c>
      <c r="EX77">
        <v>3808.32423076923</v>
      </c>
      <c r="EY77">
        <v>15</v>
      </c>
      <c r="EZ77">
        <v>0</v>
      </c>
      <c r="FA77" t="s">
        <v>409</v>
      </c>
      <c r="FB77">
        <v>1510822609</v>
      </c>
      <c r="FC77">
        <v>1510822610</v>
      </c>
      <c r="FD77">
        <v>0</v>
      </c>
      <c r="FE77">
        <v>-0.09</v>
      </c>
      <c r="FF77">
        <v>-0.009</v>
      </c>
      <c r="FG77">
        <v>6.722</v>
      </c>
      <c r="FH77">
        <v>0.497</v>
      </c>
      <c r="FI77">
        <v>420</v>
      </c>
      <c r="FJ77">
        <v>24</v>
      </c>
      <c r="FK77">
        <v>0.26</v>
      </c>
      <c r="FL77">
        <v>0.06</v>
      </c>
      <c r="FM77">
        <v>0.700569875</v>
      </c>
      <c r="FN77">
        <v>-0.201885557223266</v>
      </c>
      <c r="FO77">
        <v>0.0265554239555571</v>
      </c>
      <c r="FP77">
        <v>1</v>
      </c>
      <c r="FQ77">
        <v>1</v>
      </c>
      <c r="FR77">
        <v>1</v>
      </c>
      <c r="FS77" t="s">
        <v>410</v>
      </c>
      <c r="FT77">
        <v>2.97434</v>
      </c>
      <c r="FU77">
        <v>2.75402</v>
      </c>
      <c r="FV77">
        <v>0.162206</v>
      </c>
      <c r="FW77">
        <v>0.166282</v>
      </c>
      <c r="FX77">
        <v>0.0640658</v>
      </c>
      <c r="FY77">
        <v>0.061979</v>
      </c>
      <c r="FZ77">
        <v>32645.4</v>
      </c>
      <c r="GA77">
        <v>35446.8</v>
      </c>
      <c r="GB77">
        <v>35306.6</v>
      </c>
      <c r="GC77">
        <v>38553.6</v>
      </c>
      <c r="GD77">
        <v>46816.1</v>
      </c>
      <c r="GE77">
        <v>52205.2</v>
      </c>
      <c r="GF77">
        <v>55112.7</v>
      </c>
      <c r="GG77">
        <v>61798.6</v>
      </c>
      <c r="GH77">
        <v>2.00332</v>
      </c>
      <c r="GI77">
        <v>1.82815</v>
      </c>
      <c r="GJ77">
        <v>0.0341423</v>
      </c>
      <c r="GK77">
        <v>0</v>
      </c>
      <c r="GL77">
        <v>19.4348</v>
      </c>
      <c r="GM77">
        <v>999.9</v>
      </c>
      <c r="GN77">
        <v>52.838</v>
      </c>
      <c r="GO77">
        <v>27.805</v>
      </c>
      <c r="GP77">
        <v>22.11</v>
      </c>
      <c r="GQ77">
        <v>54.4594</v>
      </c>
      <c r="GR77">
        <v>50.1042</v>
      </c>
      <c r="GS77">
        <v>1</v>
      </c>
      <c r="GT77">
        <v>-0.115963</v>
      </c>
      <c r="GU77">
        <v>4.6592</v>
      </c>
      <c r="GV77">
        <v>20.0919</v>
      </c>
      <c r="GW77">
        <v>5.19932</v>
      </c>
      <c r="GX77">
        <v>12.004</v>
      </c>
      <c r="GY77">
        <v>4.9758</v>
      </c>
      <c r="GZ77">
        <v>3.293</v>
      </c>
      <c r="HA77">
        <v>999.9</v>
      </c>
      <c r="HB77">
        <v>9999</v>
      </c>
      <c r="HC77">
        <v>9999</v>
      </c>
      <c r="HD77">
        <v>9999</v>
      </c>
      <c r="HE77">
        <v>1.86278</v>
      </c>
      <c r="HF77">
        <v>1.86783</v>
      </c>
      <c r="HG77">
        <v>1.86752</v>
      </c>
      <c r="HH77">
        <v>1.86861</v>
      </c>
      <c r="HI77">
        <v>1.86953</v>
      </c>
      <c r="HJ77">
        <v>1.86557</v>
      </c>
      <c r="HK77">
        <v>1.86674</v>
      </c>
      <c r="HL77">
        <v>1.86813</v>
      </c>
      <c r="HM77">
        <v>5</v>
      </c>
      <c r="HN77">
        <v>0</v>
      </c>
      <c r="HO77">
        <v>0</v>
      </c>
      <c r="HP77">
        <v>0</v>
      </c>
      <c r="HQ77" t="s">
        <v>411</v>
      </c>
      <c r="HR77" t="s">
        <v>412</v>
      </c>
      <c r="HS77" t="s">
        <v>413</v>
      </c>
      <c r="HT77" t="s">
        <v>413</v>
      </c>
      <c r="HU77" t="s">
        <v>413</v>
      </c>
      <c r="HV77" t="s">
        <v>413</v>
      </c>
      <c r="HW77">
        <v>0</v>
      </c>
      <c r="HX77">
        <v>100</v>
      </c>
      <c r="HY77">
        <v>100</v>
      </c>
      <c r="HZ77">
        <v>10.067</v>
      </c>
      <c r="IA77">
        <v>0.0589</v>
      </c>
      <c r="IB77">
        <v>4.05733592392587</v>
      </c>
      <c r="IC77">
        <v>0.00686039997816796</v>
      </c>
      <c r="ID77">
        <v>-6.09800565113382e-07</v>
      </c>
      <c r="IE77">
        <v>-3.62270322714017e-11</v>
      </c>
      <c r="IF77">
        <v>0.00552775430249796</v>
      </c>
      <c r="IG77">
        <v>-0.0240141547127097</v>
      </c>
      <c r="IH77">
        <v>0.00268956239764471</v>
      </c>
      <c r="II77">
        <v>-3.17667099220491e-05</v>
      </c>
      <c r="IJ77">
        <v>-3</v>
      </c>
      <c r="IK77">
        <v>2046</v>
      </c>
      <c r="IL77">
        <v>1</v>
      </c>
      <c r="IM77">
        <v>25</v>
      </c>
      <c r="IN77">
        <v>-566.1</v>
      </c>
      <c r="IO77">
        <v>-566.1</v>
      </c>
      <c r="IP77">
        <v>2.07031</v>
      </c>
      <c r="IQ77">
        <v>2.60498</v>
      </c>
      <c r="IR77">
        <v>1.54785</v>
      </c>
      <c r="IS77">
        <v>2.30835</v>
      </c>
      <c r="IT77">
        <v>1.34644</v>
      </c>
      <c r="IU77">
        <v>2.27661</v>
      </c>
      <c r="IV77">
        <v>31.5861</v>
      </c>
      <c r="IW77">
        <v>15.1039</v>
      </c>
      <c r="IX77">
        <v>18</v>
      </c>
      <c r="IY77">
        <v>502.897</v>
      </c>
      <c r="IZ77">
        <v>393.571</v>
      </c>
      <c r="JA77">
        <v>13.2131</v>
      </c>
      <c r="JB77">
        <v>25.5547</v>
      </c>
      <c r="JC77">
        <v>29.9998</v>
      </c>
      <c r="JD77">
        <v>25.5937</v>
      </c>
      <c r="JE77">
        <v>25.5456</v>
      </c>
      <c r="JF77">
        <v>41.4485</v>
      </c>
      <c r="JG77">
        <v>47.6914</v>
      </c>
      <c r="JH77">
        <v>0</v>
      </c>
      <c r="JI77">
        <v>13.2217</v>
      </c>
      <c r="JJ77">
        <v>1025.56</v>
      </c>
      <c r="JK77">
        <v>11.6131</v>
      </c>
      <c r="JL77">
        <v>102.292</v>
      </c>
      <c r="JM77">
        <v>102.89</v>
      </c>
    </row>
    <row r="78" spans="1:273">
      <c r="A78">
        <v>62</v>
      </c>
      <c r="B78">
        <v>1510788648.6</v>
      </c>
      <c r="C78">
        <v>397</v>
      </c>
      <c r="D78" t="s">
        <v>534</v>
      </c>
      <c r="E78" t="s">
        <v>535</v>
      </c>
      <c r="F78">
        <v>5</v>
      </c>
      <c r="G78" t="s">
        <v>405</v>
      </c>
      <c r="H78" t="s">
        <v>406</v>
      </c>
      <c r="I78">
        <v>1510788640.83214</v>
      </c>
      <c r="J78">
        <f>(K78)/1000</f>
        <v>0</v>
      </c>
      <c r="K78">
        <f>IF(CZ78, AN78, AH78)</f>
        <v>0</v>
      </c>
      <c r="L78">
        <f>IF(CZ78, AI78, AG78)</f>
        <v>0</v>
      </c>
      <c r="M78">
        <f>DB78 - IF(AU78&gt;1, L78*CV78*100.0/(AW78*DP78), 0)</f>
        <v>0</v>
      </c>
      <c r="N78">
        <f>((T78-J78/2)*M78-L78)/(T78+J78/2)</f>
        <v>0</v>
      </c>
      <c r="O78">
        <f>N78*(DI78+DJ78)/1000.0</f>
        <v>0</v>
      </c>
      <c r="P78">
        <f>(DB78 - IF(AU78&gt;1, L78*CV78*100.0/(AW78*DP78), 0))*(DI78+DJ78)/1000.0</f>
        <v>0</v>
      </c>
      <c r="Q78">
        <f>2.0/((1/S78-1/R78)+SIGN(S78)*SQRT((1/S78-1/R78)*(1/S78-1/R78) + 4*CW78/((CW78+1)*(CW78+1))*(2*1/S78*1/R78-1/R78*1/R78)))</f>
        <v>0</v>
      </c>
      <c r="R78">
        <f>IF(LEFT(CX78,1)&lt;&gt;"0",IF(LEFT(CX78,1)="1",3.0,CY78),$D$5+$E$5*(DP78*DI78/($K$5*1000))+$F$5*(DP78*DI78/($K$5*1000))*MAX(MIN(CV78,$J$5),$I$5)*MAX(MIN(CV78,$J$5),$I$5)+$G$5*MAX(MIN(CV78,$J$5),$I$5)*(DP78*DI78/($K$5*1000))+$H$5*(DP78*DI78/($K$5*1000))*(DP78*DI78/($K$5*1000)))</f>
        <v>0</v>
      </c>
      <c r="S78">
        <f>J78*(1000-(1000*0.61365*exp(17.502*W78/(240.97+W78))/(DI78+DJ78)+DD78)/2)/(1000*0.61365*exp(17.502*W78/(240.97+W78))/(DI78+DJ78)-DD78)</f>
        <v>0</v>
      </c>
      <c r="T78">
        <f>1/((CW78+1)/(Q78/1.6)+1/(R78/1.37)) + CW78/((CW78+1)/(Q78/1.6) + CW78/(R78/1.37))</f>
        <v>0</v>
      </c>
      <c r="U78">
        <f>(CR78*CU78)</f>
        <v>0</v>
      </c>
      <c r="V78">
        <f>(DK78+(U78+2*0.95*5.67E-8*(((DK78+$B$7)+273)^4-(DK78+273)^4)-44100*J78)/(1.84*29.3*R78+8*0.95*5.67E-8*(DK78+273)^3))</f>
        <v>0</v>
      </c>
      <c r="W78">
        <f>($C$7*DL78+$D$7*DM78+$E$7*V78)</f>
        <v>0</v>
      </c>
      <c r="X78">
        <f>0.61365*exp(17.502*W78/(240.97+W78))</f>
        <v>0</v>
      </c>
      <c r="Y78">
        <f>(Z78/AA78*100)</f>
        <v>0</v>
      </c>
      <c r="Z78">
        <f>DD78*(DI78+DJ78)/1000</f>
        <v>0</v>
      </c>
      <c r="AA78">
        <f>0.61365*exp(17.502*DK78/(240.97+DK78))</f>
        <v>0</v>
      </c>
      <c r="AB78">
        <f>(X78-DD78*(DI78+DJ78)/1000)</f>
        <v>0</v>
      </c>
      <c r="AC78">
        <f>(-J78*44100)</f>
        <v>0</v>
      </c>
      <c r="AD78">
        <f>2*29.3*R78*0.92*(DK78-W78)</f>
        <v>0</v>
      </c>
      <c r="AE78">
        <f>2*0.95*5.67E-8*(((DK78+$B$7)+273)^4-(W78+273)^4)</f>
        <v>0</v>
      </c>
      <c r="AF78">
        <f>U78+AE78+AC78+AD78</f>
        <v>0</v>
      </c>
      <c r="AG78">
        <f>DH78*AU78*(DC78-DB78*(1000-AU78*DE78)/(1000-AU78*DD78))/(100*CV78)</f>
        <v>0</v>
      </c>
      <c r="AH78">
        <f>1000*DH78*AU78*(DD78-DE78)/(100*CV78*(1000-AU78*DD78))</f>
        <v>0</v>
      </c>
      <c r="AI78">
        <f>(AJ78 - AK78 - DI78*1E3/(8.314*(DK78+273.15)) * AM78/DH78 * AL78) * DH78/(100*CV78) * (1000 - DE78)/1000</f>
        <v>0</v>
      </c>
      <c r="AJ78">
        <v>1023.44904550462</v>
      </c>
      <c r="AK78">
        <v>1002.18285454545</v>
      </c>
      <c r="AL78">
        <v>3.34381382570323</v>
      </c>
      <c r="AM78">
        <v>64.2423246042722</v>
      </c>
      <c r="AN78">
        <f>(AP78 - AO78 + DI78*1E3/(8.314*(DK78+273.15)) * AR78/DH78 * AQ78) * DH78/(100*CV78) * 1000/(1000 - AP78)</f>
        <v>0</v>
      </c>
      <c r="AO78">
        <v>11.6971877096646</v>
      </c>
      <c r="AP78">
        <v>12.4055745454545</v>
      </c>
      <c r="AQ78">
        <v>0.000431209804311707</v>
      </c>
      <c r="AR78">
        <v>102.202052282038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MAX(0,($B$13+$C$13*DP78)/(1+$D$13*DP78)*DI78/(DK78+273)*$E$13)</f>
        <v>0</v>
      </c>
      <c r="AX78" t="s">
        <v>407</v>
      </c>
      <c r="AY78" t="s">
        <v>407</v>
      </c>
      <c r="AZ78">
        <v>0</v>
      </c>
      <c r="BA78">
        <v>0</v>
      </c>
      <c r="BB78">
        <f>1-AZ78/BA78</f>
        <v>0</v>
      </c>
      <c r="BC78">
        <v>0</v>
      </c>
      <c r="BD78" t="s">
        <v>407</v>
      </c>
      <c r="BE78" t="s">
        <v>407</v>
      </c>
      <c r="BF78">
        <v>0</v>
      </c>
      <c r="BG78">
        <v>0</v>
      </c>
      <c r="BH78">
        <f>1-BF78/BG78</f>
        <v>0</v>
      </c>
      <c r="BI78">
        <v>0.5</v>
      </c>
      <c r="BJ78">
        <f>CS78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407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f>$B$11*DQ78+$C$11*DR78+$F$11*EC78*(1-EF78)</f>
        <v>0</v>
      </c>
      <c r="CS78">
        <f>CR78*CT78</f>
        <v>0</v>
      </c>
      <c r="CT78">
        <f>($B$11*$D$9+$C$11*$D$9+$F$11*((EP78+EH78)/MAX(EP78+EH78+EQ78, 0.1)*$I$9+EQ78/MAX(EP78+EH78+EQ78, 0.1)*$J$9))/($B$11+$C$11+$F$11)</f>
        <v>0</v>
      </c>
      <c r="CU78">
        <f>($B$11*$K$9+$C$11*$K$9+$F$11*((EP78+EH78)/MAX(EP78+EH78+EQ78, 0.1)*$P$9+EQ78/MAX(EP78+EH78+EQ78, 0.1)*$Q$9))/($B$11+$C$11+$F$11)</f>
        <v>0</v>
      </c>
      <c r="CV78">
        <v>2.18</v>
      </c>
      <c r="CW78">
        <v>0.5</v>
      </c>
      <c r="CX78" t="s">
        <v>408</v>
      </c>
      <c r="CY78">
        <v>2</v>
      </c>
      <c r="CZ78" t="b">
        <v>1</v>
      </c>
      <c r="DA78">
        <v>1510788640.83214</v>
      </c>
      <c r="DB78">
        <v>965.742214285714</v>
      </c>
      <c r="DC78">
        <v>994.454035714286</v>
      </c>
      <c r="DD78">
        <v>12.3846857142857</v>
      </c>
      <c r="DE78">
        <v>11.6941464285714</v>
      </c>
      <c r="DF78">
        <v>955.717071428571</v>
      </c>
      <c r="DG78">
        <v>12.326025</v>
      </c>
      <c r="DH78">
        <v>500.070714285714</v>
      </c>
      <c r="DI78">
        <v>89.6626535714286</v>
      </c>
      <c r="DJ78">
        <v>0.099942375</v>
      </c>
      <c r="DK78">
        <v>19.1754071428571</v>
      </c>
      <c r="DL78">
        <v>19.9863071428571</v>
      </c>
      <c r="DM78">
        <v>999.9</v>
      </c>
      <c r="DN78">
        <v>0</v>
      </c>
      <c r="DO78">
        <v>0</v>
      </c>
      <c r="DP78">
        <v>10029.0453571429</v>
      </c>
      <c r="DQ78">
        <v>0</v>
      </c>
      <c r="DR78">
        <v>9.97735214285714</v>
      </c>
      <c r="DS78">
        <v>-28.7112642857143</v>
      </c>
      <c r="DT78">
        <v>977.852607142857</v>
      </c>
      <c r="DU78">
        <v>1006.22032142857</v>
      </c>
      <c r="DV78">
        <v>0.690551678571429</v>
      </c>
      <c r="DW78">
        <v>994.454035714286</v>
      </c>
      <c r="DX78">
        <v>11.6941464285714</v>
      </c>
      <c r="DY78">
        <v>1.11044464285714</v>
      </c>
      <c r="DZ78">
        <v>1.04852678571429</v>
      </c>
      <c r="EA78">
        <v>8.45216321428571</v>
      </c>
      <c r="EB78">
        <v>7.60872642857143</v>
      </c>
      <c r="EC78">
        <v>1999.97785714286</v>
      </c>
      <c r="ED78">
        <v>0.979998392857143</v>
      </c>
      <c r="EE78">
        <v>0.0200014607142857</v>
      </c>
      <c r="EF78">
        <v>0</v>
      </c>
      <c r="EG78">
        <v>2.29696428571429</v>
      </c>
      <c r="EH78">
        <v>0</v>
      </c>
      <c r="EI78">
        <v>3807.70785714286</v>
      </c>
      <c r="EJ78">
        <v>17299.9464285714</v>
      </c>
      <c r="EK78">
        <v>38.5042142857143</v>
      </c>
      <c r="EL78">
        <v>39.0532142857143</v>
      </c>
      <c r="EM78">
        <v>38.4550714285714</v>
      </c>
      <c r="EN78">
        <v>37.348</v>
      </c>
      <c r="EO78">
        <v>37.3121428571429</v>
      </c>
      <c r="EP78">
        <v>1959.9775</v>
      </c>
      <c r="EQ78">
        <v>40.0003571428571</v>
      </c>
      <c r="ER78">
        <v>0</v>
      </c>
      <c r="ES78">
        <v>1679675996.9</v>
      </c>
      <c r="ET78">
        <v>0</v>
      </c>
      <c r="EU78">
        <v>2.279408</v>
      </c>
      <c r="EV78">
        <v>-0.798753849670958</v>
      </c>
      <c r="EW78">
        <v>-8.28923075152375</v>
      </c>
      <c r="EX78">
        <v>3807.6812</v>
      </c>
      <c r="EY78">
        <v>15</v>
      </c>
      <c r="EZ78">
        <v>0</v>
      </c>
      <c r="FA78" t="s">
        <v>409</v>
      </c>
      <c r="FB78">
        <v>1510822609</v>
      </c>
      <c r="FC78">
        <v>1510822610</v>
      </c>
      <c r="FD78">
        <v>0</v>
      </c>
      <c r="FE78">
        <v>-0.09</v>
      </c>
      <c r="FF78">
        <v>-0.009</v>
      </c>
      <c r="FG78">
        <v>6.722</v>
      </c>
      <c r="FH78">
        <v>0.497</v>
      </c>
      <c r="FI78">
        <v>420</v>
      </c>
      <c r="FJ78">
        <v>24</v>
      </c>
      <c r="FK78">
        <v>0.26</v>
      </c>
      <c r="FL78">
        <v>0.06</v>
      </c>
      <c r="FM78">
        <v>0.691370325</v>
      </c>
      <c r="FN78">
        <v>0.0564424277673519</v>
      </c>
      <c r="FO78">
        <v>0.0166275081963406</v>
      </c>
      <c r="FP78">
        <v>1</v>
      </c>
      <c r="FQ78">
        <v>1</v>
      </c>
      <c r="FR78">
        <v>1</v>
      </c>
      <c r="FS78" t="s">
        <v>410</v>
      </c>
      <c r="FT78">
        <v>2.97429</v>
      </c>
      <c r="FU78">
        <v>2.75399</v>
      </c>
      <c r="FV78">
        <v>0.164147</v>
      </c>
      <c r="FW78">
        <v>0.168254</v>
      </c>
      <c r="FX78">
        <v>0.0641071</v>
      </c>
      <c r="FY78">
        <v>0.061957</v>
      </c>
      <c r="FZ78">
        <v>32569.7</v>
      </c>
      <c r="GA78">
        <v>35362.8</v>
      </c>
      <c r="GB78">
        <v>35306.6</v>
      </c>
      <c r="GC78">
        <v>38553.5</v>
      </c>
      <c r="GD78">
        <v>46814.1</v>
      </c>
      <c r="GE78">
        <v>52206.2</v>
      </c>
      <c r="GF78">
        <v>55112.7</v>
      </c>
      <c r="GG78">
        <v>61798.3</v>
      </c>
      <c r="GH78">
        <v>2.00335</v>
      </c>
      <c r="GI78">
        <v>1.8284</v>
      </c>
      <c r="GJ78">
        <v>0.0339225</v>
      </c>
      <c r="GK78">
        <v>0</v>
      </c>
      <c r="GL78">
        <v>19.4351</v>
      </c>
      <c r="GM78">
        <v>999.9</v>
      </c>
      <c r="GN78">
        <v>52.838</v>
      </c>
      <c r="GO78">
        <v>27.805</v>
      </c>
      <c r="GP78">
        <v>22.1108</v>
      </c>
      <c r="GQ78">
        <v>54.7994</v>
      </c>
      <c r="GR78">
        <v>50.3526</v>
      </c>
      <c r="GS78">
        <v>1</v>
      </c>
      <c r="GT78">
        <v>-0.116222</v>
      </c>
      <c r="GU78">
        <v>4.72028</v>
      </c>
      <c r="GV78">
        <v>20.0904</v>
      </c>
      <c r="GW78">
        <v>5.19917</v>
      </c>
      <c r="GX78">
        <v>12.004</v>
      </c>
      <c r="GY78">
        <v>4.9757</v>
      </c>
      <c r="GZ78">
        <v>3.29295</v>
      </c>
      <c r="HA78">
        <v>999.9</v>
      </c>
      <c r="HB78">
        <v>9999</v>
      </c>
      <c r="HC78">
        <v>9999</v>
      </c>
      <c r="HD78">
        <v>9999</v>
      </c>
      <c r="HE78">
        <v>1.86278</v>
      </c>
      <c r="HF78">
        <v>1.86783</v>
      </c>
      <c r="HG78">
        <v>1.86755</v>
      </c>
      <c r="HH78">
        <v>1.8686</v>
      </c>
      <c r="HI78">
        <v>1.86952</v>
      </c>
      <c r="HJ78">
        <v>1.86557</v>
      </c>
      <c r="HK78">
        <v>1.86674</v>
      </c>
      <c r="HL78">
        <v>1.86812</v>
      </c>
      <c r="HM78">
        <v>5</v>
      </c>
      <c r="HN78">
        <v>0</v>
      </c>
      <c r="HO78">
        <v>0</v>
      </c>
      <c r="HP78">
        <v>0</v>
      </c>
      <c r="HQ78" t="s">
        <v>411</v>
      </c>
      <c r="HR78" t="s">
        <v>412</v>
      </c>
      <c r="HS78" t="s">
        <v>413</v>
      </c>
      <c r="HT78" t="s">
        <v>413</v>
      </c>
      <c r="HU78" t="s">
        <v>413</v>
      </c>
      <c r="HV78" t="s">
        <v>413</v>
      </c>
      <c r="HW78">
        <v>0</v>
      </c>
      <c r="HX78">
        <v>100</v>
      </c>
      <c r="HY78">
        <v>100</v>
      </c>
      <c r="HZ78">
        <v>10.168</v>
      </c>
      <c r="IA78">
        <v>0.0592</v>
      </c>
      <c r="IB78">
        <v>4.05733592392587</v>
      </c>
      <c r="IC78">
        <v>0.00686039997816796</v>
      </c>
      <c r="ID78">
        <v>-6.09800565113382e-07</v>
      </c>
      <c r="IE78">
        <v>-3.62270322714017e-11</v>
      </c>
      <c r="IF78">
        <v>0.00552775430249796</v>
      </c>
      <c r="IG78">
        <v>-0.0240141547127097</v>
      </c>
      <c r="IH78">
        <v>0.00268956239764471</v>
      </c>
      <c r="II78">
        <v>-3.17667099220491e-05</v>
      </c>
      <c r="IJ78">
        <v>-3</v>
      </c>
      <c r="IK78">
        <v>2046</v>
      </c>
      <c r="IL78">
        <v>1</v>
      </c>
      <c r="IM78">
        <v>25</v>
      </c>
      <c r="IN78">
        <v>-566</v>
      </c>
      <c r="IO78">
        <v>-566</v>
      </c>
      <c r="IP78">
        <v>2.09961</v>
      </c>
      <c r="IQ78">
        <v>2.59155</v>
      </c>
      <c r="IR78">
        <v>1.54785</v>
      </c>
      <c r="IS78">
        <v>2.30957</v>
      </c>
      <c r="IT78">
        <v>1.34644</v>
      </c>
      <c r="IU78">
        <v>2.36206</v>
      </c>
      <c r="IV78">
        <v>31.608</v>
      </c>
      <c r="IW78">
        <v>15.1127</v>
      </c>
      <c r="IX78">
        <v>18</v>
      </c>
      <c r="IY78">
        <v>502.898</v>
      </c>
      <c r="IZ78">
        <v>393.706</v>
      </c>
      <c r="JA78">
        <v>13.2287</v>
      </c>
      <c r="JB78">
        <v>25.5547</v>
      </c>
      <c r="JC78">
        <v>30</v>
      </c>
      <c r="JD78">
        <v>25.5921</v>
      </c>
      <c r="JE78">
        <v>25.5456</v>
      </c>
      <c r="JF78">
        <v>42.0853</v>
      </c>
      <c r="JG78">
        <v>47.9881</v>
      </c>
      <c r="JH78">
        <v>0</v>
      </c>
      <c r="JI78">
        <v>13.2223</v>
      </c>
      <c r="JJ78">
        <v>1038.99</v>
      </c>
      <c r="JK78">
        <v>11.5911</v>
      </c>
      <c r="JL78">
        <v>102.292</v>
      </c>
      <c r="JM78">
        <v>102.89</v>
      </c>
    </row>
    <row r="79" spans="1:273">
      <c r="A79">
        <v>63</v>
      </c>
      <c r="B79">
        <v>1510788653.6</v>
      </c>
      <c r="C79">
        <v>402</v>
      </c>
      <c r="D79" t="s">
        <v>536</v>
      </c>
      <c r="E79" t="s">
        <v>537</v>
      </c>
      <c r="F79">
        <v>5</v>
      </c>
      <c r="G79" t="s">
        <v>405</v>
      </c>
      <c r="H79" t="s">
        <v>406</v>
      </c>
      <c r="I79">
        <v>1510788646.11852</v>
      </c>
      <c r="J79">
        <f>(K79)/1000</f>
        <v>0</v>
      </c>
      <c r="K79">
        <f>IF(CZ79, AN79, AH79)</f>
        <v>0</v>
      </c>
      <c r="L79">
        <f>IF(CZ79, AI79, AG79)</f>
        <v>0</v>
      </c>
      <c r="M79">
        <f>DB79 - IF(AU79&gt;1, L79*CV79*100.0/(AW79*DP79), 0)</f>
        <v>0</v>
      </c>
      <c r="N79">
        <f>((T79-J79/2)*M79-L79)/(T79+J79/2)</f>
        <v>0</v>
      </c>
      <c r="O79">
        <f>N79*(DI79+DJ79)/1000.0</f>
        <v>0</v>
      </c>
      <c r="P79">
        <f>(DB79 - IF(AU79&gt;1, L79*CV79*100.0/(AW79*DP79), 0))*(DI79+DJ79)/1000.0</f>
        <v>0</v>
      </c>
      <c r="Q79">
        <f>2.0/((1/S79-1/R79)+SIGN(S79)*SQRT((1/S79-1/R79)*(1/S79-1/R79) + 4*CW79/((CW79+1)*(CW79+1))*(2*1/S79*1/R79-1/R79*1/R79)))</f>
        <v>0</v>
      </c>
      <c r="R79">
        <f>IF(LEFT(CX79,1)&lt;&gt;"0",IF(LEFT(CX79,1)="1",3.0,CY79),$D$5+$E$5*(DP79*DI79/($K$5*1000))+$F$5*(DP79*DI79/($K$5*1000))*MAX(MIN(CV79,$J$5),$I$5)*MAX(MIN(CV79,$J$5),$I$5)+$G$5*MAX(MIN(CV79,$J$5),$I$5)*(DP79*DI79/($K$5*1000))+$H$5*(DP79*DI79/($K$5*1000))*(DP79*DI79/($K$5*1000)))</f>
        <v>0</v>
      </c>
      <c r="S79">
        <f>J79*(1000-(1000*0.61365*exp(17.502*W79/(240.97+W79))/(DI79+DJ79)+DD79)/2)/(1000*0.61365*exp(17.502*W79/(240.97+W79))/(DI79+DJ79)-DD79)</f>
        <v>0</v>
      </c>
      <c r="T79">
        <f>1/((CW79+1)/(Q79/1.6)+1/(R79/1.37)) + CW79/((CW79+1)/(Q79/1.6) + CW79/(R79/1.37))</f>
        <v>0</v>
      </c>
      <c r="U79">
        <f>(CR79*CU79)</f>
        <v>0</v>
      </c>
      <c r="V79">
        <f>(DK79+(U79+2*0.95*5.67E-8*(((DK79+$B$7)+273)^4-(DK79+273)^4)-44100*J79)/(1.84*29.3*R79+8*0.95*5.67E-8*(DK79+273)^3))</f>
        <v>0</v>
      </c>
      <c r="W79">
        <f>($C$7*DL79+$D$7*DM79+$E$7*V79)</f>
        <v>0</v>
      </c>
      <c r="X79">
        <f>0.61365*exp(17.502*W79/(240.97+W79))</f>
        <v>0</v>
      </c>
      <c r="Y79">
        <f>(Z79/AA79*100)</f>
        <v>0</v>
      </c>
      <c r="Z79">
        <f>DD79*(DI79+DJ79)/1000</f>
        <v>0</v>
      </c>
      <c r="AA79">
        <f>0.61365*exp(17.502*DK79/(240.97+DK79))</f>
        <v>0</v>
      </c>
      <c r="AB79">
        <f>(X79-DD79*(DI79+DJ79)/1000)</f>
        <v>0</v>
      </c>
      <c r="AC79">
        <f>(-J79*44100)</f>
        <v>0</v>
      </c>
      <c r="AD79">
        <f>2*29.3*R79*0.92*(DK79-W79)</f>
        <v>0</v>
      </c>
      <c r="AE79">
        <f>2*0.95*5.67E-8*(((DK79+$B$7)+273)^4-(W79+273)^4)</f>
        <v>0</v>
      </c>
      <c r="AF79">
        <f>U79+AE79+AC79+AD79</f>
        <v>0</v>
      </c>
      <c r="AG79">
        <f>DH79*AU79*(DC79-DB79*(1000-AU79*DE79)/(1000-AU79*DD79))/(100*CV79)</f>
        <v>0</v>
      </c>
      <c r="AH79">
        <f>1000*DH79*AU79*(DD79-DE79)/(100*CV79*(1000-AU79*DD79))</f>
        <v>0</v>
      </c>
      <c r="AI79">
        <f>(AJ79 - AK79 - DI79*1E3/(8.314*(DK79+273.15)) * AM79/DH79 * AL79) * DH79/(100*CV79) * (1000 - DE79)/1000</f>
        <v>0</v>
      </c>
      <c r="AJ79">
        <v>1041.00223516649</v>
      </c>
      <c r="AK79">
        <v>1019.38909090909</v>
      </c>
      <c r="AL79">
        <v>3.44027718886497</v>
      </c>
      <c r="AM79">
        <v>64.2423246042722</v>
      </c>
      <c r="AN79">
        <f>(AP79 - AO79 + DI79*1E3/(8.314*(DK79+273.15)) * AR79/DH79 * AQ79) * DH79/(100*CV79) * 1000/(1000 - AP79)</f>
        <v>0</v>
      </c>
      <c r="AO79">
        <v>11.6702757652495</v>
      </c>
      <c r="AP79">
        <v>12.4058175757576</v>
      </c>
      <c r="AQ79">
        <v>5.23043076532753e-05</v>
      </c>
      <c r="AR79">
        <v>102.202052282038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MAX(0,($B$13+$C$13*DP79)/(1+$D$13*DP79)*DI79/(DK79+273)*$E$13)</f>
        <v>0</v>
      </c>
      <c r="AX79" t="s">
        <v>407</v>
      </c>
      <c r="AY79" t="s">
        <v>407</v>
      </c>
      <c r="AZ79">
        <v>0</v>
      </c>
      <c r="BA79">
        <v>0</v>
      </c>
      <c r="BB79">
        <f>1-AZ79/BA79</f>
        <v>0</v>
      </c>
      <c r="BC79">
        <v>0</v>
      </c>
      <c r="BD79" t="s">
        <v>407</v>
      </c>
      <c r="BE79" t="s">
        <v>407</v>
      </c>
      <c r="BF79">
        <v>0</v>
      </c>
      <c r="BG79">
        <v>0</v>
      </c>
      <c r="BH79">
        <f>1-BF79/BG79</f>
        <v>0</v>
      </c>
      <c r="BI79">
        <v>0.5</v>
      </c>
      <c r="BJ79">
        <f>CS79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407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f>$B$11*DQ79+$C$11*DR79+$F$11*EC79*(1-EF79)</f>
        <v>0</v>
      </c>
      <c r="CS79">
        <f>CR79*CT79</f>
        <v>0</v>
      </c>
      <c r="CT79">
        <f>($B$11*$D$9+$C$11*$D$9+$F$11*((EP79+EH79)/MAX(EP79+EH79+EQ79, 0.1)*$I$9+EQ79/MAX(EP79+EH79+EQ79, 0.1)*$J$9))/($B$11+$C$11+$F$11)</f>
        <v>0</v>
      </c>
      <c r="CU79">
        <f>($B$11*$K$9+$C$11*$K$9+$F$11*((EP79+EH79)/MAX(EP79+EH79+EQ79, 0.1)*$P$9+EQ79/MAX(EP79+EH79+EQ79, 0.1)*$Q$9))/($B$11+$C$11+$F$11)</f>
        <v>0</v>
      </c>
      <c r="CV79">
        <v>2.18</v>
      </c>
      <c r="CW79">
        <v>0.5</v>
      </c>
      <c r="CX79" t="s">
        <v>408</v>
      </c>
      <c r="CY79">
        <v>2</v>
      </c>
      <c r="CZ79" t="b">
        <v>1</v>
      </c>
      <c r="DA79">
        <v>1510788646.11852</v>
      </c>
      <c r="DB79">
        <v>983.306814814815</v>
      </c>
      <c r="DC79">
        <v>1012.25107407407</v>
      </c>
      <c r="DD79">
        <v>12.3999296296296</v>
      </c>
      <c r="DE79">
        <v>11.6874592592593</v>
      </c>
      <c r="DF79">
        <v>973.184481481482</v>
      </c>
      <c r="DG79">
        <v>12.3408555555556</v>
      </c>
      <c r="DH79">
        <v>500.080333333333</v>
      </c>
      <c r="DI79">
        <v>89.6605185185185</v>
      </c>
      <c r="DJ79">
        <v>0.100071177777778</v>
      </c>
      <c r="DK79">
        <v>19.1772296296296</v>
      </c>
      <c r="DL79">
        <v>20.0009333333333</v>
      </c>
      <c r="DM79">
        <v>999.9</v>
      </c>
      <c r="DN79">
        <v>0</v>
      </c>
      <c r="DO79">
        <v>0</v>
      </c>
      <c r="DP79">
        <v>10003.5403703704</v>
      </c>
      <c r="DQ79">
        <v>0</v>
      </c>
      <c r="DR79">
        <v>9.98085962962963</v>
      </c>
      <c r="DS79">
        <v>-28.943462962963</v>
      </c>
      <c r="DT79">
        <v>995.653</v>
      </c>
      <c r="DU79">
        <v>1024.22074074074</v>
      </c>
      <c r="DV79">
        <v>0.712474222222222</v>
      </c>
      <c r="DW79">
        <v>1012.25107407407</v>
      </c>
      <c r="DX79">
        <v>11.6874592592593</v>
      </c>
      <c r="DY79">
        <v>1.11178481481481</v>
      </c>
      <c r="DZ79">
        <v>1.04790296296296</v>
      </c>
      <c r="EA79">
        <v>8.46996703703704</v>
      </c>
      <c r="EB79">
        <v>7.59999888888889</v>
      </c>
      <c r="EC79">
        <v>1999.95962962963</v>
      </c>
      <c r="ED79">
        <v>0.979997888888889</v>
      </c>
      <c r="EE79">
        <v>0.0200019814814815</v>
      </c>
      <c r="EF79">
        <v>0</v>
      </c>
      <c r="EG79">
        <v>2.26931481481481</v>
      </c>
      <c r="EH79">
        <v>0</v>
      </c>
      <c r="EI79">
        <v>3806.96592592593</v>
      </c>
      <c r="EJ79">
        <v>17299.7851851852</v>
      </c>
      <c r="EK79">
        <v>38.465</v>
      </c>
      <c r="EL79">
        <v>39.0275555555556</v>
      </c>
      <c r="EM79">
        <v>38.4117407407407</v>
      </c>
      <c r="EN79">
        <v>37.3214074074074</v>
      </c>
      <c r="EO79">
        <v>37.2821481481481</v>
      </c>
      <c r="EP79">
        <v>1959.95888888889</v>
      </c>
      <c r="EQ79">
        <v>40.0007407407407</v>
      </c>
      <c r="ER79">
        <v>0</v>
      </c>
      <c r="ES79">
        <v>1679676001.7</v>
      </c>
      <c r="ET79">
        <v>0</v>
      </c>
      <c r="EU79">
        <v>2.240416</v>
      </c>
      <c r="EV79">
        <v>-0.292100014304507</v>
      </c>
      <c r="EW79">
        <v>-6.71692305619958</v>
      </c>
      <c r="EX79">
        <v>3807.0156</v>
      </c>
      <c r="EY79">
        <v>15</v>
      </c>
      <c r="EZ79">
        <v>0</v>
      </c>
      <c r="FA79" t="s">
        <v>409</v>
      </c>
      <c r="FB79">
        <v>1510822609</v>
      </c>
      <c r="FC79">
        <v>1510822610</v>
      </c>
      <c r="FD79">
        <v>0</v>
      </c>
      <c r="FE79">
        <v>-0.09</v>
      </c>
      <c r="FF79">
        <v>-0.009</v>
      </c>
      <c r="FG79">
        <v>6.722</v>
      </c>
      <c r="FH79">
        <v>0.497</v>
      </c>
      <c r="FI79">
        <v>420</v>
      </c>
      <c r="FJ79">
        <v>24</v>
      </c>
      <c r="FK79">
        <v>0.26</v>
      </c>
      <c r="FL79">
        <v>0.06</v>
      </c>
      <c r="FM79">
        <v>0.697730925</v>
      </c>
      <c r="FN79">
        <v>0.225394457786115</v>
      </c>
      <c r="FO79">
        <v>0.0222004323149207</v>
      </c>
      <c r="FP79">
        <v>1</v>
      </c>
      <c r="FQ79">
        <v>1</v>
      </c>
      <c r="FR79">
        <v>1</v>
      </c>
      <c r="FS79" t="s">
        <v>410</v>
      </c>
      <c r="FT79">
        <v>2.97442</v>
      </c>
      <c r="FU79">
        <v>2.75369</v>
      </c>
      <c r="FV79">
        <v>0.165931</v>
      </c>
      <c r="FW79">
        <v>0.169932</v>
      </c>
      <c r="FX79">
        <v>0.0640919</v>
      </c>
      <c r="FY79">
        <v>0.0618169</v>
      </c>
      <c r="FZ79">
        <v>32500.1</v>
      </c>
      <c r="GA79">
        <v>35291.6</v>
      </c>
      <c r="GB79">
        <v>35306.4</v>
      </c>
      <c r="GC79">
        <v>38553.6</v>
      </c>
      <c r="GD79">
        <v>46814.9</v>
      </c>
      <c r="GE79">
        <v>52214.2</v>
      </c>
      <c r="GF79">
        <v>55112.8</v>
      </c>
      <c r="GG79">
        <v>61798.3</v>
      </c>
      <c r="GH79">
        <v>2.0033</v>
      </c>
      <c r="GI79">
        <v>1.82815</v>
      </c>
      <c r="GJ79">
        <v>0.035163</v>
      </c>
      <c r="GK79">
        <v>0</v>
      </c>
      <c r="GL79">
        <v>19.4351</v>
      </c>
      <c r="GM79">
        <v>999.9</v>
      </c>
      <c r="GN79">
        <v>52.838</v>
      </c>
      <c r="GO79">
        <v>27.805</v>
      </c>
      <c r="GP79">
        <v>22.1117</v>
      </c>
      <c r="GQ79">
        <v>54.7494</v>
      </c>
      <c r="GR79">
        <v>49.8558</v>
      </c>
      <c r="GS79">
        <v>1</v>
      </c>
      <c r="GT79">
        <v>-0.115582</v>
      </c>
      <c r="GU79">
        <v>4.79313</v>
      </c>
      <c r="GV79">
        <v>20.0875</v>
      </c>
      <c r="GW79">
        <v>5.19962</v>
      </c>
      <c r="GX79">
        <v>12.004</v>
      </c>
      <c r="GY79">
        <v>4.97575</v>
      </c>
      <c r="GZ79">
        <v>3.293</v>
      </c>
      <c r="HA79">
        <v>999.9</v>
      </c>
      <c r="HB79">
        <v>9999</v>
      </c>
      <c r="HC79">
        <v>9999</v>
      </c>
      <c r="HD79">
        <v>9999</v>
      </c>
      <c r="HE79">
        <v>1.86278</v>
      </c>
      <c r="HF79">
        <v>1.86782</v>
      </c>
      <c r="HG79">
        <v>1.86752</v>
      </c>
      <c r="HH79">
        <v>1.86861</v>
      </c>
      <c r="HI79">
        <v>1.86953</v>
      </c>
      <c r="HJ79">
        <v>1.86556</v>
      </c>
      <c r="HK79">
        <v>1.86672</v>
      </c>
      <c r="HL79">
        <v>1.86808</v>
      </c>
      <c r="HM79">
        <v>5</v>
      </c>
      <c r="HN79">
        <v>0</v>
      </c>
      <c r="HO79">
        <v>0</v>
      </c>
      <c r="HP79">
        <v>0</v>
      </c>
      <c r="HQ79" t="s">
        <v>411</v>
      </c>
      <c r="HR79" t="s">
        <v>412</v>
      </c>
      <c r="HS79" t="s">
        <v>413</v>
      </c>
      <c r="HT79" t="s">
        <v>413</v>
      </c>
      <c r="HU79" t="s">
        <v>413</v>
      </c>
      <c r="HV79" t="s">
        <v>413</v>
      </c>
      <c r="HW79">
        <v>0</v>
      </c>
      <c r="HX79">
        <v>100</v>
      </c>
      <c r="HY79">
        <v>100</v>
      </c>
      <c r="HZ79">
        <v>10.257</v>
      </c>
      <c r="IA79">
        <v>0.0592</v>
      </c>
      <c r="IB79">
        <v>4.05733592392587</v>
      </c>
      <c r="IC79">
        <v>0.00686039997816796</v>
      </c>
      <c r="ID79">
        <v>-6.09800565113382e-07</v>
      </c>
      <c r="IE79">
        <v>-3.62270322714017e-11</v>
      </c>
      <c r="IF79">
        <v>0.00552775430249796</v>
      </c>
      <c r="IG79">
        <v>-0.0240141547127097</v>
      </c>
      <c r="IH79">
        <v>0.00268956239764471</v>
      </c>
      <c r="II79">
        <v>-3.17667099220491e-05</v>
      </c>
      <c r="IJ79">
        <v>-3</v>
      </c>
      <c r="IK79">
        <v>2046</v>
      </c>
      <c r="IL79">
        <v>1</v>
      </c>
      <c r="IM79">
        <v>25</v>
      </c>
      <c r="IN79">
        <v>-565.9</v>
      </c>
      <c r="IO79">
        <v>-565.9</v>
      </c>
      <c r="IP79">
        <v>2.12524</v>
      </c>
      <c r="IQ79">
        <v>2.59399</v>
      </c>
      <c r="IR79">
        <v>1.54785</v>
      </c>
      <c r="IS79">
        <v>2.30957</v>
      </c>
      <c r="IT79">
        <v>1.34644</v>
      </c>
      <c r="IU79">
        <v>2.40845</v>
      </c>
      <c r="IV79">
        <v>31.5861</v>
      </c>
      <c r="IW79">
        <v>15.1039</v>
      </c>
      <c r="IX79">
        <v>18</v>
      </c>
      <c r="IY79">
        <v>502.86</v>
      </c>
      <c r="IZ79">
        <v>393.571</v>
      </c>
      <c r="JA79">
        <v>13.2303</v>
      </c>
      <c r="JB79">
        <v>25.5547</v>
      </c>
      <c r="JC79">
        <v>30.0002</v>
      </c>
      <c r="JD79">
        <v>25.5916</v>
      </c>
      <c r="JE79">
        <v>25.5456</v>
      </c>
      <c r="JF79">
        <v>42.6582</v>
      </c>
      <c r="JG79">
        <v>47.9881</v>
      </c>
      <c r="JH79">
        <v>0</v>
      </c>
      <c r="JI79">
        <v>13.1761</v>
      </c>
      <c r="JJ79">
        <v>1059.09</v>
      </c>
      <c r="JK79">
        <v>11.5828</v>
      </c>
      <c r="JL79">
        <v>102.292</v>
      </c>
      <c r="JM79">
        <v>102.89</v>
      </c>
    </row>
    <row r="80" spans="1:273">
      <c r="A80">
        <v>64</v>
      </c>
      <c r="B80">
        <v>1510788658.6</v>
      </c>
      <c r="C80">
        <v>407</v>
      </c>
      <c r="D80" t="s">
        <v>538</v>
      </c>
      <c r="E80" t="s">
        <v>539</v>
      </c>
      <c r="F80">
        <v>5</v>
      </c>
      <c r="G80" t="s">
        <v>405</v>
      </c>
      <c r="H80" t="s">
        <v>406</v>
      </c>
      <c r="I80">
        <v>1510788650.83214</v>
      </c>
      <c r="J80">
        <f>(K80)/1000</f>
        <v>0</v>
      </c>
      <c r="K80">
        <f>IF(CZ80, AN80, AH80)</f>
        <v>0</v>
      </c>
      <c r="L80">
        <f>IF(CZ80, AI80, AG80)</f>
        <v>0</v>
      </c>
      <c r="M80">
        <f>DB80 - IF(AU80&gt;1, L80*CV80*100.0/(AW80*DP80), 0)</f>
        <v>0</v>
      </c>
      <c r="N80">
        <f>((T80-J80/2)*M80-L80)/(T80+J80/2)</f>
        <v>0</v>
      </c>
      <c r="O80">
        <f>N80*(DI80+DJ80)/1000.0</f>
        <v>0</v>
      </c>
      <c r="P80">
        <f>(DB80 - IF(AU80&gt;1, L80*CV80*100.0/(AW80*DP80), 0))*(DI80+DJ80)/1000.0</f>
        <v>0</v>
      </c>
      <c r="Q80">
        <f>2.0/((1/S80-1/R80)+SIGN(S80)*SQRT((1/S80-1/R80)*(1/S80-1/R80) + 4*CW80/((CW80+1)*(CW80+1))*(2*1/S80*1/R80-1/R80*1/R80)))</f>
        <v>0</v>
      </c>
      <c r="R80">
        <f>IF(LEFT(CX80,1)&lt;&gt;"0",IF(LEFT(CX80,1)="1",3.0,CY80),$D$5+$E$5*(DP80*DI80/($K$5*1000))+$F$5*(DP80*DI80/($K$5*1000))*MAX(MIN(CV80,$J$5),$I$5)*MAX(MIN(CV80,$J$5),$I$5)+$G$5*MAX(MIN(CV80,$J$5),$I$5)*(DP80*DI80/($K$5*1000))+$H$5*(DP80*DI80/($K$5*1000))*(DP80*DI80/($K$5*1000)))</f>
        <v>0</v>
      </c>
      <c r="S80">
        <f>J80*(1000-(1000*0.61365*exp(17.502*W80/(240.97+W80))/(DI80+DJ80)+DD80)/2)/(1000*0.61365*exp(17.502*W80/(240.97+W80))/(DI80+DJ80)-DD80)</f>
        <v>0</v>
      </c>
      <c r="T80">
        <f>1/((CW80+1)/(Q80/1.6)+1/(R80/1.37)) + CW80/((CW80+1)/(Q80/1.6) + CW80/(R80/1.37))</f>
        <v>0</v>
      </c>
      <c r="U80">
        <f>(CR80*CU80)</f>
        <v>0</v>
      </c>
      <c r="V80">
        <f>(DK80+(U80+2*0.95*5.67E-8*(((DK80+$B$7)+273)^4-(DK80+273)^4)-44100*J80)/(1.84*29.3*R80+8*0.95*5.67E-8*(DK80+273)^3))</f>
        <v>0</v>
      </c>
      <c r="W80">
        <f>($C$7*DL80+$D$7*DM80+$E$7*V80)</f>
        <v>0</v>
      </c>
      <c r="X80">
        <f>0.61365*exp(17.502*W80/(240.97+W80))</f>
        <v>0</v>
      </c>
      <c r="Y80">
        <f>(Z80/AA80*100)</f>
        <v>0</v>
      </c>
      <c r="Z80">
        <f>DD80*(DI80+DJ80)/1000</f>
        <v>0</v>
      </c>
      <c r="AA80">
        <f>0.61365*exp(17.502*DK80/(240.97+DK80))</f>
        <v>0</v>
      </c>
      <c r="AB80">
        <f>(X80-DD80*(DI80+DJ80)/1000)</f>
        <v>0</v>
      </c>
      <c r="AC80">
        <f>(-J80*44100)</f>
        <v>0</v>
      </c>
      <c r="AD80">
        <f>2*29.3*R80*0.92*(DK80-W80)</f>
        <v>0</v>
      </c>
      <c r="AE80">
        <f>2*0.95*5.67E-8*(((DK80+$B$7)+273)^4-(W80+273)^4)</f>
        <v>0</v>
      </c>
      <c r="AF80">
        <f>U80+AE80+AC80+AD80</f>
        <v>0</v>
      </c>
      <c r="AG80">
        <f>DH80*AU80*(DC80-DB80*(1000-AU80*DE80)/(1000-AU80*DD80))/(100*CV80)</f>
        <v>0</v>
      </c>
      <c r="AH80">
        <f>1000*DH80*AU80*(DD80-DE80)/(100*CV80*(1000-AU80*DD80))</f>
        <v>0</v>
      </c>
      <c r="AI80">
        <f>(AJ80 - AK80 - DI80*1E3/(8.314*(DK80+273.15)) * AM80/DH80 * AL80) * DH80/(100*CV80) * (1000 - DE80)/1000</f>
        <v>0</v>
      </c>
      <c r="AJ80">
        <v>1057.35107161614</v>
      </c>
      <c r="AK80">
        <v>1036.14278787879</v>
      </c>
      <c r="AL80">
        <v>3.36030665182802</v>
      </c>
      <c r="AM80">
        <v>64.2423246042722</v>
      </c>
      <c r="AN80">
        <f>(AP80 - AO80 + DI80*1E3/(8.314*(DK80+273.15)) * AR80/DH80 * AQ80) * DH80/(100*CV80) * 1000/(1000 - AP80)</f>
        <v>0</v>
      </c>
      <c r="AO80">
        <v>11.6558234600276</v>
      </c>
      <c r="AP80">
        <v>12.392236969697</v>
      </c>
      <c r="AQ80">
        <v>-0.000277656437223391</v>
      </c>
      <c r="AR80">
        <v>102.202052282038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MAX(0,($B$13+$C$13*DP80)/(1+$D$13*DP80)*DI80/(DK80+273)*$E$13)</f>
        <v>0</v>
      </c>
      <c r="AX80" t="s">
        <v>407</v>
      </c>
      <c r="AY80" t="s">
        <v>407</v>
      </c>
      <c r="AZ80">
        <v>0</v>
      </c>
      <c r="BA80">
        <v>0</v>
      </c>
      <c r="BB80">
        <f>1-AZ80/BA80</f>
        <v>0</v>
      </c>
      <c r="BC80">
        <v>0</v>
      </c>
      <c r="BD80" t="s">
        <v>407</v>
      </c>
      <c r="BE80" t="s">
        <v>407</v>
      </c>
      <c r="BF80">
        <v>0</v>
      </c>
      <c r="BG80">
        <v>0</v>
      </c>
      <c r="BH80">
        <f>1-BF80/BG80</f>
        <v>0</v>
      </c>
      <c r="BI80">
        <v>0.5</v>
      </c>
      <c r="BJ80">
        <f>CS80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407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f>$B$11*DQ80+$C$11*DR80+$F$11*EC80*(1-EF80)</f>
        <v>0</v>
      </c>
      <c r="CS80">
        <f>CR80*CT80</f>
        <v>0</v>
      </c>
      <c r="CT80">
        <f>($B$11*$D$9+$C$11*$D$9+$F$11*((EP80+EH80)/MAX(EP80+EH80+EQ80, 0.1)*$I$9+EQ80/MAX(EP80+EH80+EQ80, 0.1)*$J$9))/($B$11+$C$11+$F$11)</f>
        <v>0</v>
      </c>
      <c r="CU80">
        <f>($B$11*$K$9+$C$11*$K$9+$F$11*((EP80+EH80)/MAX(EP80+EH80+EQ80, 0.1)*$P$9+EQ80/MAX(EP80+EH80+EQ80, 0.1)*$Q$9))/($B$11+$C$11+$F$11)</f>
        <v>0</v>
      </c>
      <c r="CV80">
        <v>2.18</v>
      </c>
      <c r="CW80">
        <v>0.5</v>
      </c>
      <c r="CX80" t="s">
        <v>408</v>
      </c>
      <c r="CY80">
        <v>2</v>
      </c>
      <c r="CZ80" t="b">
        <v>1</v>
      </c>
      <c r="DA80">
        <v>1510788650.83214</v>
      </c>
      <c r="DB80">
        <v>999.024071428572</v>
      </c>
      <c r="DC80">
        <v>1027.98892857143</v>
      </c>
      <c r="DD80">
        <v>12.4023535714286</v>
      </c>
      <c r="DE80">
        <v>11.6750357142857</v>
      </c>
      <c r="DF80">
        <v>988.814785714286</v>
      </c>
      <c r="DG80">
        <v>12.3432142857143</v>
      </c>
      <c r="DH80">
        <v>500.085178571429</v>
      </c>
      <c r="DI80">
        <v>89.6578107142857</v>
      </c>
      <c r="DJ80">
        <v>0.100250682142857</v>
      </c>
      <c r="DK80">
        <v>19.1774214285714</v>
      </c>
      <c r="DL80">
        <v>20.0070928571429</v>
      </c>
      <c r="DM80">
        <v>999.9</v>
      </c>
      <c r="DN80">
        <v>0</v>
      </c>
      <c r="DO80">
        <v>0</v>
      </c>
      <c r="DP80">
        <v>9968.66071428571</v>
      </c>
      <c r="DQ80">
        <v>0</v>
      </c>
      <c r="DR80">
        <v>9.98469</v>
      </c>
      <c r="DS80">
        <v>-28.9645464285714</v>
      </c>
      <c r="DT80">
        <v>1011.56935714286</v>
      </c>
      <c r="DU80">
        <v>1040.13107142857</v>
      </c>
      <c r="DV80">
        <v>0.727316535714286</v>
      </c>
      <c r="DW80">
        <v>1027.98892857143</v>
      </c>
      <c r="DX80">
        <v>11.6750357142857</v>
      </c>
      <c r="DY80">
        <v>1.11196857142857</v>
      </c>
      <c r="DZ80">
        <v>1.04675821428571</v>
      </c>
      <c r="EA80">
        <v>8.47240571428572</v>
      </c>
      <c r="EB80">
        <v>7.58397535714286</v>
      </c>
      <c r="EC80">
        <v>1999.96285714286</v>
      </c>
      <c r="ED80">
        <v>0.979997642857143</v>
      </c>
      <c r="EE80">
        <v>0.0200022357142857</v>
      </c>
      <c r="EF80">
        <v>0</v>
      </c>
      <c r="EG80">
        <v>2.29522857142857</v>
      </c>
      <c r="EH80">
        <v>0</v>
      </c>
      <c r="EI80">
        <v>3806.48321428571</v>
      </c>
      <c r="EJ80">
        <v>17299.8142857143</v>
      </c>
      <c r="EK80">
        <v>38.4282857142857</v>
      </c>
      <c r="EL80">
        <v>39.0088571428571</v>
      </c>
      <c r="EM80">
        <v>38.3837142857143</v>
      </c>
      <c r="EN80">
        <v>37.3075714285714</v>
      </c>
      <c r="EO80">
        <v>37.2542857142857</v>
      </c>
      <c r="EP80">
        <v>1959.96178571429</v>
      </c>
      <c r="EQ80">
        <v>40.0010714285714</v>
      </c>
      <c r="ER80">
        <v>0</v>
      </c>
      <c r="ES80">
        <v>1679676006.5</v>
      </c>
      <c r="ET80">
        <v>0</v>
      </c>
      <c r="EU80">
        <v>2.258848</v>
      </c>
      <c r="EV80">
        <v>0.153738439064326</v>
      </c>
      <c r="EW80">
        <v>-5.81153844355469</v>
      </c>
      <c r="EX80">
        <v>3806.5664</v>
      </c>
      <c r="EY80">
        <v>15</v>
      </c>
      <c r="EZ80">
        <v>0</v>
      </c>
      <c r="FA80" t="s">
        <v>409</v>
      </c>
      <c r="FB80">
        <v>1510822609</v>
      </c>
      <c r="FC80">
        <v>1510822610</v>
      </c>
      <c r="FD80">
        <v>0</v>
      </c>
      <c r="FE80">
        <v>-0.09</v>
      </c>
      <c r="FF80">
        <v>-0.009</v>
      </c>
      <c r="FG80">
        <v>6.722</v>
      </c>
      <c r="FH80">
        <v>0.497</v>
      </c>
      <c r="FI80">
        <v>420</v>
      </c>
      <c r="FJ80">
        <v>24</v>
      </c>
      <c r="FK80">
        <v>0.26</v>
      </c>
      <c r="FL80">
        <v>0.06</v>
      </c>
      <c r="FM80">
        <v>0.71892985</v>
      </c>
      <c r="FN80">
        <v>0.208396615384614</v>
      </c>
      <c r="FO80">
        <v>0.0213193610980137</v>
      </c>
      <c r="FP80">
        <v>1</v>
      </c>
      <c r="FQ80">
        <v>1</v>
      </c>
      <c r="FR80">
        <v>1</v>
      </c>
      <c r="FS80" t="s">
        <v>410</v>
      </c>
      <c r="FT80">
        <v>2.97442</v>
      </c>
      <c r="FU80">
        <v>2.7534</v>
      </c>
      <c r="FV80">
        <v>0.167671</v>
      </c>
      <c r="FW80">
        <v>0.171724</v>
      </c>
      <c r="FX80">
        <v>0.0640426</v>
      </c>
      <c r="FY80">
        <v>0.0618087</v>
      </c>
      <c r="FZ80">
        <v>32432.1</v>
      </c>
      <c r="GA80">
        <v>35215.1</v>
      </c>
      <c r="GB80">
        <v>35306.1</v>
      </c>
      <c r="GC80">
        <v>38553.2</v>
      </c>
      <c r="GD80">
        <v>46817.1</v>
      </c>
      <c r="GE80">
        <v>52214.7</v>
      </c>
      <c r="GF80">
        <v>55112.4</v>
      </c>
      <c r="GG80">
        <v>61798.3</v>
      </c>
      <c r="GH80">
        <v>2.0034</v>
      </c>
      <c r="GI80">
        <v>1.8282</v>
      </c>
      <c r="GJ80">
        <v>0.0343546</v>
      </c>
      <c r="GK80">
        <v>0</v>
      </c>
      <c r="GL80">
        <v>19.4363</v>
      </c>
      <c r="GM80">
        <v>999.9</v>
      </c>
      <c r="GN80">
        <v>52.838</v>
      </c>
      <c r="GO80">
        <v>27.805</v>
      </c>
      <c r="GP80">
        <v>22.1125</v>
      </c>
      <c r="GQ80">
        <v>55.2994</v>
      </c>
      <c r="GR80">
        <v>49.984</v>
      </c>
      <c r="GS80">
        <v>1</v>
      </c>
      <c r="GT80">
        <v>-0.114431</v>
      </c>
      <c r="GU80">
        <v>4.97632</v>
      </c>
      <c r="GV80">
        <v>20.0822</v>
      </c>
      <c r="GW80">
        <v>5.19887</v>
      </c>
      <c r="GX80">
        <v>12.004</v>
      </c>
      <c r="GY80">
        <v>4.9755</v>
      </c>
      <c r="GZ80">
        <v>3.29295</v>
      </c>
      <c r="HA80">
        <v>999.9</v>
      </c>
      <c r="HB80">
        <v>9999</v>
      </c>
      <c r="HC80">
        <v>9999</v>
      </c>
      <c r="HD80">
        <v>9999</v>
      </c>
      <c r="HE80">
        <v>1.86279</v>
      </c>
      <c r="HF80">
        <v>1.86782</v>
      </c>
      <c r="HG80">
        <v>1.86752</v>
      </c>
      <c r="HH80">
        <v>1.86859</v>
      </c>
      <c r="HI80">
        <v>1.86953</v>
      </c>
      <c r="HJ80">
        <v>1.86557</v>
      </c>
      <c r="HK80">
        <v>1.86668</v>
      </c>
      <c r="HL80">
        <v>1.86806</v>
      </c>
      <c r="HM80">
        <v>5</v>
      </c>
      <c r="HN80">
        <v>0</v>
      </c>
      <c r="HO80">
        <v>0</v>
      </c>
      <c r="HP80">
        <v>0</v>
      </c>
      <c r="HQ80" t="s">
        <v>411</v>
      </c>
      <c r="HR80" t="s">
        <v>412</v>
      </c>
      <c r="HS80" t="s">
        <v>413</v>
      </c>
      <c r="HT80" t="s">
        <v>413</v>
      </c>
      <c r="HU80" t="s">
        <v>413</v>
      </c>
      <c r="HV80" t="s">
        <v>413</v>
      </c>
      <c r="HW80">
        <v>0</v>
      </c>
      <c r="HX80">
        <v>100</v>
      </c>
      <c r="HY80">
        <v>100</v>
      </c>
      <c r="HZ80">
        <v>10.36</v>
      </c>
      <c r="IA80">
        <v>0.0588</v>
      </c>
      <c r="IB80">
        <v>4.05733592392587</v>
      </c>
      <c r="IC80">
        <v>0.00686039997816796</v>
      </c>
      <c r="ID80">
        <v>-6.09800565113382e-07</v>
      </c>
      <c r="IE80">
        <v>-3.62270322714017e-11</v>
      </c>
      <c r="IF80">
        <v>0.00552775430249796</v>
      </c>
      <c r="IG80">
        <v>-0.0240141547127097</v>
      </c>
      <c r="IH80">
        <v>0.00268956239764471</v>
      </c>
      <c r="II80">
        <v>-3.17667099220491e-05</v>
      </c>
      <c r="IJ80">
        <v>-3</v>
      </c>
      <c r="IK80">
        <v>2046</v>
      </c>
      <c r="IL80">
        <v>1</v>
      </c>
      <c r="IM80">
        <v>25</v>
      </c>
      <c r="IN80">
        <v>-565.8</v>
      </c>
      <c r="IO80">
        <v>-565.9</v>
      </c>
      <c r="IP80">
        <v>2.15576</v>
      </c>
      <c r="IQ80">
        <v>2.6001</v>
      </c>
      <c r="IR80">
        <v>1.54785</v>
      </c>
      <c r="IS80">
        <v>2.30957</v>
      </c>
      <c r="IT80">
        <v>1.34644</v>
      </c>
      <c r="IU80">
        <v>2.26196</v>
      </c>
      <c r="IV80">
        <v>31.5861</v>
      </c>
      <c r="IW80">
        <v>15.0952</v>
      </c>
      <c r="IX80">
        <v>18</v>
      </c>
      <c r="IY80">
        <v>502.926</v>
      </c>
      <c r="IZ80">
        <v>393.598</v>
      </c>
      <c r="JA80">
        <v>13.1987</v>
      </c>
      <c r="JB80">
        <v>25.5547</v>
      </c>
      <c r="JC80">
        <v>30.0009</v>
      </c>
      <c r="JD80">
        <v>25.5916</v>
      </c>
      <c r="JE80">
        <v>25.5456</v>
      </c>
      <c r="JF80">
        <v>43.1978</v>
      </c>
      <c r="JG80">
        <v>48.2595</v>
      </c>
      <c r="JH80">
        <v>0</v>
      </c>
      <c r="JI80">
        <v>13.1643</v>
      </c>
      <c r="JJ80">
        <v>1073.11</v>
      </c>
      <c r="JK80">
        <v>11.5824</v>
      </c>
      <c r="JL80">
        <v>102.291</v>
      </c>
      <c r="JM80">
        <v>102.89</v>
      </c>
    </row>
    <row r="81" spans="1:273">
      <c r="A81">
        <v>65</v>
      </c>
      <c r="B81">
        <v>1510788663.6</v>
      </c>
      <c r="C81">
        <v>412</v>
      </c>
      <c r="D81" t="s">
        <v>540</v>
      </c>
      <c r="E81" t="s">
        <v>541</v>
      </c>
      <c r="F81">
        <v>5</v>
      </c>
      <c r="G81" t="s">
        <v>405</v>
      </c>
      <c r="H81" t="s">
        <v>406</v>
      </c>
      <c r="I81">
        <v>1510788656.1</v>
      </c>
      <c r="J81">
        <f>(K81)/1000</f>
        <v>0</v>
      </c>
      <c r="K81">
        <f>IF(CZ81, AN81, AH81)</f>
        <v>0</v>
      </c>
      <c r="L81">
        <f>IF(CZ81, AI81, AG81)</f>
        <v>0</v>
      </c>
      <c r="M81">
        <f>DB81 - IF(AU81&gt;1, L81*CV81*100.0/(AW81*DP81), 0)</f>
        <v>0</v>
      </c>
      <c r="N81">
        <f>((T81-J81/2)*M81-L81)/(T81+J81/2)</f>
        <v>0</v>
      </c>
      <c r="O81">
        <f>N81*(DI81+DJ81)/1000.0</f>
        <v>0</v>
      </c>
      <c r="P81">
        <f>(DB81 - IF(AU81&gt;1, L81*CV81*100.0/(AW81*DP81), 0))*(DI81+DJ81)/1000.0</f>
        <v>0</v>
      </c>
      <c r="Q81">
        <f>2.0/((1/S81-1/R81)+SIGN(S81)*SQRT((1/S81-1/R81)*(1/S81-1/R81) + 4*CW81/((CW81+1)*(CW81+1))*(2*1/S81*1/R81-1/R81*1/R81)))</f>
        <v>0</v>
      </c>
      <c r="R81">
        <f>IF(LEFT(CX81,1)&lt;&gt;"0",IF(LEFT(CX81,1)="1",3.0,CY81),$D$5+$E$5*(DP81*DI81/($K$5*1000))+$F$5*(DP81*DI81/($K$5*1000))*MAX(MIN(CV81,$J$5),$I$5)*MAX(MIN(CV81,$J$5),$I$5)+$G$5*MAX(MIN(CV81,$J$5),$I$5)*(DP81*DI81/($K$5*1000))+$H$5*(DP81*DI81/($K$5*1000))*(DP81*DI81/($K$5*1000)))</f>
        <v>0</v>
      </c>
      <c r="S81">
        <f>J81*(1000-(1000*0.61365*exp(17.502*W81/(240.97+W81))/(DI81+DJ81)+DD81)/2)/(1000*0.61365*exp(17.502*W81/(240.97+W81))/(DI81+DJ81)-DD81)</f>
        <v>0</v>
      </c>
      <c r="T81">
        <f>1/((CW81+1)/(Q81/1.6)+1/(R81/1.37)) + CW81/((CW81+1)/(Q81/1.6) + CW81/(R81/1.37))</f>
        <v>0</v>
      </c>
      <c r="U81">
        <f>(CR81*CU81)</f>
        <v>0</v>
      </c>
      <c r="V81">
        <f>(DK81+(U81+2*0.95*5.67E-8*(((DK81+$B$7)+273)^4-(DK81+273)^4)-44100*J81)/(1.84*29.3*R81+8*0.95*5.67E-8*(DK81+273)^3))</f>
        <v>0</v>
      </c>
      <c r="W81">
        <f>($C$7*DL81+$D$7*DM81+$E$7*V81)</f>
        <v>0</v>
      </c>
      <c r="X81">
        <f>0.61365*exp(17.502*W81/(240.97+W81))</f>
        <v>0</v>
      </c>
      <c r="Y81">
        <f>(Z81/AA81*100)</f>
        <v>0</v>
      </c>
      <c r="Z81">
        <f>DD81*(DI81+DJ81)/1000</f>
        <v>0</v>
      </c>
      <c r="AA81">
        <f>0.61365*exp(17.502*DK81/(240.97+DK81))</f>
        <v>0</v>
      </c>
      <c r="AB81">
        <f>(X81-DD81*(DI81+DJ81)/1000)</f>
        <v>0</v>
      </c>
      <c r="AC81">
        <f>(-J81*44100)</f>
        <v>0</v>
      </c>
      <c r="AD81">
        <f>2*29.3*R81*0.92*(DK81-W81)</f>
        <v>0</v>
      </c>
      <c r="AE81">
        <f>2*0.95*5.67E-8*(((DK81+$B$7)+273)^4-(W81+273)^4)</f>
        <v>0</v>
      </c>
      <c r="AF81">
        <f>U81+AE81+AC81+AD81</f>
        <v>0</v>
      </c>
      <c r="AG81">
        <f>DH81*AU81*(DC81-DB81*(1000-AU81*DE81)/(1000-AU81*DD81))/(100*CV81)</f>
        <v>0</v>
      </c>
      <c r="AH81">
        <f>1000*DH81*AU81*(DD81-DE81)/(100*CV81*(1000-AU81*DD81))</f>
        <v>0</v>
      </c>
      <c r="AI81">
        <f>(AJ81 - AK81 - DI81*1E3/(8.314*(DK81+273.15)) * AM81/DH81 * AL81) * DH81/(100*CV81) * (1000 - DE81)/1000</f>
        <v>0</v>
      </c>
      <c r="AJ81">
        <v>1075.27479116316</v>
      </c>
      <c r="AK81">
        <v>1053.33593939394</v>
      </c>
      <c r="AL81">
        <v>3.45072446456544</v>
      </c>
      <c r="AM81">
        <v>64.2423246042722</v>
      </c>
      <c r="AN81">
        <f>(AP81 - AO81 + DI81*1E3/(8.314*(DK81+273.15)) * AR81/DH81 * AQ81) * DH81/(100*CV81) * 1000/(1000 - AP81)</f>
        <v>0</v>
      </c>
      <c r="AO81">
        <v>11.63896220558</v>
      </c>
      <c r="AP81">
        <v>12.3764042424242</v>
      </c>
      <c r="AQ81">
        <v>-0.000225696073985486</v>
      </c>
      <c r="AR81">
        <v>102.202052282038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MAX(0,($B$13+$C$13*DP81)/(1+$D$13*DP81)*DI81/(DK81+273)*$E$13)</f>
        <v>0</v>
      </c>
      <c r="AX81" t="s">
        <v>407</v>
      </c>
      <c r="AY81" t="s">
        <v>407</v>
      </c>
      <c r="AZ81">
        <v>0</v>
      </c>
      <c r="BA81">
        <v>0</v>
      </c>
      <c r="BB81">
        <f>1-AZ81/BA81</f>
        <v>0</v>
      </c>
      <c r="BC81">
        <v>0</v>
      </c>
      <c r="BD81" t="s">
        <v>407</v>
      </c>
      <c r="BE81" t="s">
        <v>407</v>
      </c>
      <c r="BF81">
        <v>0</v>
      </c>
      <c r="BG81">
        <v>0</v>
      </c>
      <c r="BH81">
        <f>1-BF81/BG81</f>
        <v>0</v>
      </c>
      <c r="BI81">
        <v>0.5</v>
      </c>
      <c r="BJ81">
        <f>CS81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407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f>$B$11*DQ81+$C$11*DR81+$F$11*EC81*(1-EF81)</f>
        <v>0</v>
      </c>
      <c r="CS81">
        <f>CR81*CT81</f>
        <v>0</v>
      </c>
      <c r="CT81">
        <f>($B$11*$D$9+$C$11*$D$9+$F$11*((EP81+EH81)/MAX(EP81+EH81+EQ81, 0.1)*$I$9+EQ81/MAX(EP81+EH81+EQ81, 0.1)*$J$9))/($B$11+$C$11+$F$11)</f>
        <v>0</v>
      </c>
      <c r="CU81">
        <f>($B$11*$K$9+$C$11*$K$9+$F$11*((EP81+EH81)/MAX(EP81+EH81+EQ81, 0.1)*$P$9+EQ81/MAX(EP81+EH81+EQ81, 0.1)*$Q$9))/($B$11+$C$11+$F$11)</f>
        <v>0</v>
      </c>
      <c r="CV81">
        <v>2.18</v>
      </c>
      <c r="CW81">
        <v>0.5</v>
      </c>
      <c r="CX81" t="s">
        <v>408</v>
      </c>
      <c r="CY81">
        <v>2</v>
      </c>
      <c r="CZ81" t="b">
        <v>1</v>
      </c>
      <c r="DA81">
        <v>1510788656.1</v>
      </c>
      <c r="DB81">
        <v>1016.69233333333</v>
      </c>
      <c r="DC81">
        <v>1045.93259259259</v>
      </c>
      <c r="DD81">
        <v>12.396262962963</v>
      </c>
      <c r="DE81">
        <v>11.6525074074074</v>
      </c>
      <c r="DF81">
        <v>1006.38577777778</v>
      </c>
      <c r="DG81">
        <v>12.3372888888889</v>
      </c>
      <c r="DH81">
        <v>500.086407407407</v>
      </c>
      <c r="DI81">
        <v>89.6556185185185</v>
      </c>
      <c r="DJ81">
        <v>0.100218044444444</v>
      </c>
      <c r="DK81">
        <v>19.1753407407407</v>
      </c>
      <c r="DL81">
        <v>20.0079185185185</v>
      </c>
      <c r="DM81">
        <v>999.9</v>
      </c>
      <c r="DN81">
        <v>0</v>
      </c>
      <c r="DO81">
        <v>0</v>
      </c>
      <c r="DP81">
        <v>9952.0137037037</v>
      </c>
      <c r="DQ81">
        <v>0</v>
      </c>
      <c r="DR81">
        <v>9.98469</v>
      </c>
      <c r="DS81">
        <v>-29.241162962963</v>
      </c>
      <c r="DT81">
        <v>1029.45296296296</v>
      </c>
      <c r="DU81">
        <v>1058.2637037037</v>
      </c>
      <c r="DV81">
        <v>0.743757592592593</v>
      </c>
      <c r="DW81">
        <v>1045.93259259259</v>
      </c>
      <c r="DX81">
        <v>11.6525074074074</v>
      </c>
      <c r="DY81">
        <v>1.11139518518519</v>
      </c>
      <c r="DZ81">
        <v>1.04471296296296</v>
      </c>
      <c r="EA81">
        <v>8.46479703703704</v>
      </c>
      <c r="EB81">
        <v>7.55531962962963</v>
      </c>
      <c r="EC81">
        <v>1999.98814814815</v>
      </c>
      <c r="ED81">
        <v>0.979997777777778</v>
      </c>
      <c r="EE81">
        <v>0.0200020962962963</v>
      </c>
      <c r="EF81">
        <v>0</v>
      </c>
      <c r="EG81">
        <v>2.3269037037037</v>
      </c>
      <c r="EH81">
        <v>0</v>
      </c>
      <c r="EI81">
        <v>3806.07925925926</v>
      </c>
      <c r="EJ81">
        <v>17300.0333333333</v>
      </c>
      <c r="EK81">
        <v>38.397962962963</v>
      </c>
      <c r="EL81">
        <v>38.9906666666667</v>
      </c>
      <c r="EM81">
        <v>38.3446666666667</v>
      </c>
      <c r="EN81">
        <v>37.2867407407407</v>
      </c>
      <c r="EO81">
        <v>37.2196666666667</v>
      </c>
      <c r="EP81">
        <v>1959.98740740741</v>
      </c>
      <c r="EQ81">
        <v>40.0007407407407</v>
      </c>
      <c r="ER81">
        <v>0</v>
      </c>
      <c r="ES81">
        <v>1679676011.9</v>
      </c>
      <c r="ET81">
        <v>0</v>
      </c>
      <c r="EU81">
        <v>2.28034615384615</v>
      </c>
      <c r="EV81">
        <v>1.09533673431694</v>
      </c>
      <c r="EW81">
        <v>-4.33709401530828</v>
      </c>
      <c r="EX81">
        <v>3806.17538461539</v>
      </c>
      <c r="EY81">
        <v>15</v>
      </c>
      <c r="EZ81">
        <v>0</v>
      </c>
      <c r="FA81" t="s">
        <v>409</v>
      </c>
      <c r="FB81">
        <v>1510822609</v>
      </c>
      <c r="FC81">
        <v>1510822610</v>
      </c>
      <c r="FD81">
        <v>0</v>
      </c>
      <c r="FE81">
        <v>-0.09</v>
      </c>
      <c r="FF81">
        <v>-0.009</v>
      </c>
      <c r="FG81">
        <v>6.722</v>
      </c>
      <c r="FH81">
        <v>0.497</v>
      </c>
      <c r="FI81">
        <v>420</v>
      </c>
      <c r="FJ81">
        <v>24</v>
      </c>
      <c r="FK81">
        <v>0.26</v>
      </c>
      <c r="FL81">
        <v>0.06</v>
      </c>
      <c r="FM81">
        <v>0.733339925</v>
      </c>
      <c r="FN81">
        <v>0.177697632270166</v>
      </c>
      <c r="FO81">
        <v>0.0199712358923872</v>
      </c>
      <c r="FP81">
        <v>1</v>
      </c>
      <c r="FQ81">
        <v>1</v>
      </c>
      <c r="FR81">
        <v>1</v>
      </c>
      <c r="FS81" t="s">
        <v>410</v>
      </c>
      <c r="FT81">
        <v>2.97436</v>
      </c>
      <c r="FU81">
        <v>2.75363</v>
      </c>
      <c r="FV81">
        <v>0.169449</v>
      </c>
      <c r="FW81">
        <v>0.173464</v>
      </c>
      <c r="FX81">
        <v>0.0639766</v>
      </c>
      <c r="FY81">
        <v>0.0615253</v>
      </c>
      <c r="FZ81">
        <v>32362.9</v>
      </c>
      <c r="GA81">
        <v>35141</v>
      </c>
      <c r="GB81">
        <v>35306.2</v>
      </c>
      <c r="GC81">
        <v>38553</v>
      </c>
      <c r="GD81">
        <v>46820.5</v>
      </c>
      <c r="GE81">
        <v>52229.8</v>
      </c>
      <c r="GF81">
        <v>55112.3</v>
      </c>
      <c r="GG81">
        <v>61797.5</v>
      </c>
      <c r="GH81">
        <v>2.0032</v>
      </c>
      <c r="GI81">
        <v>1.82808</v>
      </c>
      <c r="GJ81">
        <v>0.0342131</v>
      </c>
      <c r="GK81">
        <v>0</v>
      </c>
      <c r="GL81">
        <v>19.437</v>
      </c>
      <c r="GM81">
        <v>999.9</v>
      </c>
      <c r="GN81">
        <v>52.814</v>
      </c>
      <c r="GO81">
        <v>27.805</v>
      </c>
      <c r="GP81">
        <v>22.1004</v>
      </c>
      <c r="GQ81">
        <v>55.7294</v>
      </c>
      <c r="GR81">
        <v>50.2083</v>
      </c>
      <c r="GS81">
        <v>1</v>
      </c>
      <c r="GT81">
        <v>-0.114461</v>
      </c>
      <c r="GU81">
        <v>4.94516</v>
      </c>
      <c r="GV81">
        <v>20.0832</v>
      </c>
      <c r="GW81">
        <v>5.19932</v>
      </c>
      <c r="GX81">
        <v>12.004</v>
      </c>
      <c r="GY81">
        <v>4.97555</v>
      </c>
      <c r="GZ81">
        <v>3.29295</v>
      </c>
      <c r="HA81">
        <v>999.9</v>
      </c>
      <c r="HB81">
        <v>9999</v>
      </c>
      <c r="HC81">
        <v>9999</v>
      </c>
      <c r="HD81">
        <v>9999</v>
      </c>
      <c r="HE81">
        <v>1.86278</v>
      </c>
      <c r="HF81">
        <v>1.86783</v>
      </c>
      <c r="HG81">
        <v>1.86753</v>
      </c>
      <c r="HH81">
        <v>1.86859</v>
      </c>
      <c r="HI81">
        <v>1.86951</v>
      </c>
      <c r="HJ81">
        <v>1.86554</v>
      </c>
      <c r="HK81">
        <v>1.86671</v>
      </c>
      <c r="HL81">
        <v>1.86804</v>
      </c>
      <c r="HM81">
        <v>5</v>
      </c>
      <c r="HN81">
        <v>0</v>
      </c>
      <c r="HO81">
        <v>0</v>
      </c>
      <c r="HP81">
        <v>0</v>
      </c>
      <c r="HQ81" t="s">
        <v>411</v>
      </c>
      <c r="HR81" t="s">
        <v>412</v>
      </c>
      <c r="HS81" t="s">
        <v>413</v>
      </c>
      <c r="HT81" t="s">
        <v>413</v>
      </c>
      <c r="HU81" t="s">
        <v>413</v>
      </c>
      <c r="HV81" t="s">
        <v>413</v>
      </c>
      <c r="HW81">
        <v>0</v>
      </c>
      <c r="HX81">
        <v>100</v>
      </c>
      <c r="HY81">
        <v>100</v>
      </c>
      <c r="HZ81">
        <v>10.44</v>
      </c>
      <c r="IA81">
        <v>0.0584</v>
      </c>
      <c r="IB81">
        <v>4.05733592392587</v>
      </c>
      <c r="IC81">
        <v>0.00686039997816796</v>
      </c>
      <c r="ID81">
        <v>-6.09800565113382e-07</v>
      </c>
      <c r="IE81">
        <v>-3.62270322714017e-11</v>
      </c>
      <c r="IF81">
        <v>0.00552775430249796</v>
      </c>
      <c r="IG81">
        <v>-0.0240141547127097</v>
      </c>
      <c r="IH81">
        <v>0.00268956239764471</v>
      </c>
      <c r="II81">
        <v>-3.17667099220491e-05</v>
      </c>
      <c r="IJ81">
        <v>-3</v>
      </c>
      <c r="IK81">
        <v>2046</v>
      </c>
      <c r="IL81">
        <v>1</v>
      </c>
      <c r="IM81">
        <v>25</v>
      </c>
      <c r="IN81">
        <v>-565.8</v>
      </c>
      <c r="IO81">
        <v>-565.8</v>
      </c>
      <c r="IP81">
        <v>2.18018</v>
      </c>
      <c r="IQ81">
        <v>2.59399</v>
      </c>
      <c r="IR81">
        <v>1.54785</v>
      </c>
      <c r="IS81">
        <v>2.30713</v>
      </c>
      <c r="IT81">
        <v>1.34644</v>
      </c>
      <c r="IU81">
        <v>2.31689</v>
      </c>
      <c r="IV81">
        <v>31.5861</v>
      </c>
      <c r="IW81">
        <v>15.1039</v>
      </c>
      <c r="IX81">
        <v>18</v>
      </c>
      <c r="IY81">
        <v>502.795</v>
      </c>
      <c r="IZ81">
        <v>393.53</v>
      </c>
      <c r="JA81">
        <v>13.1678</v>
      </c>
      <c r="JB81">
        <v>25.5547</v>
      </c>
      <c r="JC81">
        <v>30.0004</v>
      </c>
      <c r="JD81">
        <v>25.5916</v>
      </c>
      <c r="JE81">
        <v>25.5455</v>
      </c>
      <c r="JF81">
        <v>43.7707</v>
      </c>
      <c r="JG81">
        <v>48.2595</v>
      </c>
      <c r="JH81">
        <v>0</v>
      </c>
      <c r="JI81">
        <v>13.1631</v>
      </c>
      <c r="JJ81">
        <v>1093.27</v>
      </c>
      <c r="JK81">
        <v>11.5948</v>
      </c>
      <c r="JL81">
        <v>102.291</v>
      </c>
      <c r="JM81">
        <v>102.889</v>
      </c>
    </row>
    <row r="82" spans="1:273">
      <c r="A82">
        <v>66</v>
      </c>
      <c r="B82">
        <v>1510788668.6</v>
      </c>
      <c r="C82">
        <v>417</v>
      </c>
      <c r="D82" t="s">
        <v>542</v>
      </c>
      <c r="E82" t="s">
        <v>543</v>
      </c>
      <c r="F82">
        <v>5</v>
      </c>
      <c r="G82" t="s">
        <v>405</v>
      </c>
      <c r="H82" t="s">
        <v>406</v>
      </c>
      <c r="I82">
        <v>1510788660.81429</v>
      </c>
      <c r="J82">
        <f>(K82)/1000</f>
        <v>0</v>
      </c>
      <c r="K82">
        <f>IF(CZ82, AN82, AH82)</f>
        <v>0</v>
      </c>
      <c r="L82">
        <f>IF(CZ82, AI82, AG82)</f>
        <v>0</v>
      </c>
      <c r="M82">
        <f>DB82 - IF(AU82&gt;1, L82*CV82*100.0/(AW82*DP82), 0)</f>
        <v>0</v>
      </c>
      <c r="N82">
        <f>((T82-J82/2)*M82-L82)/(T82+J82/2)</f>
        <v>0</v>
      </c>
      <c r="O82">
        <f>N82*(DI82+DJ82)/1000.0</f>
        <v>0</v>
      </c>
      <c r="P82">
        <f>(DB82 - IF(AU82&gt;1, L82*CV82*100.0/(AW82*DP82), 0))*(DI82+DJ82)/1000.0</f>
        <v>0</v>
      </c>
      <c r="Q82">
        <f>2.0/((1/S82-1/R82)+SIGN(S82)*SQRT((1/S82-1/R82)*(1/S82-1/R82) + 4*CW82/((CW82+1)*(CW82+1))*(2*1/S82*1/R82-1/R82*1/R82)))</f>
        <v>0</v>
      </c>
      <c r="R82">
        <f>IF(LEFT(CX82,1)&lt;&gt;"0",IF(LEFT(CX82,1)="1",3.0,CY82),$D$5+$E$5*(DP82*DI82/($K$5*1000))+$F$5*(DP82*DI82/($K$5*1000))*MAX(MIN(CV82,$J$5),$I$5)*MAX(MIN(CV82,$J$5),$I$5)+$G$5*MAX(MIN(CV82,$J$5),$I$5)*(DP82*DI82/($K$5*1000))+$H$5*(DP82*DI82/($K$5*1000))*(DP82*DI82/($K$5*1000)))</f>
        <v>0</v>
      </c>
      <c r="S82">
        <f>J82*(1000-(1000*0.61365*exp(17.502*W82/(240.97+W82))/(DI82+DJ82)+DD82)/2)/(1000*0.61365*exp(17.502*W82/(240.97+W82))/(DI82+DJ82)-DD82)</f>
        <v>0</v>
      </c>
      <c r="T82">
        <f>1/((CW82+1)/(Q82/1.6)+1/(R82/1.37)) + CW82/((CW82+1)/(Q82/1.6) + CW82/(R82/1.37))</f>
        <v>0</v>
      </c>
      <c r="U82">
        <f>(CR82*CU82)</f>
        <v>0</v>
      </c>
      <c r="V82">
        <f>(DK82+(U82+2*0.95*5.67E-8*(((DK82+$B$7)+273)^4-(DK82+273)^4)-44100*J82)/(1.84*29.3*R82+8*0.95*5.67E-8*(DK82+273)^3))</f>
        <v>0</v>
      </c>
      <c r="W82">
        <f>($C$7*DL82+$D$7*DM82+$E$7*V82)</f>
        <v>0</v>
      </c>
      <c r="X82">
        <f>0.61365*exp(17.502*W82/(240.97+W82))</f>
        <v>0</v>
      </c>
      <c r="Y82">
        <f>(Z82/AA82*100)</f>
        <v>0</v>
      </c>
      <c r="Z82">
        <f>DD82*(DI82+DJ82)/1000</f>
        <v>0</v>
      </c>
      <c r="AA82">
        <f>0.61365*exp(17.502*DK82/(240.97+DK82))</f>
        <v>0</v>
      </c>
      <c r="AB82">
        <f>(X82-DD82*(DI82+DJ82)/1000)</f>
        <v>0</v>
      </c>
      <c r="AC82">
        <f>(-J82*44100)</f>
        <v>0</v>
      </c>
      <c r="AD82">
        <f>2*29.3*R82*0.92*(DK82-W82)</f>
        <v>0</v>
      </c>
      <c r="AE82">
        <f>2*0.95*5.67E-8*(((DK82+$B$7)+273)^4-(W82+273)^4)</f>
        <v>0</v>
      </c>
      <c r="AF82">
        <f>U82+AE82+AC82+AD82</f>
        <v>0</v>
      </c>
      <c r="AG82">
        <f>DH82*AU82*(DC82-DB82*(1000-AU82*DE82)/(1000-AU82*DD82))/(100*CV82)</f>
        <v>0</v>
      </c>
      <c r="AH82">
        <f>1000*DH82*AU82*(DD82-DE82)/(100*CV82*(1000-AU82*DD82))</f>
        <v>0</v>
      </c>
      <c r="AI82">
        <f>(AJ82 - AK82 - DI82*1E3/(8.314*(DK82+273.15)) * AM82/DH82 * AL82) * DH82/(100*CV82) * (1000 - DE82)/1000</f>
        <v>0</v>
      </c>
      <c r="AJ82">
        <v>1091.85453329612</v>
      </c>
      <c r="AK82">
        <v>1070.36284848485</v>
      </c>
      <c r="AL82">
        <v>3.39596392331433</v>
      </c>
      <c r="AM82">
        <v>64.2423246042722</v>
      </c>
      <c r="AN82">
        <f>(AP82 - AO82 + DI82*1E3/(8.314*(DK82+273.15)) * AR82/DH82 * AQ82) * DH82/(100*CV82) * 1000/(1000 - AP82)</f>
        <v>0</v>
      </c>
      <c r="AO82">
        <v>11.5593257624244</v>
      </c>
      <c r="AP82">
        <v>12.3356436363636</v>
      </c>
      <c r="AQ82">
        <v>-0.00876780822123556</v>
      </c>
      <c r="AR82">
        <v>102.202052282038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MAX(0,($B$13+$C$13*DP82)/(1+$D$13*DP82)*DI82/(DK82+273)*$E$13)</f>
        <v>0</v>
      </c>
      <c r="AX82" t="s">
        <v>407</v>
      </c>
      <c r="AY82" t="s">
        <v>407</v>
      </c>
      <c r="AZ82">
        <v>0</v>
      </c>
      <c r="BA82">
        <v>0</v>
      </c>
      <c r="BB82">
        <f>1-AZ82/BA82</f>
        <v>0</v>
      </c>
      <c r="BC82">
        <v>0</v>
      </c>
      <c r="BD82" t="s">
        <v>407</v>
      </c>
      <c r="BE82" t="s">
        <v>407</v>
      </c>
      <c r="BF82">
        <v>0</v>
      </c>
      <c r="BG82">
        <v>0</v>
      </c>
      <c r="BH82">
        <f>1-BF82/BG82</f>
        <v>0</v>
      </c>
      <c r="BI82">
        <v>0.5</v>
      </c>
      <c r="BJ82">
        <f>CS82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407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f>$B$11*DQ82+$C$11*DR82+$F$11*EC82*(1-EF82)</f>
        <v>0</v>
      </c>
      <c r="CS82">
        <f>CR82*CT82</f>
        <v>0</v>
      </c>
      <c r="CT82">
        <f>($B$11*$D$9+$C$11*$D$9+$F$11*((EP82+EH82)/MAX(EP82+EH82+EQ82, 0.1)*$I$9+EQ82/MAX(EP82+EH82+EQ82, 0.1)*$J$9))/($B$11+$C$11+$F$11)</f>
        <v>0</v>
      </c>
      <c r="CU82">
        <f>($B$11*$K$9+$C$11*$K$9+$F$11*((EP82+EH82)/MAX(EP82+EH82+EQ82, 0.1)*$P$9+EQ82/MAX(EP82+EH82+EQ82, 0.1)*$Q$9))/($B$11+$C$11+$F$11)</f>
        <v>0</v>
      </c>
      <c r="CV82">
        <v>2.18</v>
      </c>
      <c r="CW82">
        <v>0.5</v>
      </c>
      <c r="CX82" t="s">
        <v>408</v>
      </c>
      <c r="CY82">
        <v>2</v>
      </c>
      <c r="CZ82" t="b">
        <v>1</v>
      </c>
      <c r="DA82">
        <v>1510788660.81429</v>
      </c>
      <c r="DB82">
        <v>1032.56357142857</v>
      </c>
      <c r="DC82">
        <v>1061.83428571429</v>
      </c>
      <c r="DD82">
        <v>12.3787714285714</v>
      </c>
      <c r="DE82">
        <v>11.6174107142857</v>
      </c>
      <c r="DF82">
        <v>1022.16882142857</v>
      </c>
      <c r="DG82">
        <v>12.320275</v>
      </c>
      <c r="DH82">
        <v>500.071964285714</v>
      </c>
      <c r="DI82">
        <v>89.6556642857143</v>
      </c>
      <c r="DJ82">
        <v>0.100158503571429</v>
      </c>
      <c r="DK82">
        <v>19.1721035714286</v>
      </c>
      <c r="DL82">
        <v>20.0038607142857</v>
      </c>
      <c r="DM82">
        <v>999.9</v>
      </c>
      <c r="DN82">
        <v>0</v>
      </c>
      <c r="DO82">
        <v>0</v>
      </c>
      <c r="DP82">
        <v>9958.3025</v>
      </c>
      <c r="DQ82">
        <v>0</v>
      </c>
      <c r="DR82">
        <v>9.98469</v>
      </c>
      <c r="DS82">
        <v>-29.2721571428571</v>
      </c>
      <c r="DT82">
        <v>1045.50392857143</v>
      </c>
      <c r="DU82">
        <v>1074.31392857143</v>
      </c>
      <c r="DV82">
        <v>0.761361285714286</v>
      </c>
      <c r="DW82">
        <v>1061.83428571429</v>
      </c>
      <c r="DX82">
        <v>11.6174107142857</v>
      </c>
      <c r="DY82">
        <v>1.1098275</v>
      </c>
      <c r="DZ82">
        <v>1.04156678571429</v>
      </c>
      <c r="EA82">
        <v>8.44396428571429</v>
      </c>
      <c r="EB82">
        <v>7.51109892857143</v>
      </c>
      <c r="EC82">
        <v>1999.98178571429</v>
      </c>
      <c r="ED82">
        <v>0.979997642857143</v>
      </c>
      <c r="EE82">
        <v>0.0200022357142857</v>
      </c>
      <c r="EF82">
        <v>0</v>
      </c>
      <c r="EG82">
        <v>2.34301428571429</v>
      </c>
      <c r="EH82">
        <v>0</v>
      </c>
      <c r="EI82">
        <v>3805.72928571429</v>
      </c>
      <c r="EJ82">
        <v>17299.9821428571</v>
      </c>
      <c r="EK82">
        <v>38.3614285714286</v>
      </c>
      <c r="EL82">
        <v>38.97075</v>
      </c>
      <c r="EM82">
        <v>38.3122142857143</v>
      </c>
      <c r="EN82">
        <v>37.2721428571429</v>
      </c>
      <c r="EO82">
        <v>37.1960714285714</v>
      </c>
      <c r="EP82">
        <v>1959.98107142857</v>
      </c>
      <c r="EQ82">
        <v>40.0003571428571</v>
      </c>
      <c r="ER82">
        <v>0</v>
      </c>
      <c r="ES82">
        <v>1679676016.7</v>
      </c>
      <c r="ET82">
        <v>0</v>
      </c>
      <c r="EU82">
        <v>2.31586538461538</v>
      </c>
      <c r="EV82">
        <v>0.538423930566133</v>
      </c>
      <c r="EW82">
        <v>-5.14188035799122</v>
      </c>
      <c r="EX82">
        <v>3805.81076923077</v>
      </c>
      <c r="EY82">
        <v>15</v>
      </c>
      <c r="EZ82">
        <v>0</v>
      </c>
      <c r="FA82" t="s">
        <v>409</v>
      </c>
      <c r="FB82">
        <v>1510822609</v>
      </c>
      <c r="FC82">
        <v>1510822610</v>
      </c>
      <c r="FD82">
        <v>0</v>
      </c>
      <c r="FE82">
        <v>-0.09</v>
      </c>
      <c r="FF82">
        <v>-0.009</v>
      </c>
      <c r="FG82">
        <v>6.722</v>
      </c>
      <c r="FH82">
        <v>0.497</v>
      </c>
      <c r="FI82">
        <v>420</v>
      </c>
      <c r="FJ82">
        <v>24</v>
      </c>
      <c r="FK82">
        <v>0.26</v>
      </c>
      <c r="FL82">
        <v>0.06</v>
      </c>
      <c r="FM82">
        <v>0.75122425</v>
      </c>
      <c r="FN82">
        <v>0.224666454033767</v>
      </c>
      <c r="FO82">
        <v>0.0253279985823495</v>
      </c>
      <c r="FP82">
        <v>1</v>
      </c>
      <c r="FQ82">
        <v>1</v>
      </c>
      <c r="FR82">
        <v>1</v>
      </c>
      <c r="FS82" t="s">
        <v>410</v>
      </c>
      <c r="FT82">
        <v>2.97427</v>
      </c>
      <c r="FU82">
        <v>2.7538</v>
      </c>
      <c r="FV82">
        <v>0.17119</v>
      </c>
      <c r="FW82">
        <v>0.175187</v>
      </c>
      <c r="FX82">
        <v>0.063822</v>
      </c>
      <c r="FY82">
        <v>0.0614106</v>
      </c>
      <c r="FZ82">
        <v>32295.2</v>
      </c>
      <c r="GA82">
        <v>35068</v>
      </c>
      <c r="GB82">
        <v>35306.3</v>
      </c>
      <c r="GC82">
        <v>38553.2</v>
      </c>
      <c r="GD82">
        <v>46828.1</v>
      </c>
      <c r="GE82">
        <v>52236.7</v>
      </c>
      <c r="GF82">
        <v>55112</v>
      </c>
      <c r="GG82">
        <v>61798</v>
      </c>
      <c r="GH82">
        <v>2.00318</v>
      </c>
      <c r="GI82">
        <v>1.82825</v>
      </c>
      <c r="GJ82">
        <v>0.0329092</v>
      </c>
      <c r="GK82">
        <v>0</v>
      </c>
      <c r="GL82">
        <v>19.4397</v>
      </c>
      <c r="GM82">
        <v>999.9</v>
      </c>
      <c r="GN82">
        <v>52.814</v>
      </c>
      <c r="GO82">
        <v>27.805</v>
      </c>
      <c r="GP82">
        <v>22.1017</v>
      </c>
      <c r="GQ82">
        <v>55.9494</v>
      </c>
      <c r="GR82">
        <v>50.2965</v>
      </c>
      <c r="GS82">
        <v>1</v>
      </c>
      <c r="GT82">
        <v>-0.114593</v>
      </c>
      <c r="GU82">
        <v>4.88676</v>
      </c>
      <c r="GV82">
        <v>20.0851</v>
      </c>
      <c r="GW82">
        <v>5.19902</v>
      </c>
      <c r="GX82">
        <v>12.004</v>
      </c>
      <c r="GY82">
        <v>4.9756</v>
      </c>
      <c r="GZ82">
        <v>3.2929</v>
      </c>
      <c r="HA82">
        <v>999.9</v>
      </c>
      <c r="HB82">
        <v>9999</v>
      </c>
      <c r="HC82">
        <v>9999</v>
      </c>
      <c r="HD82">
        <v>9999</v>
      </c>
      <c r="HE82">
        <v>1.86278</v>
      </c>
      <c r="HF82">
        <v>1.86782</v>
      </c>
      <c r="HG82">
        <v>1.86754</v>
      </c>
      <c r="HH82">
        <v>1.86859</v>
      </c>
      <c r="HI82">
        <v>1.86952</v>
      </c>
      <c r="HJ82">
        <v>1.86557</v>
      </c>
      <c r="HK82">
        <v>1.86673</v>
      </c>
      <c r="HL82">
        <v>1.86807</v>
      </c>
      <c r="HM82">
        <v>5</v>
      </c>
      <c r="HN82">
        <v>0</v>
      </c>
      <c r="HO82">
        <v>0</v>
      </c>
      <c r="HP82">
        <v>0</v>
      </c>
      <c r="HQ82" t="s">
        <v>411</v>
      </c>
      <c r="HR82" t="s">
        <v>412</v>
      </c>
      <c r="HS82" t="s">
        <v>413</v>
      </c>
      <c r="HT82" t="s">
        <v>413</v>
      </c>
      <c r="HU82" t="s">
        <v>413</v>
      </c>
      <c r="HV82" t="s">
        <v>413</v>
      </c>
      <c r="HW82">
        <v>0</v>
      </c>
      <c r="HX82">
        <v>100</v>
      </c>
      <c r="HY82">
        <v>100</v>
      </c>
      <c r="HZ82">
        <v>10.54</v>
      </c>
      <c r="IA82">
        <v>0.0572</v>
      </c>
      <c r="IB82">
        <v>4.05733592392587</v>
      </c>
      <c r="IC82">
        <v>0.00686039997816796</v>
      </c>
      <c r="ID82">
        <v>-6.09800565113382e-07</v>
      </c>
      <c r="IE82">
        <v>-3.62270322714017e-11</v>
      </c>
      <c r="IF82">
        <v>0.00552775430249796</v>
      </c>
      <c r="IG82">
        <v>-0.0240141547127097</v>
      </c>
      <c r="IH82">
        <v>0.00268956239764471</v>
      </c>
      <c r="II82">
        <v>-3.17667099220491e-05</v>
      </c>
      <c r="IJ82">
        <v>-3</v>
      </c>
      <c r="IK82">
        <v>2046</v>
      </c>
      <c r="IL82">
        <v>1</v>
      </c>
      <c r="IM82">
        <v>25</v>
      </c>
      <c r="IN82">
        <v>-565.7</v>
      </c>
      <c r="IO82">
        <v>-565.7</v>
      </c>
      <c r="IP82">
        <v>2.20703</v>
      </c>
      <c r="IQ82">
        <v>2.59155</v>
      </c>
      <c r="IR82">
        <v>1.54785</v>
      </c>
      <c r="IS82">
        <v>2.30957</v>
      </c>
      <c r="IT82">
        <v>1.34644</v>
      </c>
      <c r="IU82">
        <v>2.34863</v>
      </c>
      <c r="IV82">
        <v>31.5861</v>
      </c>
      <c r="IW82">
        <v>15.1039</v>
      </c>
      <c r="IX82">
        <v>18</v>
      </c>
      <c r="IY82">
        <v>502.778</v>
      </c>
      <c r="IZ82">
        <v>393.61</v>
      </c>
      <c r="JA82">
        <v>13.1571</v>
      </c>
      <c r="JB82">
        <v>25.5547</v>
      </c>
      <c r="JC82">
        <v>30</v>
      </c>
      <c r="JD82">
        <v>25.5916</v>
      </c>
      <c r="JE82">
        <v>25.5434</v>
      </c>
      <c r="JF82">
        <v>44.2368</v>
      </c>
      <c r="JG82">
        <v>48.2595</v>
      </c>
      <c r="JH82">
        <v>0</v>
      </c>
      <c r="JI82">
        <v>13.1668</v>
      </c>
      <c r="JJ82">
        <v>1106.74</v>
      </c>
      <c r="JK82">
        <v>11.5948</v>
      </c>
      <c r="JL82">
        <v>102.291</v>
      </c>
      <c r="JM82">
        <v>102.889</v>
      </c>
    </row>
    <row r="83" spans="1:273">
      <c r="A83">
        <v>67</v>
      </c>
      <c r="B83">
        <v>1510788673.6</v>
      </c>
      <c r="C83">
        <v>422</v>
      </c>
      <c r="D83" t="s">
        <v>544</v>
      </c>
      <c r="E83" t="s">
        <v>545</v>
      </c>
      <c r="F83">
        <v>5</v>
      </c>
      <c r="G83" t="s">
        <v>405</v>
      </c>
      <c r="H83" t="s">
        <v>406</v>
      </c>
      <c r="I83">
        <v>1510788666.1</v>
      </c>
      <c r="J83">
        <f>(K83)/1000</f>
        <v>0</v>
      </c>
      <c r="K83">
        <f>IF(CZ83, AN83, AH83)</f>
        <v>0</v>
      </c>
      <c r="L83">
        <f>IF(CZ83, AI83, AG83)</f>
        <v>0</v>
      </c>
      <c r="M83">
        <f>DB83 - IF(AU83&gt;1, L83*CV83*100.0/(AW83*DP83), 0)</f>
        <v>0</v>
      </c>
      <c r="N83">
        <f>((T83-J83/2)*M83-L83)/(T83+J83/2)</f>
        <v>0</v>
      </c>
      <c r="O83">
        <f>N83*(DI83+DJ83)/1000.0</f>
        <v>0</v>
      </c>
      <c r="P83">
        <f>(DB83 - IF(AU83&gt;1, L83*CV83*100.0/(AW83*DP83), 0))*(DI83+DJ83)/1000.0</f>
        <v>0</v>
      </c>
      <c r="Q83">
        <f>2.0/((1/S83-1/R83)+SIGN(S83)*SQRT((1/S83-1/R83)*(1/S83-1/R83) + 4*CW83/((CW83+1)*(CW83+1))*(2*1/S83*1/R83-1/R83*1/R83)))</f>
        <v>0</v>
      </c>
      <c r="R83">
        <f>IF(LEFT(CX83,1)&lt;&gt;"0",IF(LEFT(CX83,1)="1",3.0,CY83),$D$5+$E$5*(DP83*DI83/($K$5*1000))+$F$5*(DP83*DI83/($K$5*1000))*MAX(MIN(CV83,$J$5),$I$5)*MAX(MIN(CV83,$J$5),$I$5)+$G$5*MAX(MIN(CV83,$J$5),$I$5)*(DP83*DI83/($K$5*1000))+$H$5*(DP83*DI83/($K$5*1000))*(DP83*DI83/($K$5*1000)))</f>
        <v>0</v>
      </c>
      <c r="S83">
        <f>J83*(1000-(1000*0.61365*exp(17.502*W83/(240.97+W83))/(DI83+DJ83)+DD83)/2)/(1000*0.61365*exp(17.502*W83/(240.97+W83))/(DI83+DJ83)-DD83)</f>
        <v>0</v>
      </c>
      <c r="T83">
        <f>1/((CW83+1)/(Q83/1.6)+1/(R83/1.37)) + CW83/((CW83+1)/(Q83/1.6) + CW83/(R83/1.37))</f>
        <v>0</v>
      </c>
      <c r="U83">
        <f>(CR83*CU83)</f>
        <v>0</v>
      </c>
      <c r="V83">
        <f>(DK83+(U83+2*0.95*5.67E-8*(((DK83+$B$7)+273)^4-(DK83+273)^4)-44100*J83)/(1.84*29.3*R83+8*0.95*5.67E-8*(DK83+273)^3))</f>
        <v>0</v>
      </c>
      <c r="W83">
        <f>($C$7*DL83+$D$7*DM83+$E$7*V83)</f>
        <v>0</v>
      </c>
      <c r="X83">
        <f>0.61365*exp(17.502*W83/(240.97+W83))</f>
        <v>0</v>
      </c>
      <c r="Y83">
        <f>(Z83/AA83*100)</f>
        <v>0</v>
      </c>
      <c r="Z83">
        <f>DD83*(DI83+DJ83)/1000</f>
        <v>0</v>
      </c>
      <c r="AA83">
        <f>0.61365*exp(17.502*DK83/(240.97+DK83))</f>
        <v>0</v>
      </c>
      <c r="AB83">
        <f>(X83-DD83*(DI83+DJ83)/1000)</f>
        <v>0</v>
      </c>
      <c r="AC83">
        <f>(-J83*44100)</f>
        <v>0</v>
      </c>
      <c r="AD83">
        <f>2*29.3*R83*0.92*(DK83-W83)</f>
        <v>0</v>
      </c>
      <c r="AE83">
        <f>2*0.95*5.67E-8*(((DK83+$B$7)+273)^4-(W83+273)^4)</f>
        <v>0</v>
      </c>
      <c r="AF83">
        <f>U83+AE83+AC83+AD83</f>
        <v>0</v>
      </c>
      <c r="AG83">
        <f>DH83*AU83*(DC83-DB83*(1000-AU83*DE83)/(1000-AU83*DD83))/(100*CV83)</f>
        <v>0</v>
      </c>
      <c r="AH83">
        <f>1000*DH83*AU83*(DD83-DE83)/(100*CV83*(1000-AU83*DD83))</f>
        <v>0</v>
      </c>
      <c r="AI83">
        <f>(AJ83 - AK83 - DI83*1E3/(8.314*(DK83+273.15)) * AM83/DH83 * AL83) * DH83/(100*CV83) * (1000 - DE83)/1000</f>
        <v>0</v>
      </c>
      <c r="AJ83">
        <v>1108.64237156886</v>
      </c>
      <c r="AK83">
        <v>1087.24145454545</v>
      </c>
      <c r="AL83">
        <v>3.3519887633843</v>
      </c>
      <c r="AM83">
        <v>64.2423246042722</v>
      </c>
      <c r="AN83">
        <f>(AP83 - AO83 + DI83*1E3/(8.314*(DK83+273.15)) * AR83/DH83 * AQ83) * DH83/(100*CV83) * 1000/(1000 - AP83)</f>
        <v>0</v>
      </c>
      <c r="AO83">
        <v>11.5524583248287</v>
      </c>
      <c r="AP83">
        <v>12.3092696969697</v>
      </c>
      <c r="AQ83">
        <v>-0.00543635510310297</v>
      </c>
      <c r="AR83">
        <v>102.202052282038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MAX(0,($B$13+$C$13*DP83)/(1+$D$13*DP83)*DI83/(DK83+273)*$E$13)</f>
        <v>0</v>
      </c>
      <c r="AX83" t="s">
        <v>407</v>
      </c>
      <c r="AY83" t="s">
        <v>407</v>
      </c>
      <c r="AZ83">
        <v>0</v>
      </c>
      <c r="BA83">
        <v>0</v>
      </c>
      <c r="BB83">
        <f>1-AZ83/BA83</f>
        <v>0</v>
      </c>
      <c r="BC83">
        <v>0</v>
      </c>
      <c r="BD83" t="s">
        <v>407</v>
      </c>
      <c r="BE83" t="s">
        <v>407</v>
      </c>
      <c r="BF83">
        <v>0</v>
      </c>
      <c r="BG83">
        <v>0</v>
      </c>
      <c r="BH83">
        <f>1-BF83/BG83</f>
        <v>0</v>
      </c>
      <c r="BI83">
        <v>0.5</v>
      </c>
      <c r="BJ83">
        <f>CS83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407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f>$B$11*DQ83+$C$11*DR83+$F$11*EC83*(1-EF83)</f>
        <v>0</v>
      </c>
      <c r="CS83">
        <f>CR83*CT83</f>
        <v>0</v>
      </c>
      <c r="CT83">
        <f>($B$11*$D$9+$C$11*$D$9+$F$11*((EP83+EH83)/MAX(EP83+EH83+EQ83, 0.1)*$I$9+EQ83/MAX(EP83+EH83+EQ83, 0.1)*$J$9))/($B$11+$C$11+$F$11)</f>
        <v>0</v>
      </c>
      <c r="CU83">
        <f>($B$11*$K$9+$C$11*$K$9+$F$11*((EP83+EH83)/MAX(EP83+EH83+EQ83, 0.1)*$P$9+EQ83/MAX(EP83+EH83+EQ83, 0.1)*$Q$9))/($B$11+$C$11+$F$11)</f>
        <v>0</v>
      </c>
      <c r="CV83">
        <v>2.18</v>
      </c>
      <c r="CW83">
        <v>0.5</v>
      </c>
      <c r="CX83" t="s">
        <v>408</v>
      </c>
      <c r="CY83">
        <v>2</v>
      </c>
      <c r="CZ83" t="b">
        <v>1</v>
      </c>
      <c r="DA83">
        <v>1510788666.1</v>
      </c>
      <c r="DB83">
        <v>1050.38296296296</v>
      </c>
      <c r="DC83">
        <v>1079.7062962963</v>
      </c>
      <c r="DD83">
        <v>12.3516666666667</v>
      </c>
      <c r="DE83">
        <v>11.5814555555556</v>
      </c>
      <c r="DF83">
        <v>1039.89074074074</v>
      </c>
      <c r="DG83">
        <v>12.2939</v>
      </c>
      <c r="DH83">
        <v>500.075037037037</v>
      </c>
      <c r="DI83">
        <v>89.6577925925926</v>
      </c>
      <c r="DJ83">
        <v>0.099961637037037</v>
      </c>
      <c r="DK83">
        <v>19.1687814814815</v>
      </c>
      <c r="DL83">
        <v>19.9946074074074</v>
      </c>
      <c r="DM83">
        <v>999.9</v>
      </c>
      <c r="DN83">
        <v>0</v>
      </c>
      <c r="DO83">
        <v>0</v>
      </c>
      <c r="DP83">
        <v>9987.75333333333</v>
      </c>
      <c r="DQ83">
        <v>0</v>
      </c>
      <c r="DR83">
        <v>9.98469</v>
      </c>
      <c r="DS83">
        <v>-29.3250777777778</v>
      </c>
      <c r="DT83">
        <v>1063.51777777778</v>
      </c>
      <c r="DU83">
        <v>1092.35703703704</v>
      </c>
      <c r="DV83">
        <v>0.77021337037037</v>
      </c>
      <c r="DW83">
        <v>1079.7062962963</v>
      </c>
      <c r="DX83">
        <v>11.5814555555556</v>
      </c>
      <c r="DY83">
        <v>1.1074237037037</v>
      </c>
      <c r="DZ83">
        <v>1.03836777777778</v>
      </c>
      <c r="EA83">
        <v>8.41197296296296</v>
      </c>
      <c r="EB83">
        <v>7.46609259259259</v>
      </c>
      <c r="EC83">
        <v>1999.99592592593</v>
      </c>
      <c r="ED83">
        <v>0.979997555555556</v>
      </c>
      <c r="EE83">
        <v>0.0200023259259259</v>
      </c>
      <c r="EF83">
        <v>0</v>
      </c>
      <c r="EG83">
        <v>2.36538888888889</v>
      </c>
      <c r="EH83">
        <v>0</v>
      </c>
      <c r="EI83">
        <v>3805.3162962963</v>
      </c>
      <c r="EJ83">
        <v>17300.1074074074</v>
      </c>
      <c r="EK83">
        <v>38.3353333333333</v>
      </c>
      <c r="EL83">
        <v>38.9486666666667</v>
      </c>
      <c r="EM83">
        <v>38.2775555555556</v>
      </c>
      <c r="EN83">
        <v>37.2383333333333</v>
      </c>
      <c r="EO83">
        <v>37.1617407407407</v>
      </c>
      <c r="EP83">
        <v>1959.99407407407</v>
      </c>
      <c r="EQ83">
        <v>40.0003703703704</v>
      </c>
      <c r="ER83">
        <v>0</v>
      </c>
      <c r="ES83">
        <v>1679676022.1</v>
      </c>
      <c r="ET83">
        <v>0</v>
      </c>
      <c r="EU83">
        <v>2.364944</v>
      </c>
      <c r="EV83">
        <v>0.118492311193066</v>
      </c>
      <c r="EW83">
        <v>-5.80846154557792</v>
      </c>
      <c r="EX83">
        <v>3805.3224</v>
      </c>
      <c r="EY83">
        <v>15</v>
      </c>
      <c r="EZ83">
        <v>0</v>
      </c>
      <c r="FA83" t="s">
        <v>409</v>
      </c>
      <c r="FB83">
        <v>1510822609</v>
      </c>
      <c r="FC83">
        <v>1510822610</v>
      </c>
      <c r="FD83">
        <v>0</v>
      </c>
      <c r="FE83">
        <v>-0.09</v>
      </c>
      <c r="FF83">
        <v>-0.009</v>
      </c>
      <c r="FG83">
        <v>6.722</v>
      </c>
      <c r="FH83">
        <v>0.497</v>
      </c>
      <c r="FI83">
        <v>420</v>
      </c>
      <c r="FJ83">
        <v>24</v>
      </c>
      <c r="FK83">
        <v>0.26</v>
      </c>
      <c r="FL83">
        <v>0.06</v>
      </c>
      <c r="FM83">
        <v>0.763009775</v>
      </c>
      <c r="FN83">
        <v>0.13433039774859</v>
      </c>
      <c r="FO83">
        <v>0.0212861508703282</v>
      </c>
      <c r="FP83">
        <v>1</v>
      </c>
      <c r="FQ83">
        <v>1</v>
      </c>
      <c r="FR83">
        <v>1</v>
      </c>
      <c r="FS83" t="s">
        <v>410</v>
      </c>
      <c r="FT83">
        <v>2.97449</v>
      </c>
      <c r="FU83">
        <v>2.7539</v>
      </c>
      <c r="FV83">
        <v>0.172899</v>
      </c>
      <c r="FW83">
        <v>0.17679</v>
      </c>
      <c r="FX83">
        <v>0.0637258</v>
      </c>
      <c r="FY83">
        <v>0.0614045</v>
      </c>
      <c r="FZ83">
        <v>32228.6</v>
      </c>
      <c r="GA83">
        <v>35000</v>
      </c>
      <c r="GB83">
        <v>35306.3</v>
      </c>
      <c r="GC83">
        <v>38553.3</v>
      </c>
      <c r="GD83">
        <v>46833.1</v>
      </c>
      <c r="GE83">
        <v>52237.2</v>
      </c>
      <c r="GF83">
        <v>55112.1</v>
      </c>
      <c r="GG83">
        <v>61798.1</v>
      </c>
      <c r="GH83">
        <v>2.00312</v>
      </c>
      <c r="GI83">
        <v>1.8281</v>
      </c>
      <c r="GJ83">
        <v>0.0330135</v>
      </c>
      <c r="GK83">
        <v>0</v>
      </c>
      <c r="GL83">
        <v>19.4425</v>
      </c>
      <c r="GM83">
        <v>999.9</v>
      </c>
      <c r="GN83">
        <v>52.814</v>
      </c>
      <c r="GO83">
        <v>27.815</v>
      </c>
      <c r="GP83">
        <v>22.113</v>
      </c>
      <c r="GQ83">
        <v>55.5694</v>
      </c>
      <c r="GR83">
        <v>49.7516</v>
      </c>
      <c r="GS83">
        <v>1</v>
      </c>
      <c r="GT83">
        <v>-0.115155</v>
      </c>
      <c r="GU83">
        <v>4.83672</v>
      </c>
      <c r="GV83">
        <v>20.0866</v>
      </c>
      <c r="GW83">
        <v>5.20007</v>
      </c>
      <c r="GX83">
        <v>12.004</v>
      </c>
      <c r="GY83">
        <v>4.9757</v>
      </c>
      <c r="GZ83">
        <v>3.293</v>
      </c>
      <c r="HA83">
        <v>999.9</v>
      </c>
      <c r="HB83">
        <v>9999</v>
      </c>
      <c r="HC83">
        <v>9999</v>
      </c>
      <c r="HD83">
        <v>9999</v>
      </c>
      <c r="HE83">
        <v>1.86277</v>
      </c>
      <c r="HF83">
        <v>1.86782</v>
      </c>
      <c r="HG83">
        <v>1.86754</v>
      </c>
      <c r="HH83">
        <v>1.86859</v>
      </c>
      <c r="HI83">
        <v>1.86951</v>
      </c>
      <c r="HJ83">
        <v>1.86556</v>
      </c>
      <c r="HK83">
        <v>1.86673</v>
      </c>
      <c r="HL83">
        <v>1.86803</v>
      </c>
      <c r="HM83">
        <v>5</v>
      </c>
      <c r="HN83">
        <v>0</v>
      </c>
      <c r="HO83">
        <v>0</v>
      </c>
      <c r="HP83">
        <v>0</v>
      </c>
      <c r="HQ83" t="s">
        <v>411</v>
      </c>
      <c r="HR83" t="s">
        <v>412</v>
      </c>
      <c r="HS83" t="s">
        <v>413</v>
      </c>
      <c r="HT83" t="s">
        <v>413</v>
      </c>
      <c r="HU83" t="s">
        <v>413</v>
      </c>
      <c r="HV83" t="s">
        <v>413</v>
      </c>
      <c r="HW83">
        <v>0</v>
      </c>
      <c r="HX83">
        <v>100</v>
      </c>
      <c r="HY83">
        <v>100</v>
      </c>
      <c r="HZ83">
        <v>10.63</v>
      </c>
      <c r="IA83">
        <v>0.0566</v>
      </c>
      <c r="IB83">
        <v>4.05733592392587</v>
      </c>
      <c r="IC83">
        <v>0.00686039997816796</v>
      </c>
      <c r="ID83">
        <v>-6.09800565113382e-07</v>
      </c>
      <c r="IE83">
        <v>-3.62270322714017e-11</v>
      </c>
      <c r="IF83">
        <v>0.00552775430249796</v>
      </c>
      <c r="IG83">
        <v>-0.0240141547127097</v>
      </c>
      <c r="IH83">
        <v>0.00268956239764471</v>
      </c>
      <c r="II83">
        <v>-3.17667099220491e-05</v>
      </c>
      <c r="IJ83">
        <v>-3</v>
      </c>
      <c r="IK83">
        <v>2046</v>
      </c>
      <c r="IL83">
        <v>1</v>
      </c>
      <c r="IM83">
        <v>25</v>
      </c>
      <c r="IN83">
        <v>-565.6</v>
      </c>
      <c r="IO83">
        <v>-565.6</v>
      </c>
      <c r="IP83">
        <v>2.23267</v>
      </c>
      <c r="IQ83">
        <v>2.59399</v>
      </c>
      <c r="IR83">
        <v>1.54785</v>
      </c>
      <c r="IS83">
        <v>2.30957</v>
      </c>
      <c r="IT83">
        <v>1.34644</v>
      </c>
      <c r="IU83">
        <v>2.42676</v>
      </c>
      <c r="IV83">
        <v>31.608</v>
      </c>
      <c r="IW83">
        <v>15.1127</v>
      </c>
      <c r="IX83">
        <v>18</v>
      </c>
      <c r="IY83">
        <v>502.745</v>
      </c>
      <c r="IZ83">
        <v>393.54</v>
      </c>
      <c r="JA83">
        <v>13.1588</v>
      </c>
      <c r="JB83">
        <v>25.5547</v>
      </c>
      <c r="JC83">
        <v>30</v>
      </c>
      <c r="JD83">
        <v>25.5916</v>
      </c>
      <c r="JE83">
        <v>25.545</v>
      </c>
      <c r="JF83">
        <v>44.7315</v>
      </c>
      <c r="JG83">
        <v>48.2595</v>
      </c>
      <c r="JH83">
        <v>0</v>
      </c>
      <c r="JI83">
        <v>13.1774</v>
      </c>
      <c r="JJ83">
        <v>1126.87</v>
      </c>
      <c r="JK83">
        <v>11.6001</v>
      </c>
      <c r="JL83">
        <v>102.291</v>
      </c>
      <c r="JM83">
        <v>102.889</v>
      </c>
    </row>
    <row r="84" spans="1:273">
      <c r="A84">
        <v>68</v>
      </c>
      <c r="B84">
        <v>1510788678.6</v>
      </c>
      <c r="C84">
        <v>427</v>
      </c>
      <c r="D84" t="s">
        <v>546</v>
      </c>
      <c r="E84" t="s">
        <v>547</v>
      </c>
      <c r="F84">
        <v>5</v>
      </c>
      <c r="G84" t="s">
        <v>405</v>
      </c>
      <c r="H84" t="s">
        <v>406</v>
      </c>
      <c r="I84">
        <v>1510788670.81429</v>
      </c>
      <c r="J84">
        <f>(K84)/1000</f>
        <v>0</v>
      </c>
      <c r="K84">
        <f>IF(CZ84, AN84, AH84)</f>
        <v>0</v>
      </c>
      <c r="L84">
        <f>IF(CZ84, AI84, AG84)</f>
        <v>0</v>
      </c>
      <c r="M84">
        <f>DB84 - IF(AU84&gt;1, L84*CV84*100.0/(AW84*DP84), 0)</f>
        <v>0</v>
      </c>
      <c r="N84">
        <f>((T84-J84/2)*M84-L84)/(T84+J84/2)</f>
        <v>0</v>
      </c>
      <c r="O84">
        <f>N84*(DI84+DJ84)/1000.0</f>
        <v>0</v>
      </c>
      <c r="P84">
        <f>(DB84 - IF(AU84&gt;1, L84*CV84*100.0/(AW84*DP84), 0))*(DI84+DJ84)/1000.0</f>
        <v>0</v>
      </c>
      <c r="Q84">
        <f>2.0/((1/S84-1/R84)+SIGN(S84)*SQRT((1/S84-1/R84)*(1/S84-1/R84) + 4*CW84/((CW84+1)*(CW84+1))*(2*1/S84*1/R84-1/R84*1/R84)))</f>
        <v>0</v>
      </c>
      <c r="R84">
        <f>IF(LEFT(CX84,1)&lt;&gt;"0",IF(LEFT(CX84,1)="1",3.0,CY84),$D$5+$E$5*(DP84*DI84/($K$5*1000))+$F$5*(DP84*DI84/($K$5*1000))*MAX(MIN(CV84,$J$5),$I$5)*MAX(MIN(CV84,$J$5),$I$5)+$G$5*MAX(MIN(CV84,$J$5),$I$5)*(DP84*DI84/($K$5*1000))+$H$5*(DP84*DI84/($K$5*1000))*(DP84*DI84/($K$5*1000)))</f>
        <v>0</v>
      </c>
      <c r="S84">
        <f>J84*(1000-(1000*0.61365*exp(17.502*W84/(240.97+W84))/(DI84+DJ84)+DD84)/2)/(1000*0.61365*exp(17.502*W84/(240.97+W84))/(DI84+DJ84)-DD84)</f>
        <v>0</v>
      </c>
      <c r="T84">
        <f>1/((CW84+1)/(Q84/1.6)+1/(R84/1.37)) + CW84/((CW84+1)/(Q84/1.6) + CW84/(R84/1.37))</f>
        <v>0</v>
      </c>
      <c r="U84">
        <f>(CR84*CU84)</f>
        <v>0</v>
      </c>
      <c r="V84">
        <f>(DK84+(U84+2*0.95*5.67E-8*(((DK84+$B$7)+273)^4-(DK84+273)^4)-44100*J84)/(1.84*29.3*R84+8*0.95*5.67E-8*(DK84+273)^3))</f>
        <v>0</v>
      </c>
      <c r="W84">
        <f>($C$7*DL84+$D$7*DM84+$E$7*V84)</f>
        <v>0</v>
      </c>
      <c r="X84">
        <f>0.61365*exp(17.502*W84/(240.97+W84))</f>
        <v>0</v>
      </c>
      <c r="Y84">
        <f>(Z84/AA84*100)</f>
        <v>0</v>
      </c>
      <c r="Z84">
        <f>DD84*(DI84+DJ84)/1000</f>
        <v>0</v>
      </c>
      <c r="AA84">
        <f>0.61365*exp(17.502*DK84/(240.97+DK84))</f>
        <v>0</v>
      </c>
      <c r="AB84">
        <f>(X84-DD84*(DI84+DJ84)/1000)</f>
        <v>0</v>
      </c>
      <c r="AC84">
        <f>(-J84*44100)</f>
        <v>0</v>
      </c>
      <c r="AD84">
        <f>2*29.3*R84*0.92*(DK84-W84)</f>
        <v>0</v>
      </c>
      <c r="AE84">
        <f>2*0.95*5.67E-8*(((DK84+$B$7)+273)^4-(W84+273)^4)</f>
        <v>0</v>
      </c>
      <c r="AF84">
        <f>U84+AE84+AC84+AD84</f>
        <v>0</v>
      </c>
      <c r="AG84">
        <f>DH84*AU84*(DC84-DB84*(1000-AU84*DE84)/(1000-AU84*DD84))/(100*CV84)</f>
        <v>0</v>
      </c>
      <c r="AH84">
        <f>1000*DH84*AU84*(DD84-DE84)/(100*CV84*(1000-AU84*DD84))</f>
        <v>0</v>
      </c>
      <c r="AI84">
        <f>(AJ84 - AK84 - DI84*1E3/(8.314*(DK84+273.15)) * AM84/DH84 * AL84) * DH84/(100*CV84) * (1000 - DE84)/1000</f>
        <v>0</v>
      </c>
      <c r="AJ84">
        <v>1125.19423515883</v>
      </c>
      <c r="AK84">
        <v>1103.83921212121</v>
      </c>
      <c r="AL84">
        <v>3.34194257811005</v>
      </c>
      <c r="AM84">
        <v>64.2423246042722</v>
      </c>
      <c r="AN84">
        <f>(AP84 - AO84 + DI84*1E3/(8.314*(DK84+273.15)) * AR84/DH84 * AQ84) * DH84/(100*CV84) * 1000/(1000 - AP84)</f>
        <v>0</v>
      </c>
      <c r="AO84">
        <v>11.5492635428212</v>
      </c>
      <c r="AP84">
        <v>12.2915975757576</v>
      </c>
      <c r="AQ84">
        <v>-0.00110108678132311</v>
      </c>
      <c r="AR84">
        <v>102.202052282038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MAX(0,($B$13+$C$13*DP84)/(1+$D$13*DP84)*DI84/(DK84+273)*$E$13)</f>
        <v>0</v>
      </c>
      <c r="AX84" t="s">
        <v>407</v>
      </c>
      <c r="AY84" t="s">
        <v>407</v>
      </c>
      <c r="AZ84">
        <v>0</v>
      </c>
      <c r="BA84">
        <v>0</v>
      </c>
      <c r="BB84">
        <f>1-AZ84/BA84</f>
        <v>0</v>
      </c>
      <c r="BC84">
        <v>0</v>
      </c>
      <c r="BD84" t="s">
        <v>407</v>
      </c>
      <c r="BE84" t="s">
        <v>407</v>
      </c>
      <c r="BF84">
        <v>0</v>
      </c>
      <c r="BG84">
        <v>0</v>
      </c>
      <c r="BH84">
        <f>1-BF84/BG84</f>
        <v>0</v>
      </c>
      <c r="BI84">
        <v>0.5</v>
      </c>
      <c r="BJ84">
        <f>CS84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407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f>$B$11*DQ84+$C$11*DR84+$F$11*EC84*(1-EF84)</f>
        <v>0</v>
      </c>
      <c r="CS84">
        <f>CR84*CT84</f>
        <v>0</v>
      </c>
      <c r="CT84">
        <f>($B$11*$D$9+$C$11*$D$9+$F$11*((EP84+EH84)/MAX(EP84+EH84+EQ84, 0.1)*$I$9+EQ84/MAX(EP84+EH84+EQ84, 0.1)*$J$9))/($B$11+$C$11+$F$11)</f>
        <v>0</v>
      </c>
      <c r="CU84">
        <f>($B$11*$K$9+$C$11*$K$9+$F$11*((EP84+EH84)/MAX(EP84+EH84+EQ84, 0.1)*$P$9+EQ84/MAX(EP84+EH84+EQ84, 0.1)*$Q$9))/($B$11+$C$11+$F$11)</f>
        <v>0</v>
      </c>
      <c r="CV84">
        <v>2.18</v>
      </c>
      <c r="CW84">
        <v>0.5</v>
      </c>
      <c r="CX84" t="s">
        <v>408</v>
      </c>
      <c r="CY84">
        <v>2</v>
      </c>
      <c r="CZ84" t="b">
        <v>1</v>
      </c>
      <c r="DA84">
        <v>1510788670.81429</v>
      </c>
      <c r="DB84">
        <v>1066.15321428571</v>
      </c>
      <c r="DC84">
        <v>1095.25464285714</v>
      </c>
      <c r="DD84">
        <v>12.3249607142857</v>
      </c>
      <c r="DE84">
        <v>11.5555535714286</v>
      </c>
      <c r="DF84">
        <v>1055.57535714286</v>
      </c>
      <c r="DG84">
        <v>12.2679107142857</v>
      </c>
      <c r="DH84">
        <v>500.065285714286</v>
      </c>
      <c r="DI84">
        <v>89.6604535714286</v>
      </c>
      <c r="DJ84">
        <v>0.0998897785714286</v>
      </c>
      <c r="DK84">
        <v>19.167125</v>
      </c>
      <c r="DL84">
        <v>19.9909142857143</v>
      </c>
      <c r="DM84">
        <v>999.9</v>
      </c>
      <c r="DN84">
        <v>0</v>
      </c>
      <c r="DO84">
        <v>0</v>
      </c>
      <c r="DP84">
        <v>10011.5842857143</v>
      </c>
      <c r="DQ84">
        <v>0</v>
      </c>
      <c r="DR84">
        <v>9.97917428571428</v>
      </c>
      <c r="DS84">
        <v>-29.1017464285714</v>
      </c>
      <c r="DT84">
        <v>1079.45642857143</v>
      </c>
      <c r="DU84">
        <v>1108.05857142857</v>
      </c>
      <c r="DV84">
        <v>0.769409928571429</v>
      </c>
      <c r="DW84">
        <v>1095.25464285714</v>
      </c>
      <c r="DX84">
        <v>11.5555535714286</v>
      </c>
      <c r="DY84">
        <v>1.10506214285714</v>
      </c>
      <c r="DZ84">
        <v>1.03607642857143</v>
      </c>
      <c r="EA84">
        <v>8.38049892857143</v>
      </c>
      <c r="EB84">
        <v>7.43382535714286</v>
      </c>
      <c r="EC84">
        <v>2000.01571428571</v>
      </c>
      <c r="ED84">
        <v>0.979997428571429</v>
      </c>
      <c r="EE84">
        <v>0.0200024571428571</v>
      </c>
      <c r="EF84">
        <v>0</v>
      </c>
      <c r="EG84">
        <v>2.34618571428571</v>
      </c>
      <c r="EH84">
        <v>0</v>
      </c>
      <c r="EI84">
        <v>3804.96</v>
      </c>
      <c r="EJ84">
        <v>17300.2821428571</v>
      </c>
      <c r="EK84">
        <v>38.2965714285714</v>
      </c>
      <c r="EL84">
        <v>38.9192857142857</v>
      </c>
      <c r="EM84">
        <v>38.2588571428571</v>
      </c>
      <c r="EN84">
        <v>37.2185</v>
      </c>
      <c r="EO84">
        <v>37.1427142857143</v>
      </c>
      <c r="EP84">
        <v>1960.01071428571</v>
      </c>
      <c r="EQ84">
        <v>40.0035714285714</v>
      </c>
      <c r="ER84">
        <v>0</v>
      </c>
      <c r="ES84">
        <v>1679676026.9</v>
      </c>
      <c r="ET84">
        <v>0</v>
      </c>
      <c r="EU84">
        <v>2.345988</v>
      </c>
      <c r="EV84">
        <v>0.03941539143595</v>
      </c>
      <c r="EW84">
        <v>-5.58230767011198</v>
      </c>
      <c r="EX84">
        <v>3804.896</v>
      </c>
      <c r="EY84">
        <v>15</v>
      </c>
      <c r="EZ84">
        <v>0</v>
      </c>
      <c r="FA84" t="s">
        <v>409</v>
      </c>
      <c r="FB84">
        <v>1510822609</v>
      </c>
      <c r="FC84">
        <v>1510822610</v>
      </c>
      <c r="FD84">
        <v>0</v>
      </c>
      <c r="FE84">
        <v>-0.09</v>
      </c>
      <c r="FF84">
        <v>-0.009</v>
      </c>
      <c r="FG84">
        <v>6.722</v>
      </c>
      <c r="FH84">
        <v>0.497</v>
      </c>
      <c r="FI84">
        <v>420</v>
      </c>
      <c r="FJ84">
        <v>24</v>
      </c>
      <c r="FK84">
        <v>0.26</v>
      </c>
      <c r="FL84">
        <v>0.06</v>
      </c>
      <c r="FM84">
        <v>0.764483325</v>
      </c>
      <c r="FN84">
        <v>0.0118058048780464</v>
      </c>
      <c r="FO84">
        <v>0.0200923763980116</v>
      </c>
      <c r="FP84">
        <v>1</v>
      </c>
      <c r="FQ84">
        <v>1</v>
      </c>
      <c r="FR84">
        <v>1</v>
      </c>
      <c r="FS84" t="s">
        <v>410</v>
      </c>
      <c r="FT84">
        <v>2.97454</v>
      </c>
      <c r="FU84">
        <v>2.75386</v>
      </c>
      <c r="FV84">
        <v>0.174566</v>
      </c>
      <c r="FW84">
        <v>0.178453</v>
      </c>
      <c r="FX84">
        <v>0.063664</v>
      </c>
      <c r="FY84">
        <v>0.0613936</v>
      </c>
      <c r="FZ84">
        <v>32163.8</v>
      </c>
      <c r="GA84">
        <v>34929.4</v>
      </c>
      <c r="GB84">
        <v>35306.3</v>
      </c>
      <c r="GC84">
        <v>38553.3</v>
      </c>
      <c r="GD84">
        <v>46836.5</v>
      </c>
      <c r="GE84">
        <v>52237.9</v>
      </c>
      <c r="GF84">
        <v>55112.4</v>
      </c>
      <c r="GG84">
        <v>61798.1</v>
      </c>
      <c r="GH84">
        <v>2.00318</v>
      </c>
      <c r="GI84">
        <v>1.82832</v>
      </c>
      <c r="GJ84">
        <v>0.033062</v>
      </c>
      <c r="GK84">
        <v>0</v>
      </c>
      <c r="GL84">
        <v>19.4447</v>
      </c>
      <c r="GM84">
        <v>999.9</v>
      </c>
      <c r="GN84">
        <v>52.814</v>
      </c>
      <c r="GO84">
        <v>27.815</v>
      </c>
      <c r="GP84">
        <v>22.1129</v>
      </c>
      <c r="GQ84">
        <v>55.3094</v>
      </c>
      <c r="GR84">
        <v>49.7756</v>
      </c>
      <c r="GS84">
        <v>1</v>
      </c>
      <c r="GT84">
        <v>-0.11518</v>
      </c>
      <c r="GU84">
        <v>4.78697</v>
      </c>
      <c r="GV84">
        <v>20.088</v>
      </c>
      <c r="GW84">
        <v>5.20037</v>
      </c>
      <c r="GX84">
        <v>12.004</v>
      </c>
      <c r="GY84">
        <v>4.9758</v>
      </c>
      <c r="GZ84">
        <v>3.293</v>
      </c>
      <c r="HA84">
        <v>999.9</v>
      </c>
      <c r="HB84">
        <v>9999</v>
      </c>
      <c r="HC84">
        <v>9999</v>
      </c>
      <c r="HD84">
        <v>9999</v>
      </c>
      <c r="HE84">
        <v>1.86278</v>
      </c>
      <c r="HF84">
        <v>1.86783</v>
      </c>
      <c r="HG84">
        <v>1.86754</v>
      </c>
      <c r="HH84">
        <v>1.86859</v>
      </c>
      <c r="HI84">
        <v>1.86952</v>
      </c>
      <c r="HJ84">
        <v>1.86556</v>
      </c>
      <c r="HK84">
        <v>1.86673</v>
      </c>
      <c r="HL84">
        <v>1.8681</v>
      </c>
      <c r="HM84">
        <v>5</v>
      </c>
      <c r="HN84">
        <v>0</v>
      </c>
      <c r="HO84">
        <v>0</v>
      </c>
      <c r="HP84">
        <v>0</v>
      </c>
      <c r="HQ84" t="s">
        <v>411</v>
      </c>
      <c r="HR84" t="s">
        <v>412</v>
      </c>
      <c r="HS84" t="s">
        <v>413</v>
      </c>
      <c r="HT84" t="s">
        <v>413</v>
      </c>
      <c r="HU84" t="s">
        <v>413</v>
      </c>
      <c r="HV84" t="s">
        <v>413</v>
      </c>
      <c r="HW84">
        <v>0</v>
      </c>
      <c r="HX84">
        <v>100</v>
      </c>
      <c r="HY84">
        <v>100</v>
      </c>
      <c r="HZ84">
        <v>10.72</v>
      </c>
      <c r="IA84">
        <v>0.0561</v>
      </c>
      <c r="IB84">
        <v>4.05733592392587</v>
      </c>
      <c r="IC84">
        <v>0.00686039997816796</v>
      </c>
      <c r="ID84">
        <v>-6.09800565113382e-07</v>
      </c>
      <c r="IE84">
        <v>-3.62270322714017e-11</v>
      </c>
      <c r="IF84">
        <v>0.00552775430249796</v>
      </c>
      <c r="IG84">
        <v>-0.0240141547127097</v>
      </c>
      <c r="IH84">
        <v>0.00268956239764471</v>
      </c>
      <c r="II84">
        <v>-3.17667099220491e-05</v>
      </c>
      <c r="IJ84">
        <v>-3</v>
      </c>
      <c r="IK84">
        <v>2046</v>
      </c>
      <c r="IL84">
        <v>1</v>
      </c>
      <c r="IM84">
        <v>25</v>
      </c>
      <c r="IN84">
        <v>-565.5</v>
      </c>
      <c r="IO84">
        <v>-565.5</v>
      </c>
      <c r="IP84">
        <v>2.26196</v>
      </c>
      <c r="IQ84">
        <v>2.59399</v>
      </c>
      <c r="IR84">
        <v>1.54785</v>
      </c>
      <c r="IS84">
        <v>2.30835</v>
      </c>
      <c r="IT84">
        <v>1.34644</v>
      </c>
      <c r="IU84">
        <v>2.34253</v>
      </c>
      <c r="IV84">
        <v>31.608</v>
      </c>
      <c r="IW84">
        <v>15.1039</v>
      </c>
      <c r="IX84">
        <v>18</v>
      </c>
      <c r="IY84">
        <v>502.778</v>
      </c>
      <c r="IZ84">
        <v>393.662</v>
      </c>
      <c r="JA84">
        <v>13.1698</v>
      </c>
      <c r="JB84">
        <v>25.5547</v>
      </c>
      <c r="JC84">
        <v>30</v>
      </c>
      <c r="JD84">
        <v>25.5916</v>
      </c>
      <c r="JE84">
        <v>25.545</v>
      </c>
      <c r="JF84">
        <v>45.3079</v>
      </c>
      <c r="JG84">
        <v>48.2595</v>
      </c>
      <c r="JH84">
        <v>0</v>
      </c>
      <c r="JI84">
        <v>13.1855</v>
      </c>
      <c r="JJ84">
        <v>1140.27</v>
      </c>
      <c r="JK84">
        <v>11.6108</v>
      </c>
      <c r="JL84">
        <v>102.291</v>
      </c>
      <c r="JM84">
        <v>102.89</v>
      </c>
    </row>
    <row r="85" spans="1:273">
      <c r="A85">
        <v>69</v>
      </c>
      <c r="B85">
        <v>1510788683.6</v>
      </c>
      <c r="C85">
        <v>432</v>
      </c>
      <c r="D85" t="s">
        <v>548</v>
      </c>
      <c r="E85" t="s">
        <v>549</v>
      </c>
      <c r="F85">
        <v>5</v>
      </c>
      <c r="G85" t="s">
        <v>405</v>
      </c>
      <c r="H85" t="s">
        <v>406</v>
      </c>
      <c r="I85">
        <v>1510788676.1</v>
      </c>
      <c r="J85">
        <f>(K85)/1000</f>
        <v>0</v>
      </c>
      <c r="K85">
        <f>IF(CZ85, AN85, AH85)</f>
        <v>0</v>
      </c>
      <c r="L85">
        <f>IF(CZ85, AI85, AG85)</f>
        <v>0</v>
      </c>
      <c r="M85">
        <f>DB85 - IF(AU85&gt;1, L85*CV85*100.0/(AW85*DP85), 0)</f>
        <v>0</v>
      </c>
      <c r="N85">
        <f>((T85-J85/2)*M85-L85)/(T85+J85/2)</f>
        <v>0</v>
      </c>
      <c r="O85">
        <f>N85*(DI85+DJ85)/1000.0</f>
        <v>0</v>
      </c>
      <c r="P85">
        <f>(DB85 - IF(AU85&gt;1, L85*CV85*100.0/(AW85*DP85), 0))*(DI85+DJ85)/1000.0</f>
        <v>0</v>
      </c>
      <c r="Q85">
        <f>2.0/((1/S85-1/R85)+SIGN(S85)*SQRT((1/S85-1/R85)*(1/S85-1/R85) + 4*CW85/((CW85+1)*(CW85+1))*(2*1/S85*1/R85-1/R85*1/R85)))</f>
        <v>0</v>
      </c>
      <c r="R85">
        <f>IF(LEFT(CX85,1)&lt;&gt;"0",IF(LEFT(CX85,1)="1",3.0,CY85),$D$5+$E$5*(DP85*DI85/($K$5*1000))+$F$5*(DP85*DI85/($K$5*1000))*MAX(MIN(CV85,$J$5),$I$5)*MAX(MIN(CV85,$J$5),$I$5)+$G$5*MAX(MIN(CV85,$J$5),$I$5)*(DP85*DI85/($K$5*1000))+$H$5*(DP85*DI85/($K$5*1000))*(DP85*DI85/($K$5*1000)))</f>
        <v>0</v>
      </c>
      <c r="S85">
        <f>J85*(1000-(1000*0.61365*exp(17.502*W85/(240.97+W85))/(DI85+DJ85)+DD85)/2)/(1000*0.61365*exp(17.502*W85/(240.97+W85))/(DI85+DJ85)-DD85)</f>
        <v>0</v>
      </c>
      <c r="T85">
        <f>1/((CW85+1)/(Q85/1.6)+1/(R85/1.37)) + CW85/((CW85+1)/(Q85/1.6) + CW85/(R85/1.37))</f>
        <v>0</v>
      </c>
      <c r="U85">
        <f>(CR85*CU85)</f>
        <v>0</v>
      </c>
      <c r="V85">
        <f>(DK85+(U85+2*0.95*5.67E-8*(((DK85+$B$7)+273)^4-(DK85+273)^4)-44100*J85)/(1.84*29.3*R85+8*0.95*5.67E-8*(DK85+273)^3))</f>
        <v>0</v>
      </c>
      <c r="W85">
        <f>($C$7*DL85+$D$7*DM85+$E$7*V85)</f>
        <v>0</v>
      </c>
      <c r="X85">
        <f>0.61365*exp(17.502*W85/(240.97+W85))</f>
        <v>0</v>
      </c>
      <c r="Y85">
        <f>(Z85/AA85*100)</f>
        <v>0</v>
      </c>
      <c r="Z85">
        <f>DD85*(DI85+DJ85)/1000</f>
        <v>0</v>
      </c>
      <c r="AA85">
        <f>0.61365*exp(17.502*DK85/(240.97+DK85))</f>
        <v>0</v>
      </c>
      <c r="AB85">
        <f>(X85-DD85*(DI85+DJ85)/1000)</f>
        <v>0</v>
      </c>
      <c r="AC85">
        <f>(-J85*44100)</f>
        <v>0</v>
      </c>
      <c r="AD85">
        <f>2*29.3*R85*0.92*(DK85-W85)</f>
        <v>0</v>
      </c>
      <c r="AE85">
        <f>2*0.95*5.67E-8*(((DK85+$B$7)+273)^4-(W85+273)^4)</f>
        <v>0</v>
      </c>
      <c r="AF85">
        <f>U85+AE85+AC85+AD85</f>
        <v>0</v>
      </c>
      <c r="AG85">
        <f>DH85*AU85*(DC85-DB85*(1000-AU85*DE85)/(1000-AU85*DD85))/(100*CV85)</f>
        <v>0</v>
      </c>
      <c r="AH85">
        <f>1000*DH85*AU85*(DD85-DE85)/(100*CV85*(1000-AU85*DD85))</f>
        <v>0</v>
      </c>
      <c r="AI85">
        <f>(AJ85 - AK85 - DI85*1E3/(8.314*(DK85+273.15)) * AM85/DH85 * AL85) * DH85/(100*CV85) * (1000 - DE85)/1000</f>
        <v>0</v>
      </c>
      <c r="AJ85">
        <v>1141.94560378917</v>
      </c>
      <c r="AK85">
        <v>1120.54206060606</v>
      </c>
      <c r="AL85">
        <v>3.339733483737</v>
      </c>
      <c r="AM85">
        <v>64.2423246042722</v>
      </c>
      <c r="AN85">
        <f>(AP85 - AO85 + DI85*1E3/(8.314*(DK85+273.15)) * AR85/DH85 * AQ85) * DH85/(100*CV85) * 1000/(1000 - AP85)</f>
        <v>0</v>
      </c>
      <c r="AO85">
        <v>11.547257235192</v>
      </c>
      <c r="AP85">
        <v>12.2796448484849</v>
      </c>
      <c r="AQ85">
        <v>-0.000417186796527385</v>
      </c>
      <c r="AR85">
        <v>102.202052282038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MAX(0,($B$13+$C$13*DP85)/(1+$D$13*DP85)*DI85/(DK85+273)*$E$13)</f>
        <v>0</v>
      </c>
      <c r="AX85" t="s">
        <v>407</v>
      </c>
      <c r="AY85" t="s">
        <v>407</v>
      </c>
      <c r="AZ85">
        <v>0</v>
      </c>
      <c r="BA85">
        <v>0</v>
      </c>
      <c r="BB85">
        <f>1-AZ85/BA85</f>
        <v>0</v>
      </c>
      <c r="BC85">
        <v>0</v>
      </c>
      <c r="BD85" t="s">
        <v>407</v>
      </c>
      <c r="BE85" t="s">
        <v>407</v>
      </c>
      <c r="BF85">
        <v>0</v>
      </c>
      <c r="BG85">
        <v>0</v>
      </c>
      <c r="BH85">
        <f>1-BF85/BG85</f>
        <v>0</v>
      </c>
      <c r="BI85">
        <v>0.5</v>
      </c>
      <c r="BJ85">
        <f>CS85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407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f>$B$11*DQ85+$C$11*DR85+$F$11*EC85*(1-EF85)</f>
        <v>0</v>
      </c>
      <c r="CS85">
        <f>CR85*CT85</f>
        <v>0</v>
      </c>
      <c r="CT85">
        <f>($B$11*$D$9+$C$11*$D$9+$F$11*((EP85+EH85)/MAX(EP85+EH85+EQ85, 0.1)*$I$9+EQ85/MAX(EP85+EH85+EQ85, 0.1)*$J$9))/($B$11+$C$11+$F$11)</f>
        <v>0</v>
      </c>
      <c r="CU85">
        <f>($B$11*$K$9+$C$11*$K$9+$F$11*((EP85+EH85)/MAX(EP85+EH85+EQ85, 0.1)*$P$9+EQ85/MAX(EP85+EH85+EQ85, 0.1)*$Q$9))/($B$11+$C$11+$F$11)</f>
        <v>0</v>
      </c>
      <c r="CV85">
        <v>2.18</v>
      </c>
      <c r="CW85">
        <v>0.5</v>
      </c>
      <c r="CX85" t="s">
        <v>408</v>
      </c>
      <c r="CY85">
        <v>2</v>
      </c>
      <c r="CZ85" t="b">
        <v>1</v>
      </c>
      <c r="DA85">
        <v>1510788676.1</v>
      </c>
      <c r="DB85">
        <v>1083.68925925926</v>
      </c>
      <c r="DC85">
        <v>1112.66296296296</v>
      </c>
      <c r="DD85">
        <v>12.3003592592593</v>
      </c>
      <c r="DE85">
        <v>11.5497</v>
      </c>
      <c r="DF85">
        <v>1073.01888888889</v>
      </c>
      <c r="DG85">
        <v>12.2439703703704</v>
      </c>
      <c r="DH85">
        <v>500.064740740741</v>
      </c>
      <c r="DI85">
        <v>89.6627444444445</v>
      </c>
      <c r="DJ85">
        <v>0.0998496740740741</v>
      </c>
      <c r="DK85">
        <v>19.166437037037</v>
      </c>
      <c r="DL85">
        <v>19.9913518518519</v>
      </c>
      <c r="DM85">
        <v>999.9</v>
      </c>
      <c r="DN85">
        <v>0</v>
      </c>
      <c r="DO85">
        <v>0</v>
      </c>
      <c r="DP85">
        <v>10022.7074074074</v>
      </c>
      <c r="DQ85">
        <v>0</v>
      </c>
      <c r="DR85">
        <v>9.9754462962963</v>
      </c>
      <c r="DS85">
        <v>-28.9728740740741</v>
      </c>
      <c r="DT85">
        <v>1097.18555555556</v>
      </c>
      <c r="DU85">
        <v>1125.66407407407</v>
      </c>
      <c r="DV85">
        <v>0.75067837037037</v>
      </c>
      <c r="DW85">
        <v>1112.66296296296</v>
      </c>
      <c r="DX85">
        <v>11.5497</v>
      </c>
      <c r="DY85">
        <v>1.10288518518519</v>
      </c>
      <c r="DZ85">
        <v>1.03557777777778</v>
      </c>
      <c r="EA85">
        <v>8.35144518518518</v>
      </c>
      <c r="EB85">
        <v>7.42677296296296</v>
      </c>
      <c r="EC85">
        <v>2000.02185185185</v>
      </c>
      <c r="ED85">
        <v>0.979997222222222</v>
      </c>
      <c r="EE85">
        <v>0.0200026703703704</v>
      </c>
      <c r="EF85">
        <v>0</v>
      </c>
      <c r="EG85">
        <v>2.34308148148148</v>
      </c>
      <c r="EH85">
        <v>0</v>
      </c>
      <c r="EI85">
        <v>3804.4437037037</v>
      </c>
      <c r="EJ85">
        <v>17300.337037037</v>
      </c>
      <c r="EK85">
        <v>38.2706666666667</v>
      </c>
      <c r="EL85">
        <v>38.897962962963</v>
      </c>
      <c r="EM85">
        <v>38.229</v>
      </c>
      <c r="EN85">
        <v>37.1917407407407</v>
      </c>
      <c r="EO85">
        <v>37.1086666666667</v>
      </c>
      <c r="EP85">
        <v>1960.0137037037</v>
      </c>
      <c r="EQ85">
        <v>40.007037037037</v>
      </c>
      <c r="ER85">
        <v>0</v>
      </c>
      <c r="ES85">
        <v>1679676032.3</v>
      </c>
      <c r="ET85">
        <v>0</v>
      </c>
      <c r="EU85">
        <v>2.33928461538462</v>
      </c>
      <c r="EV85">
        <v>-0.44086838060816</v>
      </c>
      <c r="EW85">
        <v>-6.79179486137792</v>
      </c>
      <c r="EX85">
        <v>3804.38769230769</v>
      </c>
      <c r="EY85">
        <v>15</v>
      </c>
      <c r="EZ85">
        <v>0</v>
      </c>
      <c r="FA85" t="s">
        <v>409</v>
      </c>
      <c r="FB85">
        <v>1510822609</v>
      </c>
      <c r="FC85">
        <v>1510822610</v>
      </c>
      <c r="FD85">
        <v>0</v>
      </c>
      <c r="FE85">
        <v>-0.09</v>
      </c>
      <c r="FF85">
        <v>-0.009</v>
      </c>
      <c r="FG85">
        <v>6.722</v>
      </c>
      <c r="FH85">
        <v>0.497</v>
      </c>
      <c r="FI85">
        <v>420</v>
      </c>
      <c r="FJ85">
        <v>24</v>
      </c>
      <c r="FK85">
        <v>0.26</v>
      </c>
      <c r="FL85">
        <v>0.06</v>
      </c>
      <c r="FM85">
        <v>0.76151345</v>
      </c>
      <c r="FN85">
        <v>-0.215335317073171</v>
      </c>
      <c r="FO85">
        <v>0.0210854652058592</v>
      </c>
      <c r="FP85">
        <v>1</v>
      </c>
      <c r="FQ85">
        <v>1</v>
      </c>
      <c r="FR85">
        <v>1</v>
      </c>
      <c r="FS85" t="s">
        <v>410</v>
      </c>
      <c r="FT85">
        <v>2.9745</v>
      </c>
      <c r="FU85">
        <v>2.75434</v>
      </c>
      <c r="FV85">
        <v>0.176228</v>
      </c>
      <c r="FW85">
        <v>0.180097</v>
      </c>
      <c r="FX85">
        <v>0.0636177</v>
      </c>
      <c r="FY85">
        <v>0.0613886</v>
      </c>
      <c r="FZ85">
        <v>32099.3</v>
      </c>
      <c r="GA85">
        <v>34859.2</v>
      </c>
      <c r="GB85">
        <v>35306.5</v>
      </c>
      <c r="GC85">
        <v>38553</v>
      </c>
      <c r="GD85">
        <v>46839.1</v>
      </c>
      <c r="GE85">
        <v>52237.7</v>
      </c>
      <c r="GF85">
        <v>55112.6</v>
      </c>
      <c r="GG85">
        <v>61797.5</v>
      </c>
      <c r="GH85">
        <v>2.00322</v>
      </c>
      <c r="GI85">
        <v>1.8284</v>
      </c>
      <c r="GJ85">
        <v>0.0335276</v>
      </c>
      <c r="GK85">
        <v>0</v>
      </c>
      <c r="GL85">
        <v>19.4459</v>
      </c>
      <c r="GM85">
        <v>999.9</v>
      </c>
      <c r="GN85">
        <v>52.79</v>
      </c>
      <c r="GO85">
        <v>27.815</v>
      </c>
      <c r="GP85">
        <v>22.1014</v>
      </c>
      <c r="GQ85">
        <v>55.1994</v>
      </c>
      <c r="GR85">
        <v>49.7877</v>
      </c>
      <c r="GS85">
        <v>1</v>
      </c>
      <c r="GT85">
        <v>-0.115221</v>
      </c>
      <c r="GU85">
        <v>4.77938</v>
      </c>
      <c r="GV85">
        <v>20.0881</v>
      </c>
      <c r="GW85">
        <v>5.20037</v>
      </c>
      <c r="GX85">
        <v>12.004</v>
      </c>
      <c r="GY85">
        <v>4.97575</v>
      </c>
      <c r="GZ85">
        <v>3.293</v>
      </c>
      <c r="HA85">
        <v>999.9</v>
      </c>
      <c r="HB85">
        <v>9999</v>
      </c>
      <c r="HC85">
        <v>9999</v>
      </c>
      <c r="HD85">
        <v>9999</v>
      </c>
      <c r="HE85">
        <v>1.86276</v>
      </c>
      <c r="HF85">
        <v>1.86782</v>
      </c>
      <c r="HG85">
        <v>1.86754</v>
      </c>
      <c r="HH85">
        <v>1.86859</v>
      </c>
      <c r="HI85">
        <v>1.86951</v>
      </c>
      <c r="HJ85">
        <v>1.86559</v>
      </c>
      <c r="HK85">
        <v>1.86673</v>
      </c>
      <c r="HL85">
        <v>1.8681</v>
      </c>
      <c r="HM85">
        <v>5</v>
      </c>
      <c r="HN85">
        <v>0</v>
      </c>
      <c r="HO85">
        <v>0</v>
      </c>
      <c r="HP85">
        <v>0</v>
      </c>
      <c r="HQ85" t="s">
        <v>411</v>
      </c>
      <c r="HR85" t="s">
        <v>412</v>
      </c>
      <c r="HS85" t="s">
        <v>413</v>
      </c>
      <c r="HT85" t="s">
        <v>413</v>
      </c>
      <c r="HU85" t="s">
        <v>413</v>
      </c>
      <c r="HV85" t="s">
        <v>413</v>
      </c>
      <c r="HW85">
        <v>0</v>
      </c>
      <c r="HX85">
        <v>100</v>
      </c>
      <c r="HY85">
        <v>100</v>
      </c>
      <c r="HZ85">
        <v>10.81</v>
      </c>
      <c r="IA85">
        <v>0.0557</v>
      </c>
      <c r="IB85">
        <v>4.05733592392587</v>
      </c>
      <c r="IC85">
        <v>0.00686039997816796</v>
      </c>
      <c r="ID85">
        <v>-6.09800565113382e-07</v>
      </c>
      <c r="IE85">
        <v>-3.62270322714017e-11</v>
      </c>
      <c r="IF85">
        <v>0.00552775430249796</v>
      </c>
      <c r="IG85">
        <v>-0.0240141547127097</v>
      </c>
      <c r="IH85">
        <v>0.00268956239764471</v>
      </c>
      <c r="II85">
        <v>-3.17667099220491e-05</v>
      </c>
      <c r="IJ85">
        <v>-3</v>
      </c>
      <c r="IK85">
        <v>2046</v>
      </c>
      <c r="IL85">
        <v>1</v>
      </c>
      <c r="IM85">
        <v>25</v>
      </c>
      <c r="IN85">
        <v>-565.4</v>
      </c>
      <c r="IO85">
        <v>-565.4</v>
      </c>
      <c r="IP85">
        <v>2.28882</v>
      </c>
      <c r="IQ85">
        <v>2.59766</v>
      </c>
      <c r="IR85">
        <v>1.54785</v>
      </c>
      <c r="IS85">
        <v>2.30957</v>
      </c>
      <c r="IT85">
        <v>1.34644</v>
      </c>
      <c r="IU85">
        <v>2.28638</v>
      </c>
      <c r="IV85">
        <v>31.608</v>
      </c>
      <c r="IW85">
        <v>15.1039</v>
      </c>
      <c r="IX85">
        <v>18</v>
      </c>
      <c r="IY85">
        <v>502.811</v>
      </c>
      <c r="IZ85">
        <v>393.706</v>
      </c>
      <c r="JA85">
        <v>13.1826</v>
      </c>
      <c r="JB85">
        <v>25.5547</v>
      </c>
      <c r="JC85">
        <v>29.9999</v>
      </c>
      <c r="JD85">
        <v>25.5916</v>
      </c>
      <c r="JE85">
        <v>25.5456</v>
      </c>
      <c r="JF85">
        <v>45.8189</v>
      </c>
      <c r="JG85">
        <v>48.2595</v>
      </c>
      <c r="JH85">
        <v>0</v>
      </c>
      <c r="JI85">
        <v>13.1856</v>
      </c>
      <c r="JJ85">
        <v>1160.5</v>
      </c>
      <c r="JK85">
        <v>11.6264</v>
      </c>
      <c r="JL85">
        <v>102.292</v>
      </c>
      <c r="JM85">
        <v>102.889</v>
      </c>
    </row>
    <row r="86" spans="1:273">
      <c r="A86">
        <v>70</v>
      </c>
      <c r="B86">
        <v>1510788688.6</v>
      </c>
      <c r="C86">
        <v>437</v>
      </c>
      <c r="D86" t="s">
        <v>550</v>
      </c>
      <c r="E86" t="s">
        <v>551</v>
      </c>
      <c r="F86">
        <v>5</v>
      </c>
      <c r="G86" t="s">
        <v>405</v>
      </c>
      <c r="H86" t="s">
        <v>406</v>
      </c>
      <c r="I86">
        <v>1510788680.81429</v>
      </c>
      <c r="J86">
        <f>(K86)/1000</f>
        <v>0</v>
      </c>
      <c r="K86">
        <f>IF(CZ86, AN86, AH86)</f>
        <v>0</v>
      </c>
      <c r="L86">
        <f>IF(CZ86, AI86, AG86)</f>
        <v>0</v>
      </c>
      <c r="M86">
        <f>DB86 - IF(AU86&gt;1, L86*CV86*100.0/(AW86*DP86), 0)</f>
        <v>0</v>
      </c>
      <c r="N86">
        <f>((T86-J86/2)*M86-L86)/(T86+J86/2)</f>
        <v>0</v>
      </c>
      <c r="O86">
        <f>N86*(DI86+DJ86)/1000.0</f>
        <v>0</v>
      </c>
      <c r="P86">
        <f>(DB86 - IF(AU86&gt;1, L86*CV86*100.0/(AW86*DP86), 0))*(DI86+DJ86)/1000.0</f>
        <v>0</v>
      </c>
      <c r="Q86">
        <f>2.0/((1/S86-1/R86)+SIGN(S86)*SQRT((1/S86-1/R86)*(1/S86-1/R86) + 4*CW86/((CW86+1)*(CW86+1))*(2*1/S86*1/R86-1/R86*1/R86)))</f>
        <v>0</v>
      </c>
      <c r="R86">
        <f>IF(LEFT(CX86,1)&lt;&gt;"0",IF(LEFT(CX86,1)="1",3.0,CY86),$D$5+$E$5*(DP86*DI86/($K$5*1000))+$F$5*(DP86*DI86/($K$5*1000))*MAX(MIN(CV86,$J$5),$I$5)*MAX(MIN(CV86,$J$5),$I$5)+$G$5*MAX(MIN(CV86,$J$5),$I$5)*(DP86*DI86/($K$5*1000))+$H$5*(DP86*DI86/($K$5*1000))*(DP86*DI86/($K$5*1000)))</f>
        <v>0</v>
      </c>
      <c r="S86">
        <f>J86*(1000-(1000*0.61365*exp(17.502*W86/(240.97+W86))/(DI86+DJ86)+DD86)/2)/(1000*0.61365*exp(17.502*W86/(240.97+W86))/(DI86+DJ86)-DD86)</f>
        <v>0</v>
      </c>
      <c r="T86">
        <f>1/((CW86+1)/(Q86/1.6)+1/(R86/1.37)) + CW86/((CW86+1)/(Q86/1.6) + CW86/(R86/1.37))</f>
        <v>0</v>
      </c>
      <c r="U86">
        <f>(CR86*CU86)</f>
        <v>0</v>
      </c>
      <c r="V86">
        <f>(DK86+(U86+2*0.95*5.67E-8*(((DK86+$B$7)+273)^4-(DK86+273)^4)-44100*J86)/(1.84*29.3*R86+8*0.95*5.67E-8*(DK86+273)^3))</f>
        <v>0</v>
      </c>
      <c r="W86">
        <f>($C$7*DL86+$D$7*DM86+$E$7*V86)</f>
        <v>0</v>
      </c>
      <c r="X86">
        <f>0.61365*exp(17.502*W86/(240.97+W86))</f>
        <v>0</v>
      </c>
      <c r="Y86">
        <f>(Z86/AA86*100)</f>
        <v>0</v>
      </c>
      <c r="Z86">
        <f>DD86*(DI86+DJ86)/1000</f>
        <v>0</v>
      </c>
      <c r="AA86">
        <f>0.61365*exp(17.502*DK86/(240.97+DK86))</f>
        <v>0</v>
      </c>
      <c r="AB86">
        <f>(X86-DD86*(DI86+DJ86)/1000)</f>
        <v>0</v>
      </c>
      <c r="AC86">
        <f>(-J86*44100)</f>
        <v>0</v>
      </c>
      <c r="AD86">
        <f>2*29.3*R86*0.92*(DK86-W86)</f>
        <v>0</v>
      </c>
      <c r="AE86">
        <f>2*0.95*5.67E-8*(((DK86+$B$7)+273)^4-(W86+273)^4)</f>
        <v>0</v>
      </c>
      <c r="AF86">
        <f>U86+AE86+AC86+AD86</f>
        <v>0</v>
      </c>
      <c r="AG86">
        <f>DH86*AU86*(DC86-DB86*(1000-AU86*DE86)/(1000-AU86*DD86))/(100*CV86)</f>
        <v>0</v>
      </c>
      <c r="AH86">
        <f>1000*DH86*AU86*(DD86-DE86)/(100*CV86*(1000-AU86*DD86))</f>
        <v>0</v>
      </c>
      <c r="AI86">
        <f>(AJ86 - AK86 - DI86*1E3/(8.314*(DK86+273.15)) * AM86/DH86 * AL86) * DH86/(100*CV86) * (1000 - DE86)/1000</f>
        <v>0</v>
      </c>
      <c r="AJ86">
        <v>1158.9324514583</v>
      </c>
      <c r="AK86">
        <v>1137.34684848485</v>
      </c>
      <c r="AL86">
        <v>3.37366869610627</v>
      </c>
      <c r="AM86">
        <v>64.2423246042722</v>
      </c>
      <c r="AN86">
        <f>(AP86 - AO86 + DI86*1E3/(8.314*(DK86+273.15)) * AR86/DH86 * AQ86) * DH86/(100*CV86) * 1000/(1000 - AP86)</f>
        <v>0</v>
      </c>
      <c r="AO86">
        <v>11.5472805684536</v>
      </c>
      <c r="AP86">
        <v>12.2701806060606</v>
      </c>
      <c r="AQ86">
        <v>-0.000226189559287541</v>
      </c>
      <c r="AR86">
        <v>102.202052282038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MAX(0,($B$13+$C$13*DP86)/(1+$D$13*DP86)*DI86/(DK86+273)*$E$13)</f>
        <v>0</v>
      </c>
      <c r="AX86" t="s">
        <v>407</v>
      </c>
      <c r="AY86" t="s">
        <v>407</v>
      </c>
      <c r="AZ86">
        <v>0</v>
      </c>
      <c r="BA86">
        <v>0</v>
      </c>
      <c r="BB86">
        <f>1-AZ86/BA86</f>
        <v>0</v>
      </c>
      <c r="BC86">
        <v>0</v>
      </c>
      <c r="BD86" t="s">
        <v>407</v>
      </c>
      <c r="BE86" t="s">
        <v>407</v>
      </c>
      <c r="BF86">
        <v>0</v>
      </c>
      <c r="BG86">
        <v>0</v>
      </c>
      <c r="BH86">
        <f>1-BF86/BG86</f>
        <v>0</v>
      </c>
      <c r="BI86">
        <v>0.5</v>
      </c>
      <c r="BJ86">
        <f>CS86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407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f>$B$11*DQ86+$C$11*DR86+$F$11*EC86*(1-EF86)</f>
        <v>0</v>
      </c>
      <c r="CS86">
        <f>CR86*CT86</f>
        <v>0</v>
      </c>
      <c r="CT86">
        <f>($B$11*$D$9+$C$11*$D$9+$F$11*((EP86+EH86)/MAX(EP86+EH86+EQ86, 0.1)*$I$9+EQ86/MAX(EP86+EH86+EQ86, 0.1)*$J$9))/($B$11+$C$11+$F$11)</f>
        <v>0</v>
      </c>
      <c r="CU86">
        <f>($B$11*$K$9+$C$11*$K$9+$F$11*((EP86+EH86)/MAX(EP86+EH86+EQ86, 0.1)*$P$9+EQ86/MAX(EP86+EH86+EQ86, 0.1)*$Q$9))/($B$11+$C$11+$F$11)</f>
        <v>0</v>
      </c>
      <c r="CV86">
        <v>2.18</v>
      </c>
      <c r="CW86">
        <v>0.5</v>
      </c>
      <c r="CX86" t="s">
        <v>408</v>
      </c>
      <c r="CY86">
        <v>2</v>
      </c>
      <c r="CZ86" t="b">
        <v>1</v>
      </c>
      <c r="DA86">
        <v>1510788680.81429</v>
      </c>
      <c r="DB86">
        <v>1099.24071428571</v>
      </c>
      <c r="DC86">
        <v>1128.31392857143</v>
      </c>
      <c r="DD86">
        <v>12.2860107142857</v>
      </c>
      <c r="DE86">
        <v>11.5480214285714</v>
      </c>
      <c r="DF86">
        <v>1088.48642857143</v>
      </c>
      <c r="DG86">
        <v>12.2300071428571</v>
      </c>
      <c r="DH86">
        <v>500.076214285714</v>
      </c>
      <c r="DI86">
        <v>89.6639142857143</v>
      </c>
      <c r="DJ86">
        <v>0.0999598821428571</v>
      </c>
      <c r="DK86">
        <v>19.166325</v>
      </c>
      <c r="DL86">
        <v>19.9988571428571</v>
      </c>
      <c r="DM86">
        <v>999.9</v>
      </c>
      <c r="DN86">
        <v>0</v>
      </c>
      <c r="DO86">
        <v>0</v>
      </c>
      <c r="DP86">
        <v>10017.9246428571</v>
      </c>
      <c r="DQ86">
        <v>0</v>
      </c>
      <c r="DR86">
        <v>9.97400357142857</v>
      </c>
      <c r="DS86">
        <v>-29.0717428571429</v>
      </c>
      <c r="DT86">
        <v>1112.915</v>
      </c>
      <c r="DU86">
        <v>1141.49607142857</v>
      </c>
      <c r="DV86">
        <v>0.738007892857143</v>
      </c>
      <c r="DW86">
        <v>1128.31392857143</v>
      </c>
      <c r="DX86">
        <v>11.5480214285714</v>
      </c>
      <c r="DY86">
        <v>1.1016125</v>
      </c>
      <c r="DZ86">
        <v>1.03544071428571</v>
      </c>
      <c r="EA86">
        <v>8.33443857142857</v>
      </c>
      <c r="EB86">
        <v>7.42483678571429</v>
      </c>
      <c r="EC86">
        <v>2000.01857142857</v>
      </c>
      <c r="ED86">
        <v>0.979997107142857</v>
      </c>
      <c r="EE86">
        <v>0.0200027892857143</v>
      </c>
      <c r="EF86">
        <v>0</v>
      </c>
      <c r="EG86">
        <v>2.35884285714286</v>
      </c>
      <c r="EH86">
        <v>0</v>
      </c>
      <c r="EI86">
        <v>3803.8275</v>
      </c>
      <c r="EJ86">
        <v>17300.3107142857</v>
      </c>
      <c r="EK86">
        <v>38.2319642857143</v>
      </c>
      <c r="EL86">
        <v>38.8704285714286</v>
      </c>
      <c r="EM86">
        <v>38.2050714285714</v>
      </c>
      <c r="EN86">
        <v>37.1626428571429</v>
      </c>
      <c r="EO86">
        <v>37.089</v>
      </c>
      <c r="EP86">
        <v>1960.00857142857</v>
      </c>
      <c r="EQ86">
        <v>40.0096428571429</v>
      </c>
      <c r="ER86">
        <v>0</v>
      </c>
      <c r="ES86">
        <v>1679676036.5</v>
      </c>
      <c r="ET86">
        <v>0</v>
      </c>
      <c r="EU86">
        <v>2.348248</v>
      </c>
      <c r="EV86">
        <v>0.318346149316964</v>
      </c>
      <c r="EW86">
        <v>-9.21461536245319</v>
      </c>
      <c r="EX86">
        <v>3803.8124</v>
      </c>
      <c r="EY86">
        <v>15</v>
      </c>
      <c r="EZ86">
        <v>0</v>
      </c>
      <c r="FA86" t="s">
        <v>409</v>
      </c>
      <c r="FB86">
        <v>1510822609</v>
      </c>
      <c r="FC86">
        <v>1510822610</v>
      </c>
      <c r="FD86">
        <v>0</v>
      </c>
      <c r="FE86">
        <v>-0.09</v>
      </c>
      <c r="FF86">
        <v>-0.009</v>
      </c>
      <c r="FG86">
        <v>6.722</v>
      </c>
      <c r="FH86">
        <v>0.497</v>
      </c>
      <c r="FI86">
        <v>420</v>
      </c>
      <c r="FJ86">
        <v>24</v>
      </c>
      <c r="FK86">
        <v>0.26</v>
      </c>
      <c r="FL86">
        <v>0.06</v>
      </c>
      <c r="FM86">
        <v>0.74826705</v>
      </c>
      <c r="FN86">
        <v>-0.174232187617264</v>
      </c>
      <c r="FO86">
        <v>0.0170618942602367</v>
      </c>
      <c r="FP86">
        <v>1</v>
      </c>
      <c r="FQ86">
        <v>1</v>
      </c>
      <c r="FR86">
        <v>1</v>
      </c>
      <c r="FS86" t="s">
        <v>410</v>
      </c>
      <c r="FT86">
        <v>2.97439</v>
      </c>
      <c r="FU86">
        <v>2.75382</v>
      </c>
      <c r="FV86">
        <v>0.177894</v>
      </c>
      <c r="FW86">
        <v>0.181771</v>
      </c>
      <c r="FX86">
        <v>0.0635841</v>
      </c>
      <c r="FY86">
        <v>0.0613878</v>
      </c>
      <c r="FZ86">
        <v>32034.4</v>
      </c>
      <c r="GA86">
        <v>34788.4</v>
      </c>
      <c r="GB86">
        <v>35306.5</v>
      </c>
      <c r="GC86">
        <v>38553.2</v>
      </c>
      <c r="GD86">
        <v>46840.9</v>
      </c>
      <c r="GE86">
        <v>52238.2</v>
      </c>
      <c r="GF86">
        <v>55112.8</v>
      </c>
      <c r="GG86">
        <v>61798</v>
      </c>
      <c r="GH86">
        <v>2.00322</v>
      </c>
      <c r="GI86">
        <v>1.82865</v>
      </c>
      <c r="GJ86">
        <v>0.0341274</v>
      </c>
      <c r="GK86">
        <v>0</v>
      </c>
      <c r="GL86">
        <v>19.4476</v>
      </c>
      <c r="GM86">
        <v>999.9</v>
      </c>
      <c r="GN86">
        <v>52.79</v>
      </c>
      <c r="GO86">
        <v>27.815</v>
      </c>
      <c r="GP86">
        <v>22.1049</v>
      </c>
      <c r="GQ86">
        <v>55.2694</v>
      </c>
      <c r="GR86">
        <v>49.976</v>
      </c>
      <c r="GS86">
        <v>1</v>
      </c>
      <c r="GT86">
        <v>-0.115206</v>
      </c>
      <c r="GU86">
        <v>4.80749</v>
      </c>
      <c r="GV86">
        <v>20.0874</v>
      </c>
      <c r="GW86">
        <v>5.20082</v>
      </c>
      <c r="GX86">
        <v>12.0041</v>
      </c>
      <c r="GY86">
        <v>4.9757</v>
      </c>
      <c r="GZ86">
        <v>3.29295</v>
      </c>
      <c r="HA86">
        <v>999.9</v>
      </c>
      <c r="HB86">
        <v>9999</v>
      </c>
      <c r="HC86">
        <v>9999</v>
      </c>
      <c r="HD86">
        <v>9999</v>
      </c>
      <c r="HE86">
        <v>1.86277</v>
      </c>
      <c r="HF86">
        <v>1.86783</v>
      </c>
      <c r="HG86">
        <v>1.86756</v>
      </c>
      <c r="HH86">
        <v>1.86859</v>
      </c>
      <c r="HI86">
        <v>1.86953</v>
      </c>
      <c r="HJ86">
        <v>1.86555</v>
      </c>
      <c r="HK86">
        <v>1.86674</v>
      </c>
      <c r="HL86">
        <v>1.86811</v>
      </c>
      <c r="HM86">
        <v>5</v>
      </c>
      <c r="HN86">
        <v>0</v>
      </c>
      <c r="HO86">
        <v>0</v>
      </c>
      <c r="HP86">
        <v>0</v>
      </c>
      <c r="HQ86" t="s">
        <v>411</v>
      </c>
      <c r="HR86" t="s">
        <v>412</v>
      </c>
      <c r="HS86" t="s">
        <v>413</v>
      </c>
      <c r="HT86" t="s">
        <v>413</v>
      </c>
      <c r="HU86" t="s">
        <v>413</v>
      </c>
      <c r="HV86" t="s">
        <v>413</v>
      </c>
      <c r="HW86">
        <v>0</v>
      </c>
      <c r="HX86">
        <v>100</v>
      </c>
      <c r="HY86">
        <v>100</v>
      </c>
      <c r="HZ86">
        <v>10.9</v>
      </c>
      <c r="IA86">
        <v>0.0556</v>
      </c>
      <c r="IB86">
        <v>4.05733592392587</v>
      </c>
      <c r="IC86">
        <v>0.00686039997816796</v>
      </c>
      <c r="ID86">
        <v>-6.09800565113382e-07</v>
      </c>
      <c r="IE86">
        <v>-3.62270322714017e-11</v>
      </c>
      <c r="IF86">
        <v>0.00552775430249796</v>
      </c>
      <c r="IG86">
        <v>-0.0240141547127097</v>
      </c>
      <c r="IH86">
        <v>0.00268956239764471</v>
      </c>
      <c r="II86">
        <v>-3.17667099220491e-05</v>
      </c>
      <c r="IJ86">
        <v>-3</v>
      </c>
      <c r="IK86">
        <v>2046</v>
      </c>
      <c r="IL86">
        <v>1</v>
      </c>
      <c r="IM86">
        <v>25</v>
      </c>
      <c r="IN86">
        <v>-565.3</v>
      </c>
      <c r="IO86">
        <v>-565.4</v>
      </c>
      <c r="IP86">
        <v>2.31445</v>
      </c>
      <c r="IQ86">
        <v>2.58911</v>
      </c>
      <c r="IR86">
        <v>1.54785</v>
      </c>
      <c r="IS86">
        <v>2.30957</v>
      </c>
      <c r="IT86">
        <v>1.34644</v>
      </c>
      <c r="IU86">
        <v>2.43652</v>
      </c>
      <c r="IV86">
        <v>31.608</v>
      </c>
      <c r="IW86">
        <v>15.1039</v>
      </c>
      <c r="IX86">
        <v>18</v>
      </c>
      <c r="IY86">
        <v>502.811</v>
      </c>
      <c r="IZ86">
        <v>393.84</v>
      </c>
      <c r="JA86">
        <v>13.1874</v>
      </c>
      <c r="JB86">
        <v>25.5547</v>
      </c>
      <c r="JC86">
        <v>30</v>
      </c>
      <c r="JD86">
        <v>25.5916</v>
      </c>
      <c r="JE86">
        <v>25.5453</v>
      </c>
      <c r="JF86">
        <v>46.3912</v>
      </c>
      <c r="JG86">
        <v>47.9739</v>
      </c>
      <c r="JH86">
        <v>0</v>
      </c>
      <c r="JI86">
        <v>13.177</v>
      </c>
      <c r="JJ86">
        <v>1173.96</v>
      </c>
      <c r="JK86">
        <v>11.6427</v>
      </c>
      <c r="JL86">
        <v>102.292</v>
      </c>
      <c r="JM86">
        <v>102.889</v>
      </c>
    </row>
    <row r="87" spans="1:273">
      <c r="A87">
        <v>71</v>
      </c>
      <c r="B87">
        <v>1510788693.6</v>
      </c>
      <c r="C87">
        <v>442</v>
      </c>
      <c r="D87" t="s">
        <v>552</v>
      </c>
      <c r="E87" t="s">
        <v>553</v>
      </c>
      <c r="F87">
        <v>5</v>
      </c>
      <c r="G87" t="s">
        <v>405</v>
      </c>
      <c r="H87" t="s">
        <v>406</v>
      </c>
      <c r="I87">
        <v>1510788686.1</v>
      </c>
      <c r="J87">
        <f>(K87)/1000</f>
        <v>0</v>
      </c>
      <c r="K87">
        <f>IF(CZ87, AN87, AH87)</f>
        <v>0</v>
      </c>
      <c r="L87">
        <f>IF(CZ87, AI87, AG87)</f>
        <v>0</v>
      </c>
      <c r="M87">
        <f>DB87 - IF(AU87&gt;1, L87*CV87*100.0/(AW87*DP87), 0)</f>
        <v>0</v>
      </c>
      <c r="N87">
        <f>((T87-J87/2)*M87-L87)/(T87+J87/2)</f>
        <v>0</v>
      </c>
      <c r="O87">
        <f>N87*(DI87+DJ87)/1000.0</f>
        <v>0</v>
      </c>
      <c r="P87">
        <f>(DB87 - IF(AU87&gt;1, L87*CV87*100.0/(AW87*DP87), 0))*(DI87+DJ87)/1000.0</f>
        <v>0</v>
      </c>
      <c r="Q87">
        <f>2.0/((1/S87-1/R87)+SIGN(S87)*SQRT((1/S87-1/R87)*(1/S87-1/R87) + 4*CW87/((CW87+1)*(CW87+1))*(2*1/S87*1/R87-1/R87*1/R87)))</f>
        <v>0</v>
      </c>
      <c r="R87">
        <f>IF(LEFT(CX87,1)&lt;&gt;"0",IF(LEFT(CX87,1)="1",3.0,CY87),$D$5+$E$5*(DP87*DI87/($K$5*1000))+$F$5*(DP87*DI87/($K$5*1000))*MAX(MIN(CV87,$J$5),$I$5)*MAX(MIN(CV87,$J$5),$I$5)+$G$5*MAX(MIN(CV87,$J$5),$I$5)*(DP87*DI87/($K$5*1000))+$H$5*(DP87*DI87/($K$5*1000))*(DP87*DI87/($K$5*1000)))</f>
        <v>0</v>
      </c>
      <c r="S87">
        <f>J87*(1000-(1000*0.61365*exp(17.502*W87/(240.97+W87))/(DI87+DJ87)+DD87)/2)/(1000*0.61365*exp(17.502*W87/(240.97+W87))/(DI87+DJ87)-DD87)</f>
        <v>0</v>
      </c>
      <c r="T87">
        <f>1/((CW87+1)/(Q87/1.6)+1/(R87/1.37)) + CW87/((CW87+1)/(Q87/1.6) + CW87/(R87/1.37))</f>
        <v>0</v>
      </c>
      <c r="U87">
        <f>(CR87*CU87)</f>
        <v>0</v>
      </c>
      <c r="V87">
        <f>(DK87+(U87+2*0.95*5.67E-8*(((DK87+$B$7)+273)^4-(DK87+273)^4)-44100*J87)/(1.84*29.3*R87+8*0.95*5.67E-8*(DK87+273)^3))</f>
        <v>0</v>
      </c>
      <c r="W87">
        <f>($C$7*DL87+$D$7*DM87+$E$7*V87)</f>
        <v>0</v>
      </c>
      <c r="X87">
        <f>0.61365*exp(17.502*W87/(240.97+W87))</f>
        <v>0</v>
      </c>
      <c r="Y87">
        <f>(Z87/AA87*100)</f>
        <v>0</v>
      </c>
      <c r="Z87">
        <f>DD87*(DI87+DJ87)/1000</f>
        <v>0</v>
      </c>
      <c r="AA87">
        <f>0.61365*exp(17.502*DK87/(240.97+DK87))</f>
        <v>0</v>
      </c>
      <c r="AB87">
        <f>(X87-DD87*(DI87+DJ87)/1000)</f>
        <v>0</v>
      </c>
      <c r="AC87">
        <f>(-J87*44100)</f>
        <v>0</v>
      </c>
      <c r="AD87">
        <f>2*29.3*R87*0.92*(DK87-W87)</f>
        <v>0</v>
      </c>
      <c r="AE87">
        <f>2*0.95*5.67E-8*(((DK87+$B$7)+273)^4-(W87+273)^4)</f>
        <v>0</v>
      </c>
      <c r="AF87">
        <f>U87+AE87+AC87+AD87</f>
        <v>0</v>
      </c>
      <c r="AG87">
        <f>DH87*AU87*(DC87-DB87*(1000-AU87*DE87)/(1000-AU87*DD87))/(100*CV87)</f>
        <v>0</v>
      </c>
      <c r="AH87">
        <f>1000*DH87*AU87*(DD87-DE87)/(100*CV87*(1000-AU87*DD87))</f>
        <v>0</v>
      </c>
      <c r="AI87">
        <f>(AJ87 - AK87 - DI87*1E3/(8.314*(DK87+273.15)) * AM87/DH87 * AL87) * DH87/(100*CV87) * (1000 - DE87)/1000</f>
        <v>0</v>
      </c>
      <c r="AJ87">
        <v>1176.3853636011</v>
      </c>
      <c r="AK87">
        <v>1154.56472727273</v>
      </c>
      <c r="AL87">
        <v>3.43310251774658</v>
      </c>
      <c r="AM87">
        <v>64.2423246042722</v>
      </c>
      <c r="AN87">
        <f>(AP87 - AO87 + DI87*1E3/(8.314*(DK87+273.15)) * AR87/DH87 * AQ87) * DH87/(100*CV87) * 1000/(1000 - AP87)</f>
        <v>0</v>
      </c>
      <c r="AO87">
        <v>11.5654117432608</v>
      </c>
      <c r="AP87">
        <v>12.26574</v>
      </c>
      <c r="AQ87">
        <v>-0.000124933563774482</v>
      </c>
      <c r="AR87">
        <v>102.202052282038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MAX(0,($B$13+$C$13*DP87)/(1+$D$13*DP87)*DI87/(DK87+273)*$E$13)</f>
        <v>0</v>
      </c>
      <c r="AX87" t="s">
        <v>407</v>
      </c>
      <c r="AY87" t="s">
        <v>407</v>
      </c>
      <c r="AZ87">
        <v>0</v>
      </c>
      <c r="BA87">
        <v>0</v>
      </c>
      <c r="BB87">
        <f>1-AZ87/BA87</f>
        <v>0</v>
      </c>
      <c r="BC87">
        <v>0</v>
      </c>
      <c r="BD87" t="s">
        <v>407</v>
      </c>
      <c r="BE87" t="s">
        <v>407</v>
      </c>
      <c r="BF87">
        <v>0</v>
      </c>
      <c r="BG87">
        <v>0</v>
      </c>
      <c r="BH87">
        <f>1-BF87/BG87</f>
        <v>0</v>
      </c>
      <c r="BI87">
        <v>0.5</v>
      </c>
      <c r="BJ87">
        <f>CS87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407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f>$B$11*DQ87+$C$11*DR87+$F$11*EC87*(1-EF87)</f>
        <v>0</v>
      </c>
      <c r="CS87">
        <f>CR87*CT87</f>
        <v>0</v>
      </c>
      <c r="CT87">
        <f>($B$11*$D$9+$C$11*$D$9+$F$11*((EP87+EH87)/MAX(EP87+EH87+EQ87, 0.1)*$I$9+EQ87/MAX(EP87+EH87+EQ87, 0.1)*$J$9))/($B$11+$C$11+$F$11)</f>
        <v>0</v>
      </c>
      <c r="CU87">
        <f>($B$11*$K$9+$C$11*$K$9+$F$11*((EP87+EH87)/MAX(EP87+EH87+EQ87, 0.1)*$P$9+EQ87/MAX(EP87+EH87+EQ87, 0.1)*$Q$9))/($B$11+$C$11+$F$11)</f>
        <v>0</v>
      </c>
      <c r="CV87">
        <v>2.18</v>
      </c>
      <c r="CW87">
        <v>0.5</v>
      </c>
      <c r="CX87" t="s">
        <v>408</v>
      </c>
      <c r="CY87">
        <v>2</v>
      </c>
      <c r="CZ87" t="b">
        <v>1</v>
      </c>
      <c r="DA87">
        <v>1510788686.1</v>
      </c>
      <c r="DB87">
        <v>1116.83777777778</v>
      </c>
      <c r="DC87">
        <v>1146.13666666667</v>
      </c>
      <c r="DD87">
        <v>12.2746407407407</v>
      </c>
      <c r="DE87">
        <v>11.5538148148148</v>
      </c>
      <c r="DF87">
        <v>1105.98925925926</v>
      </c>
      <c r="DG87">
        <v>12.2189407407407</v>
      </c>
      <c r="DH87">
        <v>500.075740740741</v>
      </c>
      <c r="DI87">
        <v>89.6635814814815</v>
      </c>
      <c r="DJ87">
        <v>0.100040633333333</v>
      </c>
      <c r="DK87">
        <v>19.1648962962963</v>
      </c>
      <c r="DL87">
        <v>20.0017703703704</v>
      </c>
      <c r="DM87">
        <v>999.9</v>
      </c>
      <c r="DN87">
        <v>0</v>
      </c>
      <c r="DO87">
        <v>0</v>
      </c>
      <c r="DP87">
        <v>10001.3885185185</v>
      </c>
      <c r="DQ87">
        <v>0</v>
      </c>
      <c r="DR87">
        <v>9.97932777777778</v>
      </c>
      <c r="DS87">
        <v>-29.2978148148148</v>
      </c>
      <c r="DT87">
        <v>1130.71814814815</v>
      </c>
      <c r="DU87">
        <v>1159.53333333333</v>
      </c>
      <c r="DV87">
        <v>0.720842666666667</v>
      </c>
      <c r="DW87">
        <v>1146.13666666667</v>
      </c>
      <c r="DX87">
        <v>11.5538148148148</v>
      </c>
      <c r="DY87">
        <v>1.10058814814815</v>
      </c>
      <c r="DZ87">
        <v>1.03595555555556</v>
      </c>
      <c r="EA87">
        <v>8.32074148148148</v>
      </c>
      <c r="EB87">
        <v>7.43211333333333</v>
      </c>
      <c r="EC87">
        <v>2000.0162962963</v>
      </c>
      <c r="ED87">
        <v>0.979997</v>
      </c>
      <c r="EE87">
        <v>0.0200029</v>
      </c>
      <c r="EF87">
        <v>0</v>
      </c>
      <c r="EG87">
        <v>2.33249259259259</v>
      </c>
      <c r="EH87">
        <v>0</v>
      </c>
      <c r="EI87">
        <v>3803.21592592593</v>
      </c>
      <c r="EJ87">
        <v>17300.2888888889</v>
      </c>
      <c r="EK87">
        <v>38.208</v>
      </c>
      <c r="EL87">
        <v>38.8446666666667</v>
      </c>
      <c r="EM87">
        <v>38.1617407407407</v>
      </c>
      <c r="EN87">
        <v>37.1410740740741</v>
      </c>
      <c r="EO87">
        <v>37.0528888888889</v>
      </c>
      <c r="EP87">
        <v>1960.0062962963</v>
      </c>
      <c r="EQ87">
        <v>40.01</v>
      </c>
      <c r="ER87">
        <v>0</v>
      </c>
      <c r="ES87">
        <v>1679676041.9</v>
      </c>
      <c r="ET87">
        <v>0</v>
      </c>
      <c r="EU87">
        <v>2.32261153846154</v>
      </c>
      <c r="EV87">
        <v>-0.0264581239212455</v>
      </c>
      <c r="EW87">
        <v>-6.2598290631324</v>
      </c>
      <c r="EX87">
        <v>3803.22384615385</v>
      </c>
      <c r="EY87">
        <v>15</v>
      </c>
      <c r="EZ87">
        <v>0</v>
      </c>
      <c r="FA87" t="s">
        <v>409</v>
      </c>
      <c r="FB87">
        <v>1510822609</v>
      </c>
      <c r="FC87">
        <v>1510822610</v>
      </c>
      <c r="FD87">
        <v>0</v>
      </c>
      <c r="FE87">
        <v>-0.09</v>
      </c>
      <c r="FF87">
        <v>-0.009</v>
      </c>
      <c r="FG87">
        <v>6.722</v>
      </c>
      <c r="FH87">
        <v>0.497</v>
      </c>
      <c r="FI87">
        <v>420</v>
      </c>
      <c r="FJ87">
        <v>24</v>
      </c>
      <c r="FK87">
        <v>0.26</v>
      </c>
      <c r="FL87">
        <v>0.06</v>
      </c>
      <c r="FM87">
        <v>0.7287132</v>
      </c>
      <c r="FN87">
        <v>-0.188244472795498</v>
      </c>
      <c r="FO87">
        <v>0.0191945732593877</v>
      </c>
      <c r="FP87">
        <v>1</v>
      </c>
      <c r="FQ87">
        <v>1</v>
      </c>
      <c r="FR87">
        <v>1</v>
      </c>
      <c r="FS87" t="s">
        <v>410</v>
      </c>
      <c r="FT87">
        <v>2.9746</v>
      </c>
      <c r="FU87">
        <v>2.75382</v>
      </c>
      <c r="FV87">
        <v>0.179565</v>
      </c>
      <c r="FW87">
        <v>0.183417</v>
      </c>
      <c r="FX87">
        <v>0.0635697</v>
      </c>
      <c r="FY87">
        <v>0.0615425</v>
      </c>
      <c r="FZ87">
        <v>31969.4</v>
      </c>
      <c r="GA87">
        <v>34718.7</v>
      </c>
      <c r="GB87">
        <v>35306.6</v>
      </c>
      <c r="GC87">
        <v>38553.5</v>
      </c>
      <c r="GD87">
        <v>46841.8</v>
      </c>
      <c r="GE87">
        <v>52229.8</v>
      </c>
      <c r="GF87">
        <v>55112.9</v>
      </c>
      <c r="GG87">
        <v>61798.3</v>
      </c>
      <c r="GH87">
        <v>2.00363</v>
      </c>
      <c r="GI87">
        <v>1.82878</v>
      </c>
      <c r="GJ87">
        <v>0.0326633</v>
      </c>
      <c r="GK87">
        <v>0</v>
      </c>
      <c r="GL87">
        <v>19.4493</v>
      </c>
      <c r="GM87">
        <v>999.9</v>
      </c>
      <c r="GN87">
        <v>52.79</v>
      </c>
      <c r="GO87">
        <v>27.815</v>
      </c>
      <c r="GP87">
        <v>22.1052</v>
      </c>
      <c r="GQ87">
        <v>55.8194</v>
      </c>
      <c r="GR87">
        <v>49.6755</v>
      </c>
      <c r="GS87">
        <v>1</v>
      </c>
      <c r="GT87">
        <v>-0.115048</v>
      </c>
      <c r="GU87">
        <v>4.84862</v>
      </c>
      <c r="GV87">
        <v>20.0865</v>
      </c>
      <c r="GW87">
        <v>5.20157</v>
      </c>
      <c r="GX87">
        <v>12.0043</v>
      </c>
      <c r="GY87">
        <v>4.9757</v>
      </c>
      <c r="GZ87">
        <v>3.29295</v>
      </c>
      <c r="HA87">
        <v>999.9</v>
      </c>
      <c r="HB87">
        <v>9999</v>
      </c>
      <c r="HC87">
        <v>9999</v>
      </c>
      <c r="HD87">
        <v>9999</v>
      </c>
      <c r="HE87">
        <v>1.86276</v>
      </c>
      <c r="HF87">
        <v>1.86782</v>
      </c>
      <c r="HG87">
        <v>1.86755</v>
      </c>
      <c r="HH87">
        <v>1.8686</v>
      </c>
      <c r="HI87">
        <v>1.86951</v>
      </c>
      <c r="HJ87">
        <v>1.86558</v>
      </c>
      <c r="HK87">
        <v>1.8667</v>
      </c>
      <c r="HL87">
        <v>1.8681</v>
      </c>
      <c r="HM87">
        <v>5</v>
      </c>
      <c r="HN87">
        <v>0</v>
      </c>
      <c r="HO87">
        <v>0</v>
      </c>
      <c r="HP87">
        <v>0</v>
      </c>
      <c r="HQ87" t="s">
        <v>411</v>
      </c>
      <c r="HR87" t="s">
        <v>412</v>
      </c>
      <c r="HS87" t="s">
        <v>413</v>
      </c>
      <c r="HT87" t="s">
        <v>413</v>
      </c>
      <c r="HU87" t="s">
        <v>413</v>
      </c>
      <c r="HV87" t="s">
        <v>413</v>
      </c>
      <c r="HW87">
        <v>0</v>
      </c>
      <c r="HX87">
        <v>100</v>
      </c>
      <c r="HY87">
        <v>100</v>
      </c>
      <c r="HZ87">
        <v>10.98</v>
      </c>
      <c r="IA87">
        <v>0.0555</v>
      </c>
      <c r="IB87">
        <v>4.05733592392587</v>
      </c>
      <c r="IC87">
        <v>0.00686039997816796</v>
      </c>
      <c r="ID87">
        <v>-6.09800565113382e-07</v>
      </c>
      <c r="IE87">
        <v>-3.62270322714017e-11</v>
      </c>
      <c r="IF87">
        <v>0.00552775430249796</v>
      </c>
      <c r="IG87">
        <v>-0.0240141547127097</v>
      </c>
      <c r="IH87">
        <v>0.00268956239764471</v>
      </c>
      <c r="II87">
        <v>-3.17667099220491e-05</v>
      </c>
      <c r="IJ87">
        <v>-3</v>
      </c>
      <c r="IK87">
        <v>2046</v>
      </c>
      <c r="IL87">
        <v>1</v>
      </c>
      <c r="IM87">
        <v>25</v>
      </c>
      <c r="IN87">
        <v>-565.3</v>
      </c>
      <c r="IO87">
        <v>-565.3</v>
      </c>
      <c r="IP87">
        <v>2.34009</v>
      </c>
      <c r="IQ87">
        <v>2.59521</v>
      </c>
      <c r="IR87">
        <v>1.54785</v>
      </c>
      <c r="IS87">
        <v>2.30957</v>
      </c>
      <c r="IT87">
        <v>1.34644</v>
      </c>
      <c r="IU87">
        <v>2.35962</v>
      </c>
      <c r="IV87">
        <v>31.608</v>
      </c>
      <c r="IW87">
        <v>15.0952</v>
      </c>
      <c r="IX87">
        <v>18</v>
      </c>
      <c r="IY87">
        <v>503.074</v>
      </c>
      <c r="IZ87">
        <v>393.909</v>
      </c>
      <c r="JA87">
        <v>13.1826</v>
      </c>
      <c r="JB87">
        <v>25.5547</v>
      </c>
      <c r="JC87">
        <v>30.0001</v>
      </c>
      <c r="JD87">
        <v>25.5916</v>
      </c>
      <c r="JE87">
        <v>25.5456</v>
      </c>
      <c r="JF87">
        <v>46.8751</v>
      </c>
      <c r="JG87">
        <v>47.9739</v>
      </c>
      <c r="JH87">
        <v>0</v>
      </c>
      <c r="JI87">
        <v>13.1803</v>
      </c>
      <c r="JJ87">
        <v>1187.35</v>
      </c>
      <c r="JK87">
        <v>11.6553</v>
      </c>
      <c r="JL87">
        <v>102.292</v>
      </c>
      <c r="JM87">
        <v>102.89</v>
      </c>
    </row>
    <row r="88" spans="1:273">
      <c r="A88">
        <v>72</v>
      </c>
      <c r="B88">
        <v>1510788698.6</v>
      </c>
      <c r="C88">
        <v>447</v>
      </c>
      <c r="D88" t="s">
        <v>554</v>
      </c>
      <c r="E88" t="s">
        <v>555</v>
      </c>
      <c r="F88">
        <v>5</v>
      </c>
      <c r="G88" t="s">
        <v>405</v>
      </c>
      <c r="H88" t="s">
        <v>406</v>
      </c>
      <c r="I88">
        <v>1510788690.81429</v>
      </c>
      <c r="J88">
        <f>(K88)/1000</f>
        <v>0</v>
      </c>
      <c r="K88">
        <f>IF(CZ88, AN88, AH88)</f>
        <v>0</v>
      </c>
      <c r="L88">
        <f>IF(CZ88, AI88, AG88)</f>
        <v>0</v>
      </c>
      <c r="M88">
        <f>DB88 - IF(AU88&gt;1, L88*CV88*100.0/(AW88*DP88), 0)</f>
        <v>0</v>
      </c>
      <c r="N88">
        <f>((T88-J88/2)*M88-L88)/(T88+J88/2)</f>
        <v>0</v>
      </c>
      <c r="O88">
        <f>N88*(DI88+DJ88)/1000.0</f>
        <v>0</v>
      </c>
      <c r="P88">
        <f>(DB88 - IF(AU88&gt;1, L88*CV88*100.0/(AW88*DP88), 0))*(DI88+DJ88)/1000.0</f>
        <v>0</v>
      </c>
      <c r="Q88">
        <f>2.0/((1/S88-1/R88)+SIGN(S88)*SQRT((1/S88-1/R88)*(1/S88-1/R88) + 4*CW88/((CW88+1)*(CW88+1))*(2*1/S88*1/R88-1/R88*1/R88)))</f>
        <v>0</v>
      </c>
      <c r="R88">
        <f>IF(LEFT(CX88,1)&lt;&gt;"0",IF(LEFT(CX88,1)="1",3.0,CY88),$D$5+$E$5*(DP88*DI88/($K$5*1000))+$F$5*(DP88*DI88/($K$5*1000))*MAX(MIN(CV88,$J$5),$I$5)*MAX(MIN(CV88,$J$5),$I$5)+$G$5*MAX(MIN(CV88,$J$5),$I$5)*(DP88*DI88/($K$5*1000))+$H$5*(DP88*DI88/($K$5*1000))*(DP88*DI88/($K$5*1000)))</f>
        <v>0</v>
      </c>
      <c r="S88">
        <f>J88*(1000-(1000*0.61365*exp(17.502*W88/(240.97+W88))/(DI88+DJ88)+DD88)/2)/(1000*0.61365*exp(17.502*W88/(240.97+W88))/(DI88+DJ88)-DD88)</f>
        <v>0</v>
      </c>
      <c r="T88">
        <f>1/((CW88+1)/(Q88/1.6)+1/(R88/1.37)) + CW88/((CW88+1)/(Q88/1.6) + CW88/(R88/1.37))</f>
        <v>0</v>
      </c>
      <c r="U88">
        <f>(CR88*CU88)</f>
        <v>0</v>
      </c>
      <c r="V88">
        <f>(DK88+(U88+2*0.95*5.67E-8*(((DK88+$B$7)+273)^4-(DK88+273)^4)-44100*J88)/(1.84*29.3*R88+8*0.95*5.67E-8*(DK88+273)^3))</f>
        <v>0</v>
      </c>
      <c r="W88">
        <f>($C$7*DL88+$D$7*DM88+$E$7*V88)</f>
        <v>0</v>
      </c>
      <c r="X88">
        <f>0.61365*exp(17.502*W88/(240.97+W88))</f>
        <v>0</v>
      </c>
      <c r="Y88">
        <f>(Z88/AA88*100)</f>
        <v>0</v>
      </c>
      <c r="Z88">
        <f>DD88*(DI88+DJ88)/1000</f>
        <v>0</v>
      </c>
      <c r="AA88">
        <f>0.61365*exp(17.502*DK88/(240.97+DK88))</f>
        <v>0</v>
      </c>
      <c r="AB88">
        <f>(X88-DD88*(DI88+DJ88)/1000)</f>
        <v>0</v>
      </c>
      <c r="AC88">
        <f>(-J88*44100)</f>
        <v>0</v>
      </c>
      <c r="AD88">
        <f>2*29.3*R88*0.92*(DK88-W88)</f>
        <v>0</v>
      </c>
      <c r="AE88">
        <f>2*0.95*5.67E-8*(((DK88+$B$7)+273)^4-(W88+273)^4)</f>
        <v>0</v>
      </c>
      <c r="AF88">
        <f>U88+AE88+AC88+AD88</f>
        <v>0</v>
      </c>
      <c r="AG88">
        <f>DH88*AU88*(DC88-DB88*(1000-AU88*DE88)/(1000-AU88*DD88))/(100*CV88)</f>
        <v>0</v>
      </c>
      <c r="AH88">
        <f>1000*DH88*AU88*(DD88-DE88)/(100*CV88*(1000-AU88*DD88))</f>
        <v>0</v>
      </c>
      <c r="AI88">
        <f>(AJ88 - AK88 - DI88*1E3/(8.314*(DK88+273.15)) * AM88/DH88 * AL88) * DH88/(100*CV88) * (1000 - DE88)/1000</f>
        <v>0</v>
      </c>
      <c r="AJ88">
        <v>1193.09336575438</v>
      </c>
      <c r="AK88">
        <v>1171.41854545455</v>
      </c>
      <c r="AL88">
        <v>3.35864494545336</v>
      </c>
      <c r="AM88">
        <v>64.2423246042722</v>
      </c>
      <c r="AN88">
        <f>(AP88 - AO88 + DI88*1E3/(8.314*(DK88+273.15)) * AR88/DH88 * AQ88) * DH88/(100*CV88) * 1000/(1000 - AP88)</f>
        <v>0</v>
      </c>
      <c r="AO88">
        <v>11.5902163498594</v>
      </c>
      <c r="AP88">
        <v>12.2705872727273</v>
      </c>
      <c r="AQ88">
        <v>6.81152259378561e-05</v>
      </c>
      <c r="AR88">
        <v>102.202052282038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MAX(0,($B$13+$C$13*DP88)/(1+$D$13*DP88)*DI88/(DK88+273)*$E$13)</f>
        <v>0</v>
      </c>
      <c r="AX88" t="s">
        <v>407</v>
      </c>
      <c r="AY88" t="s">
        <v>407</v>
      </c>
      <c r="AZ88">
        <v>0</v>
      </c>
      <c r="BA88">
        <v>0</v>
      </c>
      <c r="BB88">
        <f>1-AZ88/BA88</f>
        <v>0</v>
      </c>
      <c r="BC88">
        <v>0</v>
      </c>
      <c r="BD88" t="s">
        <v>407</v>
      </c>
      <c r="BE88" t="s">
        <v>407</v>
      </c>
      <c r="BF88">
        <v>0</v>
      </c>
      <c r="BG88">
        <v>0</v>
      </c>
      <c r="BH88">
        <f>1-BF88/BG88</f>
        <v>0</v>
      </c>
      <c r="BI88">
        <v>0.5</v>
      </c>
      <c r="BJ88">
        <f>CS88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407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f>$B$11*DQ88+$C$11*DR88+$F$11*EC88*(1-EF88)</f>
        <v>0</v>
      </c>
      <c r="CS88">
        <f>CR88*CT88</f>
        <v>0</v>
      </c>
      <c r="CT88">
        <f>($B$11*$D$9+$C$11*$D$9+$F$11*((EP88+EH88)/MAX(EP88+EH88+EQ88, 0.1)*$I$9+EQ88/MAX(EP88+EH88+EQ88, 0.1)*$J$9))/($B$11+$C$11+$F$11)</f>
        <v>0</v>
      </c>
      <c r="CU88">
        <f>($B$11*$K$9+$C$11*$K$9+$F$11*((EP88+EH88)/MAX(EP88+EH88+EQ88, 0.1)*$P$9+EQ88/MAX(EP88+EH88+EQ88, 0.1)*$Q$9))/($B$11+$C$11+$F$11)</f>
        <v>0</v>
      </c>
      <c r="CV88">
        <v>2.18</v>
      </c>
      <c r="CW88">
        <v>0.5</v>
      </c>
      <c r="CX88" t="s">
        <v>408</v>
      </c>
      <c r="CY88">
        <v>2</v>
      </c>
      <c r="CZ88" t="b">
        <v>1</v>
      </c>
      <c r="DA88">
        <v>1510788690.81429</v>
      </c>
      <c r="DB88">
        <v>1132.62714285714</v>
      </c>
      <c r="DC88">
        <v>1162.02678571429</v>
      </c>
      <c r="DD88">
        <v>12.2697714285714</v>
      </c>
      <c r="DE88">
        <v>11.5672785714286</v>
      </c>
      <c r="DF88">
        <v>1121.69357142857</v>
      </c>
      <c r="DG88">
        <v>12.2142</v>
      </c>
      <c r="DH88">
        <v>500.075142857143</v>
      </c>
      <c r="DI88">
        <v>89.6614928571429</v>
      </c>
      <c r="DJ88">
        <v>0.100091260714286</v>
      </c>
      <c r="DK88">
        <v>19.1638964285714</v>
      </c>
      <c r="DL88">
        <v>20.000875</v>
      </c>
      <c r="DM88">
        <v>999.9</v>
      </c>
      <c r="DN88">
        <v>0</v>
      </c>
      <c r="DO88">
        <v>0</v>
      </c>
      <c r="DP88">
        <v>9991.09428571429</v>
      </c>
      <c r="DQ88">
        <v>0</v>
      </c>
      <c r="DR88">
        <v>9.98242464285714</v>
      </c>
      <c r="DS88">
        <v>-29.3989</v>
      </c>
      <c r="DT88">
        <v>1146.6975</v>
      </c>
      <c r="DU88">
        <v>1175.62535714286</v>
      </c>
      <c r="DV88">
        <v>0.702502</v>
      </c>
      <c r="DW88">
        <v>1162.02678571429</v>
      </c>
      <c r="DX88">
        <v>11.5672785714286</v>
      </c>
      <c r="DY88">
        <v>1.10012607142857</v>
      </c>
      <c r="DZ88">
        <v>1.03713857142857</v>
      </c>
      <c r="EA88">
        <v>8.31455107142857</v>
      </c>
      <c r="EB88">
        <v>7.44880892857143</v>
      </c>
      <c r="EC88">
        <v>2000.02107142857</v>
      </c>
      <c r="ED88">
        <v>0.979996892857143</v>
      </c>
      <c r="EE88">
        <v>0.0200030142857143</v>
      </c>
      <c r="EF88">
        <v>0</v>
      </c>
      <c r="EG88">
        <v>2.32725</v>
      </c>
      <c r="EH88">
        <v>0</v>
      </c>
      <c r="EI88">
        <v>3802.55107142857</v>
      </c>
      <c r="EJ88">
        <v>17300.325</v>
      </c>
      <c r="EK88">
        <v>38.1693214285714</v>
      </c>
      <c r="EL88">
        <v>38.8210714285714</v>
      </c>
      <c r="EM88">
        <v>38.1427142857143</v>
      </c>
      <c r="EN88">
        <v>37.1205</v>
      </c>
      <c r="EO88">
        <v>37.0287857142857</v>
      </c>
      <c r="EP88">
        <v>1960.01107142857</v>
      </c>
      <c r="EQ88">
        <v>40.01</v>
      </c>
      <c r="ER88">
        <v>0</v>
      </c>
      <c r="ES88">
        <v>1679676046.7</v>
      </c>
      <c r="ET88">
        <v>0</v>
      </c>
      <c r="EU88">
        <v>2.30794230769231</v>
      </c>
      <c r="EV88">
        <v>-0.513767517252234</v>
      </c>
      <c r="EW88">
        <v>-7.0533333439577</v>
      </c>
      <c r="EX88">
        <v>3802.55192307692</v>
      </c>
      <c r="EY88">
        <v>15</v>
      </c>
      <c r="EZ88">
        <v>0</v>
      </c>
      <c r="FA88" t="s">
        <v>409</v>
      </c>
      <c r="FB88">
        <v>1510822609</v>
      </c>
      <c r="FC88">
        <v>1510822610</v>
      </c>
      <c r="FD88">
        <v>0</v>
      </c>
      <c r="FE88">
        <v>-0.09</v>
      </c>
      <c r="FF88">
        <v>-0.009</v>
      </c>
      <c r="FG88">
        <v>6.722</v>
      </c>
      <c r="FH88">
        <v>0.497</v>
      </c>
      <c r="FI88">
        <v>420</v>
      </c>
      <c r="FJ88">
        <v>24</v>
      </c>
      <c r="FK88">
        <v>0.26</v>
      </c>
      <c r="FL88">
        <v>0.06</v>
      </c>
      <c r="FM88">
        <v>0.714365925</v>
      </c>
      <c r="FN88">
        <v>-0.237161819887433</v>
      </c>
      <c r="FO88">
        <v>0.0237896467548254</v>
      </c>
      <c r="FP88">
        <v>1</v>
      </c>
      <c r="FQ88">
        <v>1</v>
      </c>
      <c r="FR88">
        <v>1</v>
      </c>
      <c r="FS88" t="s">
        <v>410</v>
      </c>
      <c r="FT88">
        <v>2.97425</v>
      </c>
      <c r="FU88">
        <v>2.75375</v>
      </c>
      <c r="FV88">
        <v>0.181196</v>
      </c>
      <c r="FW88">
        <v>0.185006</v>
      </c>
      <c r="FX88">
        <v>0.0635865</v>
      </c>
      <c r="FY88">
        <v>0.0615616</v>
      </c>
      <c r="FZ88">
        <v>31905.7</v>
      </c>
      <c r="GA88">
        <v>34650.9</v>
      </c>
      <c r="GB88">
        <v>35306.4</v>
      </c>
      <c r="GC88">
        <v>38553.2</v>
      </c>
      <c r="GD88">
        <v>46840.8</v>
      </c>
      <c r="GE88">
        <v>52228.5</v>
      </c>
      <c r="GF88">
        <v>55112.6</v>
      </c>
      <c r="GG88">
        <v>61797.9</v>
      </c>
      <c r="GH88">
        <v>2.00322</v>
      </c>
      <c r="GI88">
        <v>1.82882</v>
      </c>
      <c r="GJ88">
        <v>0.0338331</v>
      </c>
      <c r="GK88">
        <v>0</v>
      </c>
      <c r="GL88">
        <v>19.4514</v>
      </c>
      <c r="GM88">
        <v>999.9</v>
      </c>
      <c r="GN88">
        <v>52.765</v>
      </c>
      <c r="GO88">
        <v>27.815</v>
      </c>
      <c r="GP88">
        <v>22.0949</v>
      </c>
      <c r="GQ88">
        <v>55.5294</v>
      </c>
      <c r="GR88">
        <v>50.2644</v>
      </c>
      <c r="GS88">
        <v>1</v>
      </c>
      <c r="GT88">
        <v>-0.115086</v>
      </c>
      <c r="GU88">
        <v>4.82924</v>
      </c>
      <c r="GV88">
        <v>20.087</v>
      </c>
      <c r="GW88">
        <v>5.20157</v>
      </c>
      <c r="GX88">
        <v>12.0041</v>
      </c>
      <c r="GY88">
        <v>4.97565</v>
      </c>
      <c r="GZ88">
        <v>3.29295</v>
      </c>
      <c r="HA88">
        <v>999.9</v>
      </c>
      <c r="HB88">
        <v>9999</v>
      </c>
      <c r="HC88">
        <v>9999</v>
      </c>
      <c r="HD88">
        <v>9999</v>
      </c>
      <c r="HE88">
        <v>1.86276</v>
      </c>
      <c r="HF88">
        <v>1.86783</v>
      </c>
      <c r="HG88">
        <v>1.86754</v>
      </c>
      <c r="HH88">
        <v>1.86859</v>
      </c>
      <c r="HI88">
        <v>1.86952</v>
      </c>
      <c r="HJ88">
        <v>1.86557</v>
      </c>
      <c r="HK88">
        <v>1.86673</v>
      </c>
      <c r="HL88">
        <v>1.8681</v>
      </c>
      <c r="HM88">
        <v>5</v>
      </c>
      <c r="HN88">
        <v>0</v>
      </c>
      <c r="HO88">
        <v>0</v>
      </c>
      <c r="HP88">
        <v>0</v>
      </c>
      <c r="HQ88" t="s">
        <v>411</v>
      </c>
      <c r="HR88" t="s">
        <v>412</v>
      </c>
      <c r="HS88" t="s">
        <v>413</v>
      </c>
      <c r="HT88" t="s">
        <v>413</v>
      </c>
      <c r="HU88" t="s">
        <v>413</v>
      </c>
      <c r="HV88" t="s">
        <v>413</v>
      </c>
      <c r="HW88">
        <v>0</v>
      </c>
      <c r="HX88">
        <v>100</v>
      </c>
      <c r="HY88">
        <v>100</v>
      </c>
      <c r="HZ88">
        <v>11.07</v>
      </c>
      <c r="IA88">
        <v>0.0556</v>
      </c>
      <c r="IB88">
        <v>4.05733592392587</v>
      </c>
      <c r="IC88">
        <v>0.00686039997816796</v>
      </c>
      <c r="ID88">
        <v>-6.09800565113382e-07</v>
      </c>
      <c r="IE88">
        <v>-3.62270322714017e-11</v>
      </c>
      <c r="IF88">
        <v>0.00552775430249796</v>
      </c>
      <c r="IG88">
        <v>-0.0240141547127097</v>
      </c>
      <c r="IH88">
        <v>0.00268956239764471</v>
      </c>
      <c r="II88">
        <v>-3.17667099220491e-05</v>
      </c>
      <c r="IJ88">
        <v>-3</v>
      </c>
      <c r="IK88">
        <v>2046</v>
      </c>
      <c r="IL88">
        <v>1</v>
      </c>
      <c r="IM88">
        <v>25</v>
      </c>
      <c r="IN88">
        <v>-565.2</v>
      </c>
      <c r="IO88">
        <v>-565.2</v>
      </c>
      <c r="IP88">
        <v>2.36206</v>
      </c>
      <c r="IQ88">
        <v>2.59155</v>
      </c>
      <c r="IR88">
        <v>1.54785</v>
      </c>
      <c r="IS88">
        <v>2.30957</v>
      </c>
      <c r="IT88">
        <v>1.34644</v>
      </c>
      <c r="IU88">
        <v>2.43286</v>
      </c>
      <c r="IV88">
        <v>31.608</v>
      </c>
      <c r="IW88">
        <v>15.1039</v>
      </c>
      <c r="IX88">
        <v>18</v>
      </c>
      <c r="IY88">
        <v>502.811</v>
      </c>
      <c r="IZ88">
        <v>393.935</v>
      </c>
      <c r="JA88">
        <v>13.1802</v>
      </c>
      <c r="JB88">
        <v>25.5547</v>
      </c>
      <c r="JC88">
        <v>30.0001</v>
      </c>
      <c r="JD88">
        <v>25.5916</v>
      </c>
      <c r="JE88">
        <v>25.5453</v>
      </c>
      <c r="JF88">
        <v>47.4553</v>
      </c>
      <c r="JG88">
        <v>47.9739</v>
      </c>
      <c r="JH88">
        <v>0</v>
      </c>
      <c r="JI88">
        <v>13.1823</v>
      </c>
      <c r="JJ88">
        <v>1207.68</v>
      </c>
      <c r="JK88">
        <v>11.6603</v>
      </c>
      <c r="JL88">
        <v>102.291</v>
      </c>
      <c r="JM88">
        <v>102.889</v>
      </c>
    </row>
    <row r="89" spans="1:273">
      <c r="A89">
        <v>73</v>
      </c>
      <c r="B89">
        <v>1510788703.6</v>
      </c>
      <c r="C89">
        <v>452</v>
      </c>
      <c r="D89" t="s">
        <v>556</v>
      </c>
      <c r="E89" t="s">
        <v>557</v>
      </c>
      <c r="F89">
        <v>5</v>
      </c>
      <c r="G89" t="s">
        <v>405</v>
      </c>
      <c r="H89" t="s">
        <v>406</v>
      </c>
      <c r="I89">
        <v>1510788696.1</v>
      </c>
      <c r="J89">
        <f>(K89)/1000</f>
        <v>0</v>
      </c>
      <c r="K89">
        <f>IF(CZ89, AN89, AH89)</f>
        <v>0</v>
      </c>
      <c r="L89">
        <f>IF(CZ89, AI89, AG89)</f>
        <v>0</v>
      </c>
      <c r="M89">
        <f>DB89 - IF(AU89&gt;1, L89*CV89*100.0/(AW89*DP89), 0)</f>
        <v>0</v>
      </c>
      <c r="N89">
        <f>((T89-J89/2)*M89-L89)/(T89+J89/2)</f>
        <v>0</v>
      </c>
      <c r="O89">
        <f>N89*(DI89+DJ89)/1000.0</f>
        <v>0</v>
      </c>
      <c r="P89">
        <f>(DB89 - IF(AU89&gt;1, L89*CV89*100.0/(AW89*DP89), 0))*(DI89+DJ89)/1000.0</f>
        <v>0</v>
      </c>
      <c r="Q89">
        <f>2.0/((1/S89-1/R89)+SIGN(S89)*SQRT((1/S89-1/R89)*(1/S89-1/R89) + 4*CW89/((CW89+1)*(CW89+1))*(2*1/S89*1/R89-1/R89*1/R89)))</f>
        <v>0</v>
      </c>
      <c r="R89">
        <f>IF(LEFT(CX89,1)&lt;&gt;"0",IF(LEFT(CX89,1)="1",3.0,CY89),$D$5+$E$5*(DP89*DI89/($K$5*1000))+$F$5*(DP89*DI89/($K$5*1000))*MAX(MIN(CV89,$J$5),$I$5)*MAX(MIN(CV89,$J$5),$I$5)+$G$5*MAX(MIN(CV89,$J$5),$I$5)*(DP89*DI89/($K$5*1000))+$H$5*(DP89*DI89/($K$5*1000))*(DP89*DI89/($K$5*1000)))</f>
        <v>0</v>
      </c>
      <c r="S89">
        <f>J89*(1000-(1000*0.61365*exp(17.502*W89/(240.97+W89))/(DI89+DJ89)+DD89)/2)/(1000*0.61365*exp(17.502*W89/(240.97+W89))/(DI89+DJ89)-DD89)</f>
        <v>0</v>
      </c>
      <c r="T89">
        <f>1/((CW89+1)/(Q89/1.6)+1/(R89/1.37)) + CW89/((CW89+1)/(Q89/1.6) + CW89/(R89/1.37))</f>
        <v>0</v>
      </c>
      <c r="U89">
        <f>(CR89*CU89)</f>
        <v>0</v>
      </c>
      <c r="V89">
        <f>(DK89+(U89+2*0.95*5.67E-8*(((DK89+$B$7)+273)^4-(DK89+273)^4)-44100*J89)/(1.84*29.3*R89+8*0.95*5.67E-8*(DK89+273)^3))</f>
        <v>0</v>
      </c>
      <c r="W89">
        <f>($C$7*DL89+$D$7*DM89+$E$7*V89)</f>
        <v>0</v>
      </c>
      <c r="X89">
        <f>0.61365*exp(17.502*W89/(240.97+W89))</f>
        <v>0</v>
      </c>
      <c r="Y89">
        <f>(Z89/AA89*100)</f>
        <v>0</v>
      </c>
      <c r="Z89">
        <f>DD89*(DI89+DJ89)/1000</f>
        <v>0</v>
      </c>
      <c r="AA89">
        <f>0.61365*exp(17.502*DK89/(240.97+DK89))</f>
        <v>0</v>
      </c>
      <c r="AB89">
        <f>(X89-DD89*(DI89+DJ89)/1000)</f>
        <v>0</v>
      </c>
      <c r="AC89">
        <f>(-J89*44100)</f>
        <v>0</v>
      </c>
      <c r="AD89">
        <f>2*29.3*R89*0.92*(DK89-W89)</f>
        <v>0</v>
      </c>
      <c r="AE89">
        <f>2*0.95*5.67E-8*(((DK89+$B$7)+273)^4-(W89+273)^4)</f>
        <v>0</v>
      </c>
      <c r="AF89">
        <f>U89+AE89+AC89+AD89</f>
        <v>0</v>
      </c>
      <c r="AG89">
        <f>DH89*AU89*(DC89-DB89*(1000-AU89*DE89)/(1000-AU89*DD89))/(100*CV89)</f>
        <v>0</v>
      </c>
      <c r="AH89">
        <f>1000*DH89*AU89*(DD89-DE89)/(100*CV89*(1000-AU89*DD89))</f>
        <v>0</v>
      </c>
      <c r="AI89">
        <f>(AJ89 - AK89 - DI89*1E3/(8.314*(DK89+273.15)) * AM89/DH89 * AL89) * DH89/(100*CV89) * (1000 - DE89)/1000</f>
        <v>0</v>
      </c>
      <c r="AJ89">
        <v>1209.80525276587</v>
      </c>
      <c r="AK89">
        <v>1188.37987878788</v>
      </c>
      <c r="AL89">
        <v>3.38092232232279</v>
      </c>
      <c r="AM89">
        <v>64.2423246042722</v>
      </c>
      <c r="AN89">
        <f>(AP89 - AO89 + DI89*1E3/(8.314*(DK89+273.15)) * AR89/DH89 * AQ89) * DH89/(100*CV89) * 1000/(1000 - AP89)</f>
        <v>0</v>
      </c>
      <c r="AO89">
        <v>11.5929629794852</v>
      </c>
      <c r="AP89">
        <v>12.2726757575757</v>
      </c>
      <c r="AQ89">
        <v>3.64974003761845e-05</v>
      </c>
      <c r="AR89">
        <v>102.202052282038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MAX(0,($B$13+$C$13*DP89)/(1+$D$13*DP89)*DI89/(DK89+273)*$E$13)</f>
        <v>0</v>
      </c>
      <c r="AX89" t="s">
        <v>407</v>
      </c>
      <c r="AY89" t="s">
        <v>407</v>
      </c>
      <c r="AZ89">
        <v>0</v>
      </c>
      <c r="BA89">
        <v>0</v>
      </c>
      <c r="BB89">
        <f>1-AZ89/BA89</f>
        <v>0</v>
      </c>
      <c r="BC89">
        <v>0</v>
      </c>
      <c r="BD89" t="s">
        <v>407</v>
      </c>
      <c r="BE89" t="s">
        <v>407</v>
      </c>
      <c r="BF89">
        <v>0</v>
      </c>
      <c r="BG89">
        <v>0</v>
      </c>
      <c r="BH89">
        <f>1-BF89/BG89</f>
        <v>0</v>
      </c>
      <c r="BI89">
        <v>0.5</v>
      </c>
      <c r="BJ89">
        <f>CS89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407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f>$B$11*DQ89+$C$11*DR89+$F$11*EC89*(1-EF89)</f>
        <v>0</v>
      </c>
      <c r="CS89">
        <f>CR89*CT89</f>
        <v>0</v>
      </c>
      <c r="CT89">
        <f>($B$11*$D$9+$C$11*$D$9+$F$11*((EP89+EH89)/MAX(EP89+EH89+EQ89, 0.1)*$I$9+EQ89/MAX(EP89+EH89+EQ89, 0.1)*$J$9))/($B$11+$C$11+$F$11)</f>
        <v>0</v>
      </c>
      <c r="CU89">
        <f>($B$11*$K$9+$C$11*$K$9+$F$11*((EP89+EH89)/MAX(EP89+EH89+EQ89, 0.1)*$P$9+EQ89/MAX(EP89+EH89+EQ89, 0.1)*$Q$9))/($B$11+$C$11+$F$11)</f>
        <v>0</v>
      </c>
      <c r="CV89">
        <v>2.18</v>
      </c>
      <c r="CW89">
        <v>0.5</v>
      </c>
      <c r="CX89" t="s">
        <v>408</v>
      </c>
      <c r="CY89">
        <v>2</v>
      </c>
      <c r="CZ89" t="b">
        <v>1</v>
      </c>
      <c r="DA89">
        <v>1510788696.1</v>
      </c>
      <c r="DB89">
        <v>1150.38703703704</v>
      </c>
      <c r="DC89">
        <v>1179.76814814815</v>
      </c>
      <c r="DD89">
        <v>12.2693074074074</v>
      </c>
      <c r="DE89">
        <v>11.5833703703704</v>
      </c>
      <c r="DF89">
        <v>1139.35925925926</v>
      </c>
      <c r="DG89">
        <v>12.2137481481481</v>
      </c>
      <c r="DH89">
        <v>500.07337037037</v>
      </c>
      <c r="DI89">
        <v>89.6581703703704</v>
      </c>
      <c r="DJ89">
        <v>0.100014033333333</v>
      </c>
      <c r="DK89">
        <v>19.1602592592593</v>
      </c>
      <c r="DL89">
        <v>20.0037333333333</v>
      </c>
      <c r="DM89">
        <v>999.9</v>
      </c>
      <c r="DN89">
        <v>0</v>
      </c>
      <c r="DO89">
        <v>0</v>
      </c>
      <c r="DP89">
        <v>9989.58296296296</v>
      </c>
      <c r="DQ89">
        <v>0</v>
      </c>
      <c r="DR89">
        <v>9.98469</v>
      </c>
      <c r="DS89">
        <v>-29.3801148148148</v>
      </c>
      <c r="DT89">
        <v>1164.67777777778</v>
      </c>
      <c r="DU89">
        <v>1193.59296296296</v>
      </c>
      <c r="DV89">
        <v>0.685942148148148</v>
      </c>
      <c r="DW89">
        <v>1179.76814814815</v>
      </c>
      <c r="DX89">
        <v>11.5833703703704</v>
      </c>
      <c r="DY89">
        <v>1.10004333333333</v>
      </c>
      <c r="DZ89">
        <v>1.03854333333333</v>
      </c>
      <c r="EA89">
        <v>8.31344555555556</v>
      </c>
      <c r="EB89">
        <v>7.46862037037037</v>
      </c>
      <c r="EC89">
        <v>2000.00851851852</v>
      </c>
      <c r="ED89">
        <v>0.979996555555556</v>
      </c>
      <c r="EE89">
        <v>0.0200033740740741</v>
      </c>
      <c r="EF89">
        <v>0</v>
      </c>
      <c r="EG89">
        <v>2.29230740740741</v>
      </c>
      <c r="EH89">
        <v>0</v>
      </c>
      <c r="EI89">
        <v>3802.14777777778</v>
      </c>
      <c r="EJ89">
        <v>17300.2037037037</v>
      </c>
      <c r="EK89">
        <v>38.1456666666667</v>
      </c>
      <c r="EL89">
        <v>38.7867407407407</v>
      </c>
      <c r="EM89">
        <v>38.104</v>
      </c>
      <c r="EN89">
        <v>37.0993333333333</v>
      </c>
      <c r="EO89">
        <v>37.0022222222222</v>
      </c>
      <c r="EP89">
        <v>1959.99851851852</v>
      </c>
      <c r="EQ89">
        <v>40.01</v>
      </c>
      <c r="ER89">
        <v>0</v>
      </c>
      <c r="ES89">
        <v>1679676051.5</v>
      </c>
      <c r="ET89">
        <v>0</v>
      </c>
      <c r="EU89">
        <v>2.29476153846154</v>
      </c>
      <c r="EV89">
        <v>0.00205127927707586</v>
      </c>
      <c r="EW89">
        <v>-4.95931623283621</v>
      </c>
      <c r="EX89">
        <v>3802.19</v>
      </c>
      <c r="EY89">
        <v>15</v>
      </c>
      <c r="EZ89">
        <v>0</v>
      </c>
      <c r="FA89" t="s">
        <v>409</v>
      </c>
      <c r="FB89">
        <v>1510822609</v>
      </c>
      <c r="FC89">
        <v>1510822610</v>
      </c>
      <c r="FD89">
        <v>0</v>
      </c>
      <c r="FE89">
        <v>-0.09</v>
      </c>
      <c r="FF89">
        <v>-0.009</v>
      </c>
      <c r="FG89">
        <v>6.722</v>
      </c>
      <c r="FH89">
        <v>0.497</v>
      </c>
      <c r="FI89">
        <v>420</v>
      </c>
      <c r="FJ89">
        <v>24</v>
      </c>
      <c r="FK89">
        <v>0.26</v>
      </c>
      <c r="FL89">
        <v>0.06</v>
      </c>
      <c r="FM89">
        <v>0.699450375</v>
      </c>
      <c r="FN89">
        <v>-0.208921992495311</v>
      </c>
      <c r="FO89">
        <v>0.0218406590178588</v>
      </c>
      <c r="FP89">
        <v>1</v>
      </c>
      <c r="FQ89">
        <v>1</v>
      </c>
      <c r="FR89">
        <v>1</v>
      </c>
      <c r="FS89" t="s">
        <v>410</v>
      </c>
      <c r="FT89">
        <v>2.97447</v>
      </c>
      <c r="FU89">
        <v>2.75371</v>
      </c>
      <c r="FV89">
        <v>0.182822</v>
      </c>
      <c r="FW89">
        <v>0.186617</v>
      </c>
      <c r="FX89">
        <v>0.0635905</v>
      </c>
      <c r="FY89">
        <v>0.0615744</v>
      </c>
      <c r="FZ89">
        <v>31842.3</v>
      </c>
      <c r="GA89">
        <v>34582.5</v>
      </c>
      <c r="GB89">
        <v>35306.3</v>
      </c>
      <c r="GC89">
        <v>38553.3</v>
      </c>
      <c r="GD89">
        <v>46840.7</v>
      </c>
      <c r="GE89">
        <v>52228.1</v>
      </c>
      <c r="GF89">
        <v>55112.7</v>
      </c>
      <c r="GG89">
        <v>61798.2</v>
      </c>
      <c r="GH89">
        <v>2.0033</v>
      </c>
      <c r="GI89">
        <v>1.82855</v>
      </c>
      <c r="GJ89">
        <v>0.0338629</v>
      </c>
      <c r="GK89">
        <v>0</v>
      </c>
      <c r="GL89">
        <v>19.4518</v>
      </c>
      <c r="GM89">
        <v>999.9</v>
      </c>
      <c r="GN89">
        <v>52.765</v>
      </c>
      <c r="GO89">
        <v>27.815</v>
      </c>
      <c r="GP89">
        <v>22.0958</v>
      </c>
      <c r="GQ89">
        <v>55.6894</v>
      </c>
      <c r="GR89">
        <v>49.98</v>
      </c>
      <c r="GS89">
        <v>1</v>
      </c>
      <c r="GT89">
        <v>-0.115346</v>
      </c>
      <c r="GU89">
        <v>4.82289</v>
      </c>
      <c r="GV89">
        <v>20.0872</v>
      </c>
      <c r="GW89">
        <v>5.20172</v>
      </c>
      <c r="GX89">
        <v>12.004</v>
      </c>
      <c r="GY89">
        <v>4.97565</v>
      </c>
      <c r="GZ89">
        <v>3.293</v>
      </c>
      <c r="HA89">
        <v>999.9</v>
      </c>
      <c r="HB89">
        <v>9999</v>
      </c>
      <c r="HC89">
        <v>9999</v>
      </c>
      <c r="HD89">
        <v>9999</v>
      </c>
      <c r="HE89">
        <v>1.86274</v>
      </c>
      <c r="HF89">
        <v>1.86783</v>
      </c>
      <c r="HG89">
        <v>1.86754</v>
      </c>
      <c r="HH89">
        <v>1.86859</v>
      </c>
      <c r="HI89">
        <v>1.86952</v>
      </c>
      <c r="HJ89">
        <v>1.86555</v>
      </c>
      <c r="HK89">
        <v>1.86674</v>
      </c>
      <c r="HL89">
        <v>1.86813</v>
      </c>
      <c r="HM89">
        <v>5</v>
      </c>
      <c r="HN89">
        <v>0</v>
      </c>
      <c r="HO89">
        <v>0</v>
      </c>
      <c r="HP89">
        <v>0</v>
      </c>
      <c r="HQ89" t="s">
        <v>411</v>
      </c>
      <c r="HR89" t="s">
        <v>412</v>
      </c>
      <c r="HS89" t="s">
        <v>413</v>
      </c>
      <c r="HT89" t="s">
        <v>413</v>
      </c>
      <c r="HU89" t="s">
        <v>413</v>
      </c>
      <c r="HV89" t="s">
        <v>413</v>
      </c>
      <c r="HW89">
        <v>0</v>
      </c>
      <c r="HX89">
        <v>100</v>
      </c>
      <c r="HY89">
        <v>100</v>
      </c>
      <c r="HZ89">
        <v>11.16</v>
      </c>
      <c r="IA89">
        <v>0.0557</v>
      </c>
      <c r="IB89">
        <v>4.05733592392587</v>
      </c>
      <c r="IC89">
        <v>0.00686039997816796</v>
      </c>
      <c r="ID89">
        <v>-6.09800565113382e-07</v>
      </c>
      <c r="IE89">
        <v>-3.62270322714017e-11</v>
      </c>
      <c r="IF89">
        <v>0.00552775430249796</v>
      </c>
      <c r="IG89">
        <v>-0.0240141547127097</v>
      </c>
      <c r="IH89">
        <v>0.00268956239764471</v>
      </c>
      <c r="II89">
        <v>-3.17667099220491e-05</v>
      </c>
      <c r="IJ89">
        <v>-3</v>
      </c>
      <c r="IK89">
        <v>2046</v>
      </c>
      <c r="IL89">
        <v>1</v>
      </c>
      <c r="IM89">
        <v>25</v>
      </c>
      <c r="IN89">
        <v>-565.1</v>
      </c>
      <c r="IO89">
        <v>-565.1</v>
      </c>
      <c r="IP89">
        <v>2.39502</v>
      </c>
      <c r="IQ89">
        <v>2.60254</v>
      </c>
      <c r="IR89">
        <v>1.54785</v>
      </c>
      <c r="IS89">
        <v>2.30957</v>
      </c>
      <c r="IT89">
        <v>1.34644</v>
      </c>
      <c r="IU89">
        <v>2.28516</v>
      </c>
      <c r="IV89">
        <v>31.608</v>
      </c>
      <c r="IW89">
        <v>15.0864</v>
      </c>
      <c r="IX89">
        <v>18</v>
      </c>
      <c r="IY89">
        <v>502.86</v>
      </c>
      <c r="IZ89">
        <v>393.782</v>
      </c>
      <c r="JA89">
        <v>13.1814</v>
      </c>
      <c r="JB89">
        <v>25.5547</v>
      </c>
      <c r="JC89">
        <v>30</v>
      </c>
      <c r="JD89">
        <v>25.5916</v>
      </c>
      <c r="JE89">
        <v>25.5448</v>
      </c>
      <c r="JF89">
        <v>47.9511</v>
      </c>
      <c r="JG89">
        <v>47.7023</v>
      </c>
      <c r="JH89">
        <v>0</v>
      </c>
      <c r="JI89">
        <v>13.1807</v>
      </c>
      <c r="JJ89">
        <v>1221.3</v>
      </c>
      <c r="JK89">
        <v>11.6716</v>
      </c>
      <c r="JL89">
        <v>102.291</v>
      </c>
      <c r="JM89">
        <v>102.89</v>
      </c>
    </row>
    <row r="90" spans="1:273">
      <c r="A90">
        <v>74</v>
      </c>
      <c r="B90">
        <v>1510788708.6</v>
      </c>
      <c r="C90">
        <v>457</v>
      </c>
      <c r="D90" t="s">
        <v>558</v>
      </c>
      <c r="E90" t="s">
        <v>559</v>
      </c>
      <c r="F90">
        <v>5</v>
      </c>
      <c r="G90" t="s">
        <v>405</v>
      </c>
      <c r="H90" t="s">
        <v>406</v>
      </c>
      <c r="I90">
        <v>1510788700.81429</v>
      </c>
      <c r="J90">
        <f>(K90)/1000</f>
        <v>0</v>
      </c>
      <c r="K90">
        <f>IF(CZ90, AN90, AH90)</f>
        <v>0</v>
      </c>
      <c r="L90">
        <f>IF(CZ90, AI90, AG90)</f>
        <v>0</v>
      </c>
      <c r="M90">
        <f>DB90 - IF(AU90&gt;1, L90*CV90*100.0/(AW90*DP90), 0)</f>
        <v>0</v>
      </c>
      <c r="N90">
        <f>((T90-J90/2)*M90-L90)/(T90+J90/2)</f>
        <v>0</v>
      </c>
      <c r="O90">
        <f>N90*(DI90+DJ90)/1000.0</f>
        <v>0</v>
      </c>
      <c r="P90">
        <f>(DB90 - IF(AU90&gt;1, L90*CV90*100.0/(AW90*DP90), 0))*(DI90+DJ90)/1000.0</f>
        <v>0</v>
      </c>
      <c r="Q90">
        <f>2.0/((1/S90-1/R90)+SIGN(S90)*SQRT((1/S90-1/R90)*(1/S90-1/R90) + 4*CW90/((CW90+1)*(CW90+1))*(2*1/S90*1/R90-1/R90*1/R90)))</f>
        <v>0</v>
      </c>
      <c r="R90">
        <f>IF(LEFT(CX90,1)&lt;&gt;"0",IF(LEFT(CX90,1)="1",3.0,CY90),$D$5+$E$5*(DP90*DI90/($K$5*1000))+$F$5*(DP90*DI90/($K$5*1000))*MAX(MIN(CV90,$J$5),$I$5)*MAX(MIN(CV90,$J$5),$I$5)+$G$5*MAX(MIN(CV90,$J$5),$I$5)*(DP90*DI90/($K$5*1000))+$H$5*(DP90*DI90/($K$5*1000))*(DP90*DI90/($K$5*1000)))</f>
        <v>0</v>
      </c>
      <c r="S90">
        <f>J90*(1000-(1000*0.61365*exp(17.502*W90/(240.97+W90))/(DI90+DJ90)+DD90)/2)/(1000*0.61365*exp(17.502*W90/(240.97+W90))/(DI90+DJ90)-DD90)</f>
        <v>0</v>
      </c>
      <c r="T90">
        <f>1/((CW90+1)/(Q90/1.6)+1/(R90/1.37)) + CW90/((CW90+1)/(Q90/1.6) + CW90/(R90/1.37))</f>
        <v>0</v>
      </c>
      <c r="U90">
        <f>(CR90*CU90)</f>
        <v>0</v>
      </c>
      <c r="V90">
        <f>(DK90+(U90+2*0.95*5.67E-8*(((DK90+$B$7)+273)^4-(DK90+273)^4)-44100*J90)/(1.84*29.3*R90+8*0.95*5.67E-8*(DK90+273)^3))</f>
        <v>0</v>
      </c>
      <c r="W90">
        <f>($C$7*DL90+$D$7*DM90+$E$7*V90)</f>
        <v>0</v>
      </c>
      <c r="X90">
        <f>0.61365*exp(17.502*W90/(240.97+W90))</f>
        <v>0</v>
      </c>
      <c r="Y90">
        <f>(Z90/AA90*100)</f>
        <v>0</v>
      </c>
      <c r="Z90">
        <f>DD90*(DI90+DJ90)/1000</f>
        <v>0</v>
      </c>
      <c r="AA90">
        <f>0.61365*exp(17.502*DK90/(240.97+DK90))</f>
        <v>0</v>
      </c>
      <c r="AB90">
        <f>(X90-DD90*(DI90+DJ90)/1000)</f>
        <v>0</v>
      </c>
      <c r="AC90">
        <f>(-J90*44100)</f>
        <v>0</v>
      </c>
      <c r="AD90">
        <f>2*29.3*R90*0.92*(DK90-W90)</f>
        <v>0</v>
      </c>
      <c r="AE90">
        <f>2*0.95*5.67E-8*(((DK90+$B$7)+273)^4-(W90+273)^4)</f>
        <v>0</v>
      </c>
      <c r="AF90">
        <f>U90+AE90+AC90+AD90</f>
        <v>0</v>
      </c>
      <c r="AG90">
        <f>DH90*AU90*(DC90-DB90*(1000-AU90*DE90)/(1000-AU90*DD90))/(100*CV90)</f>
        <v>0</v>
      </c>
      <c r="AH90">
        <f>1000*DH90*AU90*(DD90-DE90)/(100*CV90*(1000-AU90*DD90))</f>
        <v>0</v>
      </c>
      <c r="AI90">
        <f>(AJ90 - AK90 - DI90*1E3/(8.314*(DK90+273.15)) * AM90/DH90 * AL90) * DH90/(100*CV90) * (1000 - DE90)/1000</f>
        <v>0</v>
      </c>
      <c r="AJ90">
        <v>1227.65521623644</v>
      </c>
      <c r="AK90">
        <v>1205.54933333333</v>
      </c>
      <c r="AL90">
        <v>3.44520357006745</v>
      </c>
      <c r="AM90">
        <v>64.2423246042722</v>
      </c>
      <c r="AN90">
        <f>(AP90 - AO90 + DI90*1E3/(8.314*(DK90+273.15)) * AR90/DH90 * AQ90) * DH90/(100*CV90) * 1000/(1000 - AP90)</f>
        <v>0</v>
      </c>
      <c r="AO90">
        <v>11.6327010959809</v>
      </c>
      <c r="AP90">
        <v>12.2796733333333</v>
      </c>
      <c r="AQ90">
        <v>3.7539148287283e-05</v>
      </c>
      <c r="AR90">
        <v>102.202052282038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MAX(0,($B$13+$C$13*DP90)/(1+$D$13*DP90)*DI90/(DK90+273)*$E$13)</f>
        <v>0</v>
      </c>
      <c r="AX90" t="s">
        <v>407</v>
      </c>
      <c r="AY90" t="s">
        <v>407</v>
      </c>
      <c r="AZ90">
        <v>0</v>
      </c>
      <c r="BA90">
        <v>0</v>
      </c>
      <c r="BB90">
        <f>1-AZ90/BA90</f>
        <v>0</v>
      </c>
      <c r="BC90">
        <v>0</v>
      </c>
      <c r="BD90" t="s">
        <v>407</v>
      </c>
      <c r="BE90" t="s">
        <v>407</v>
      </c>
      <c r="BF90">
        <v>0</v>
      </c>
      <c r="BG90">
        <v>0</v>
      </c>
      <c r="BH90">
        <f>1-BF90/BG90</f>
        <v>0</v>
      </c>
      <c r="BI90">
        <v>0.5</v>
      </c>
      <c r="BJ90">
        <f>CS90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407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f>$B$11*DQ90+$C$11*DR90+$F$11*EC90*(1-EF90)</f>
        <v>0</v>
      </c>
      <c r="CS90">
        <f>CR90*CT90</f>
        <v>0</v>
      </c>
      <c r="CT90">
        <f>($B$11*$D$9+$C$11*$D$9+$F$11*((EP90+EH90)/MAX(EP90+EH90+EQ90, 0.1)*$I$9+EQ90/MAX(EP90+EH90+EQ90, 0.1)*$J$9))/($B$11+$C$11+$F$11)</f>
        <v>0</v>
      </c>
      <c r="CU90">
        <f>($B$11*$K$9+$C$11*$K$9+$F$11*((EP90+EH90)/MAX(EP90+EH90+EQ90, 0.1)*$P$9+EQ90/MAX(EP90+EH90+EQ90, 0.1)*$Q$9))/($B$11+$C$11+$F$11)</f>
        <v>0</v>
      </c>
      <c r="CV90">
        <v>2.18</v>
      </c>
      <c r="CW90">
        <v>0.5</v>
      </c>
      <c r="CX90" t="s">
        <v>408</v>
      </c>
      <c r="CY90">
        <v>2</v>
      </c>
      <c r="CZ90" t="b">
        <v>1</v>
      </c>
      <c r="DA90">
        <v>1510788700.81429</v>
      </c>
      <c r="DB90">
        <v>1166.20642857143</v>
      </c>
      <c r="DC90">
        <v>1195.61392857143</v>
      </c>
      <c r="DD90">
        <v>12.2717857142857</v>
      </c>
      <c r="DE90">
        <v>11.6058678571429</v>
      </c>
      <c r="DF90">
        <v>1155.09392857143</v>
      </c>
      <c r="DG90">
        <v>12.2161607142857</v>
      </c>
      <c r="DH90">
        <v>500.063607142857</v>
      </c>
      <c r="DI90">
        <v>89.655825</v>
      </c>
      <c r="DJ90">
        <v>0.0999223071428571</v>
      </c>
      <c r="DK90">
        <v>19.1565928571429</v>
      </c>
      <c r="DL90">
        <v>20.0079714285714</v>
      </c>
      <c r="DM90">
        <v>999.9</v>
      </c>
      <c r="DN90">
        <v>0</v>
      </c>
      <c r="DO90">
        <v>0</v>
      </c>
      <c r="DP90">
        <v>10000.1775</v>
      </c>
      <c r="DQ90">
        <v>0</v>
      </c>
      <c r="DR90">
        <v>9.98099642857143</v>
      </c>
      <c r="DS90">
        <v>-29.4079642857143</v>
      </c>
      <c r="DT90">
        <v>1180.695</v>
      </c>
      <c r="DU90">
        <v>1209.65285714286</v>
      </c>
      <c r="DV90">
        <v>0.665918428571428</v>
      </c>
      <c r="DW90">
        <v>1195.61392857143</v>
      </c>
      <c r="DX90">
        <v>11.6058678571429</v>
      </c>
      <c r="DY90">
        <v>1.10023678571429</v>
      </c>
      <c r="DZ90">
        <v>1.04053357142857</v>
      </c>
      <c r="EA90">
        <v>8.31603142857143</v>
      </c>
      <c r="EB90">
        <v>7.49661464285714</v>
      </c>
      <c r="EC90">
        <v>1999.99571428571</v>
      </c>
      <c r="ED90">
        <v>0.97999625</v>
      </c>
      <c r="EE90">
        <v>0.0200037</v>
      </c>
      <c r="EF90">
        <v>0</v>
      </c>
      <c r="EG90">
        <v>2.29</v>
      </c>
      <c r="EH90">
        <v>0</v>
      </c>
      <c r="EI90">
        <v>3801.67107142857</v>
      </c>
      <c r="EJ90">
        <v>17300.0928571429</v>
      </c>
      <c r="EK90">
        <v>38.1069642857143</v>
      </c>
      <c r="EL90">
        <v>38.7677142857143</v>
      </c>
      <c r="EM90">
        <v>38.0845</v>
      </c>
      <c r="EN90">
        <v>37.08</v>
      </c>
      <c r="EO90">
        <v>36.9775</v>
      </c>
      <c r="EP90">
        <v>1959.98571428571</v>
      </c>
      <c r="EQ90">
        <v>40.01</v>
      </c>
      <c r="ER90">
        <v>0</v>
      </c>
      <c r="ES90">
        <v>1679676056.9</v>
      </c>
      <c r="ET90">
        <v>0</v>
      </c>
      <c r="EU90">
        <v>2.292852</v>
      </c>
      <c r="EV90">
        <v>-0.09561538936169</v>
      </c>
      <c r="EW90">
        <v>-2.99230766439018</v>
      </c>
      <c r="EX90">
        <v>3801.6208</v>
      </c>
      <c r="EY90">
        <v>15</v>
      </c>
      <c r="EZ90">
        <v>0</v>
      </c>
      <c r="FA90" t="s">
        <v>409</v>
      </c>
      <c r="FB90">
        <v>1510822609</v>
      </c>
      <c r="FC90">
        <v>1510822610</v>
      </c>
      <c r="FD90">
        <v>0</v>
      </c>
      <c r="FE90">
        <v>-0.09</v>
      </c>
      <c r="FF90">
        <v>-0.009</v>
      </c>
      <c r="FG90">
        <v>6.722</v>
      </c>
      <c r="FH90">
        <v>0.497</v>
      </c>
      <c r="FI90">
        <v>420</v>
      </c>
      <c r="FJ90">
        <v>24</v>
      </c>
      <c r="FK90">
        <v>0.26</v>
      </c>
      <c r="FL90">
        <v>0.06</v>
      </c>
      <c r="FM90">
        <v>0.675355825</v>
      </c>
      <c r="FN90">
        <v>-0.227282960600377</v>
      </c>
      <c r="FO90">
        <v>0.0259775282820436</v>
      </c>
      <c r="FP90">
        <v>1</v>
      </c>
      <c r="FQ90">
        <v>1</v>
      </c>
      <c r="FR90">
        <v>1</v>
      </c>
      <c r="FS90" t="s">
        <v>410</v>
      </c>
      <c r="FT90">
        <v>2.97446</v>
      </c>
      <c r="FU90">
        <v>2.75401</v>
      </c>
      <c r="FV90">
        <v>0.184459</v>
      </c>
      <c r="FW90">
        <v>0.188168</v>
      </c>
      <c r="FX90">
        <v>0.0636299</v>
      </c>
      <c r="FY90">
        <v>0.0619111</v>
      </c>
      <c r="FZ90">
        <v>31778.6</v>
      </c>
      <c r="GA90">
        <v>34516.6</v>
      </c>
      <c r="GB90">
        <v>35306.3</v>
      </c>
      <c r="GC90">
        <v>38553.2</v>
      </c>
      <c r="GD90">
        <v>46838.5</v>
      </c>
      <c r="GE90">
        <v>52209.1</v>
      </c>
      <c r="GF90">
        <v>55112.4</v>
      </c>
      <c r="GG90">
        <v>61798</v>
      </c>
      <c r="GH90">
        <v>2.00325</v>
      </c>
      <c r="GI90">
        <v>1.82882</v>
      </c>
      <c r="GJ90">
        <v>0.0336841</v>
      </c>
      <c r="GK90">
        <v>0</v>
      </c>
      <c r="GL90">
        <v>19.4518</v>
      </c>
      <c r="GM90">
        <v>999.9</v>
      </c>
      <c r="GN90">
        <v>52.765</v>
      </c>
      <c r="GO90">
        <v>27.835</v>
      </c>
      <c r="GP90">
        <v>22.1202</v>
      </c>
      <c r="GQ90">
        <v>55.6694</v>
      </c>
      <c r="GR90">
        <v>49.7196</v>
      </c>
      <c r="GS90">
        <v>1</v>
      </c>
      <c r="GT90">
        <v>-0.115025</v>
      </c>
      <c r="GU90">
        <v>4.83695</v>
      </c>
      <c r="GV90">
        <v>20.0866</v>
      </c>
      <c r="GW90">
        <v>5.20187</v>
      </c>
      <c r="GX90">
        <v>12.004</v>
      </c>
      <c r="GY90">
        <v>4.97565</v>
      </c>
      <c r="GZ90">
        <v>3.29298</v>
      </c>
      <c r="HA90">
        <v>999.9</v>
      </c>
      <c r="HB90">
        <v>9999</v>
      </c>
      <c r="HC90">
        <v>9999</v>
      </c>
      <c r="HD90">
        <v>9999</v>
      </c>
      <c r="HE90">
        <v>1.86276</v>
      </c>
      <c r="HF90">
        <v>1.86783</v>
      </c>
      <c r="HG90">
        <v>1.86752</v>
      </c>
      <c r="HH90">
        <v>1.86859</v>
      </c>
      <c r="HI90">
        <v>1.86955</v>
      </c>
      <c r="HJ90">
        <v>1.86555</v>
      </c>
      <c r="HK90">
        <v>1.86671</v>
      </c>
      <c r="HL90">
        <v>1.86812</v>
      </c>
      <c r="HM90">
        <v>5</v>
      </c>
      <c r="HN90">
        <v>0</v>
      </c>
      <c r="HO90">
        <v>0</v>
      </c>
      <c r="HP90">
        <v>0</v>
      </c>
      <c r="HQ90" t="s">
        <v>411</v>
      </c>
      <c r="HR90" t="s">
        <v>412</v>
      </c>
      <c r="HS90" t="s">
        <v>413</v>
      </c>
      <c r="HT90" t="s">
        <v>413</v>
      </c>
      <c r="HU90" t="s">
        <v>413</v>
      </c>
      <c r="HV90" t="s">
        <v>413</v>
      </c>
      <c r="HW90">
        <v>0</v>
      </c>
      <c r="HX90">
        <v>100</v>
      </c>
      <c r="HY90">
        <v>100</v>
      </c>
      <c r="HZ90">
        <v>11.25</v>
      </c>
      <c r="IA90">
        <v>0.0559</v>
      </c>
      <c r="IB90">
        <v>4.05733592392587</v>
      </c>
      <c r="IC90">
        <v>0.00686039997816796</v>
      </c>
      <c r="ID90">
        <v>-6.09800565113382e-07</v>
      </c>
      <c r="IE90">
        <v>-3.62270322714017e-11</v>
      </c>
      <c r="IF90">
        <v>0.00552775430249796</v>
      </c>
      <c r="IG90">
        <v>-0.0240141547127097</v>
      </c>
      <c r="IH90">
        <v>0.00268956239764471</v>
      </c>
      <c r="II90">
        <v>-3.17667099220491e-05</v>
      </c>
      <c r="IJ90">
        <v>-3</v>
      </c>
      <c r="IK90">
        <v>2046</v>
      </c>
      <c r="IL90">
        <v>1</v>
      </c>
      <c r="IM90">
        <v>25</v>
      </c>
      <c r="IN90">
        <v>-565</v>
      </c>
      <c r="IO90">
        <v>-565</v>
      </c>
      <c r="IP90">
        <v>2.41577</v>
      </c>
      <c r="IQ90">
        <v>2.59033</v>
      </c>
      <c r="IR90">
        <v>1.54785</v>
      </c>
      <c r="IS90">
        <v>2.30957</v>
      </c>
      <c r="IT90">
        <v>1.34644</v>
      </c>
      <c r="IU90">
        <v>2.35107</v>
      </c>
      <c r="IV90">
        <v>31.608</v>
      </c>
      <c r="IW90">
        <v>15.1039</v>
      </c>
      <c r="IX90">
        <v>18</v>
      </c>
      <c r="IY90">
        <v>502.827</v>
      </c>
      <c r="IZ90">
        <v>393.936</v>
      </c>
      <c r="JA90">
        <v>13.1813</v>
      </c>
      <c r="JB90">
        <v>25.5547</v>
      </c>
      <c r="JC90">
        <v>30.0002</v>
      </c>
      <c r="JD90">
        <v>25.5916</v>
      </c>
      <c r="JE90">
        <v>25.5456</v>
      </c>
      <c r="JF90">
        <v>48.5143</v>
      </c>
      <c r="JG90">
        <v>47.7023</v>
      </c>
      <c r="JH90">
        <v>0</v>
      </c>
      <c r="JI90">
        <v>13.1698</v>
      </c>
      <c r="JJ90">
        <v>1241.5</v>
      </c>
      <c r="JK90">
        <v>11.667</v>
      </c>
      <c r="JL90">
        <v>102.291</v>
      </c>
      <c r="JM90">
        <v>102.889</v>
      </c>
    </row>
    <row r="91" spans="1:273">
      <c r="A91">
        <v>75</v>
      </c>
      <c r="B91">
        <v>1510788713.6</v>
      </c>
      <c r="C91">
        <v>462</v>
      </c>
      <c r="D91" t="s">
        <v>560</v>
      </c>
      <c r="E91" t="s">
        <v>561</v>
      </c>
      <c r="F91">
        <v>5</v>
      </c>
      <c r="G91" t="s">
        <v>405</v>
      </c>
      <c r="H91" t="s">
        <v>406</v>
      </c>
      <c r="I91">
        <v>1510788706.1</v>
      </c>
      <c r="J91">
        <f>(K91)/1000</f>
        <v>0</v>
      </c>
      <c r="K91">
        <f>IF(CZ91, AN91, AH91)</f>
        <v>0</v>
      </c>
      <c r="L91">
        <f>IF(CZ91, AI91, AG91)</f>
        <v>0</v>
      </c>
      <c r="M91">
        <f>DB91 - IF(AU91&gt;1, L91*CV91*100.0/(AW91*DP91), 0)</f>
        <v>0</v>
      </c>
      <c r="N91">
        <f>((T91-J91/2)*M91-L91)/(T91+J91/2)</f>
        <v>0</v>
      </c>
      <c r="O91">
        <f>N91*(DI91+DJ91)/1000.0</f>
        <v>0</v>
      </c>
      <c r="P91">
        <f>(DB91 - IF(AU91&gt;1, L91*CV91*100.0/(AW91*DP91), 0))*(DI91+DJ91)/1000.0</f>
        <v>0</v>
      </c>
      <c r="Q91">
        <f>2.0/((1/S91-1/R91)+SIGN(S91)*SQRT((1/S91-1/R91)*(1/S91-1/R91) + 4*CW91/((CW91+1)*(CW91+1))*(2*1/S91*1/R91-1/R91*1/R91)))</f>
        <v>0</v>
      </c>
      <c r="R91">
        <f>IF(LEFT(CX91,1)&lt;&gt;"0",IF(LEFT(CX91,1)="1",3.0,CY91),$D$5+$E$5*(DP91*DI91/($K$5*1000))+$F$5*(DP91*DI91/($K$5*1000))*MAX(MIN(CV91,$J$5),$I$5)*MAX(MIN(CV91,$J$5),$I$5)+$G$5*MAX(MIN(CV91,$J$5),$I$5)*(DP91*DI91/($K$5*1000))+$H$5*(DP91*DI91/($K$5*1000))*(DP91*DI91/($K$5*1000)))</f>
        <v>0</v>
      </c>
      <c r="S91">
        <f>J91*(1000-(1000*0.61365*exp(17.502*W91/(240.97+W91))/(DI91+DJ91)+DD91)/2)/(1000*0.61365*exp(17.502*W91/(240.97+W91))/(DI91+DJ91)-DD91)</f>
        <v>0</v>
      </c>
      <c r="T91">
        <f>1/((CW91+1)/(Q91/1.6)+1/(R91/1.37)) + CW91/((CW91+1)/(Q91/1.6) + CW91/(R91/1.37))</f>
        <v>0</v>
      </c>
      <c r="U91">
        <f>(CR91*CU91)</f>
        <v>0</v>
      </c>
      <c r="V91">
        <f>(DK91+(U91+2*0.95*5.67E-8*(((DK91+$B$7)+273)^4-(DK91+273)^4)-44100*J91)/(1.84*29.3*R91+8*0.95*5.67E-8*(DK91+273)^3))</f>
        <v>0</v>
      </c>
      <c r="W91">
        <f>($C$7*DL91+$D$7*DM91+$E$7*V91)</f>
        <v>0</v>
      </c>
      <c r="X91">
        <f>0.61365*exp(17.502*W91/(240.97+W91))</f>
        <v>0</v>
      </c>
      <c r="Y91">
        <f>(Z91/AA91*100)</f>
        <v>0</v>
      </c>
      <c r="Z91">
        <f>DD91*(DI91+DJ91)/1000</f>
        <v>0</v>
      </c>
      <c r="AA91">
        <f>0.61365*exp(17.502*DK91/(240.97+DK91))</f>
        <v>0</v>
      </c>
      <c r="AB91">
        <f>(X91-DD91*(DI91+DJ91)/1000)</f>
        <v>0</v>
      </c>
      <c r="AC91">
        <f>(-J91*44100)</f>
        <v>0</v>
      </c>
      <c r="AD91">
        <f>2*29.3*R91*0.92*(DK91-W91)</f>
        <v>0</v>
      </c>
      <c r="AE91">
        <f>2*0.95*5.67E-8*(((DK91+$B$7)+273)^4-(W91+273)^4)</f>
        <v>0</v>
      </c>
      <c r="AF91">
        <f>U91+AE91+AC91+AD91</f>
        <v>0</v>
      </c>
      <c r="AG91">
        <f>DH91*AU91*(DC91-DB91*(1000-AU91*DE91)/(1000-AU91*DD91))/(100*CV91)</f>
        <v>0</v>
      </c>
      <c r="AH91">
        <f>1000*DH91*AU91*(DD91-DE91)/(100*CV91*(1000-AU91*DD91))</f>
        <v>0</v>
      </c>
      <c r="AI91">
        <f>(AJ91 - AK91 - DI91*1E3/(8.314*(DK91+273.15)) * AM91/DH91 * AL91) * DH91/(100*CV91) * (1000 - DE91)/1000</f>
        <v>0</v>
      </c>
      <c r="AJ91">
        <v>1243.46524044891</v>
      </c>
      <c r="AK91">
        <v>1222.11945454546</v>
      </c>
      <c r="AL91">
        <v>3.32073919604717</v>
      </c>
      <c r="AM91">
        <v>64.2423246042722</v>
      </c>
      <c r="AN91">
        <f>(AP91 - AO91 + DI91*1E3/(8.314*(DK91+273.15)) * AR91/DH91 * AQ91) * DH91/(100*CV91) * 1000/(1000 - AP91)</f>
        <v>0</v>
      </c>
      <c r="AO91">
        <v>11.6885645137762</v>
      </c>
      <c r="AP91">
        <v>12.3055066666667</v>
      </c>
      <c r="AQ91">
        <v>0.00547661745870888</v>
      </c>
      <c r="AR91">
        <v>102.202052282038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MAX(0,($B$13+$C$13*DP91)/(1+$D$13*DP91)*DI91/(DK91+273)*$E$13)</f>
        <v>0</v>
      </c>
      <c r="AX91" t="s">
        <v>407</v>
      </c>
      <c r="AY91" t="s">
        <v>407</v>
      </c>
      <c r="AZ91">
        <v>0</v>
      </c>
      <c r="BA91">
        <v>0</v>
      </c>
      <c r="BB91">
        <f>1-AZ91/BA91</f>
        <v>0</v>
      </c>
      <c r="BC91">
        <v>0</v>
      </c>
      <c r="BD91" t="s">
        <v>407</v>
      </c>
      <c r="BE91" t="s">
        <v>407</v>
      </c>
      <c r="BF91">
        <v>0</v>
      </c>
      <c r="BG91">
        <v>0</v>
      </c>
      <c r="BH91">
        <f>1-BF91/BG91</f>
        <v>0</v>
      </c>
      <c r="BI91">
        <v>0.5</v>
      </c>
      <c r="BJ91">
        <f>CS91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407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f>$B$11*DQ91+$C$11*DR91+$F$11*EC91*(1-EF91)</f>
        <v>0</v>
      </c>
      <c r="CS91">
        <f>CR91*CT91</f>
        <v>0</v>
      </c>
      <c r="CT91">
        <f>($B$11*$D$9+$C$11*$D$9+$F$11*((EP91+EH91)/MAX(EP91+EH91+EQ91, 0.1)*$I$9+EQ91/MAX(EP91+EH91+EQ91, 0.1)*$J$9))/($B$11+$C$11+$F$11)</f>
        <v>0</v>
      </c>
      <c r="CU91">
        <f>($B$11*$K$9+$C$11*$K$9+$F$11*((EP91+EH91)/MAX(EP91+EH91+EQ91, 0.1)*$P$9+EQ91/MAX(EP91+EH91+EQ91, 0.1)*$Q$9))/($B$11+$C$11+$F$11)</f>
        <v>0</v>
      </c>
      <c r="CV91">
        <v>2.18</v>
      </c>
      <c r="CW91">
        <v>0.5</v>
      </c>
      <c r="CX91" t="s">
        <v>408</v>
      </c>
      <c r="CY91">
        <v>2</v>
      </c>
      <c r="CZ91" t="b">
        <v>1</v>
      </c>
      <c r="DA91">
        <v>1510788706.1</v>
      </c>
      <c r="DB91">
        <v>1183.86333333333</v>
      </c>
      <c r="DC91">
        <v>1213.15518518519</v>
      </c>
      <c r="DD91">
        <v>12.2810296296296</v>
      </c>
      <c r="DE91">
        <v>11.639437037037</v>
      </c>
      <c r="DF91">
        <v>1172.65814814815</v>
      </c>
      <c r="DG91">
        <v>12.2251592592593</v>
      </c>
      <c r="DH91">
        <v>500.062333333333</v>
      </c>
      <c r="DI91">
        <v>89.6552666666667</v>
      </c>
      <c r="DJ91">
        <v>0.0999871185185185</v>
      </c>
      <c r="DK91">
        <v>19.1520851851852</v>
      </c>
      <c r="DL91">
        <v>20.016237037037</v>
      </c>
      <c r="DM91">
        <v>999.9</v>
      </c>
      <c r="DN91">
        <v>0</v>
      </c>
      <c r="DO91">
        <v>0</v>
      </c>
      <c r="DP91">
        <v>10004.5559259259</v>
      </c>
      <c r="DQ91">
        <v>0</v>
      </c>
      <c r="DR91">
        <v>9.98085962962963</v>
      </c>
      <c r="DS91">
        <v>-29.2921259259259</v>
      </c>
      <c r="DT91">
        <v>1198.58259259259</v>
      </c>
      <c r="DU91">
        <v>1227.44259259259</v>
      </c>
      <c r="DV91">
        <v>0.641590777777778</v>
      </c>
      <c r="DW91">
        <v>1213.15518518519</v>
      </c>
      <c r="DX91">
        <v>11.639437037037</v>
      </c>
      <c r="DY91">
        <v>1.10105888888889</v>
      </c>
      <c r="DZ91">
        <v>1.04353666666667</v>
      </c>
      <c r="EA91">
        <v>8.32702740740741</v>
      </c>
      <c r="EB91">
        <v>7.53875851851852</v>
      </c>
      <c r="EC91">
        <v>1999.99111111111</v>
      </c>
      <c r="ED91">
        <v>0.979995666666667</v>
      </c>
      <c r="EE91">
        <v>0.0200043222222222</v>
      </c>
      <c r="EF91">
        <v>0</v>
      </c>
      <c r="EG91">
        <v>2.28373333333333</v>
      </c>
      <c r="EH91">
        <v>0</v>
      </c>
      <c r="EI91">
        <v>3801.30518518518</v>
      </c>
      <c r="EJ91">
        <v>17300.0481481482</v>
      </c>
      <c r="EK91">
        <v>38.083</v>
      </c>
      <c r="EL91">
        <v>38.75</v>
      </c>
      <c r="EM91">
        <v>38.0528148148148</v>
      </c>
      <c r="EN91">
        <v>37.0574074074074</v>
      </c>
      <c r="EO91">
        <v>36.9556666666667</v>
      </c>
      <c r="EP91">
        <v>1959.98111111111</v>
      </c>
      <c r="EQ91">
        <v>40.01</v>
      </c>
      <c r="ER91">
        <v>0</v>
      </c>
      <c r="ES91">
        <v>1679676061.7</v>
      </c>
      <c r="ET91">
        <v>0</v>
      </c>
      <c r="EU91">
        <v>2.292548</v>
      </c>
      <c r="EV91">
        <v>-0.272038472426242</v>
      </c>
      <c r="EW91">
        <v>-6.77923074960143</v>
      </c>
      <c r="EX91">
        <v>3801.2912</v>
      </c>
      <c r="EY91">
        <v>15</v>
      </c>
      <c r="EZ91">
        <v>0</v>
      </c>
      <c r="FA91" t="s">
        <v>409</v>
      </c>
      <c r="FB91">
        <v>1510822609</v>
      </c>
      <c r="FC91">
        <v>1510822610</v>
      </c>
      <c r="FD91">
        <v>0</v>
      </c>
      <c r="FE91">
        <v>-0.09</v>
      </c>
      <c r="FF91">
        <v>-0.009</v>
      </c>
      <c r="FG91">
        <v>6.722</v>
      </c>
      <c r="FH91">
        <v>0.497</v>
      </c>
      <c r="FI91">
        <v>420</v>
      </c>
      <c r="FJ91">
        <v>24</v>
      </c>
      <c r="FK91">
        <v>0.26</v>
      </c>
      <c r="FL91">
        <v>0.06</v>
      </c>
      <c r="FM91">
        <v>0.6551807</v>
      </c>
      <c r="FN91">
        <v>-0.289950078799251</v>
      </c>
      <c r="FO91">
        <v>0.0321734063818241</v>
      </c>
      <c r="FP91">
        <v>1</v>
      </c>
      <c r="FQ91">
        <v>1</v>
      </c>
      <c r="FR91">
        <v>1</v>
      </c>
      <c r="FS91" t="s">
        <v>410</v>
      </c>
      <c r="FT91">
        <v>2.97433</v>
      </c>
      <c r="FU91">
        <v>2.75395</v>
      </c>
      <c r="FV91">
        <v>0.186032</v>
      </c>
      <c r="FW91">
        <v>0.18982</v>
      </c>
      <c r="FX91">
        <v>0.0637258</v>
      </c>
      <c r="FY91">
        <v>0.0619571</v>
      </c>
      <c r="FZ91">
        <v>31717.5</v>
      </c>
      <c r="GA91">
        <v>34446.3</v>
      </c>
      <c r="GB91">
        <v>35306.5</v>
      </c>
      <c r="GC91">
        <v>38553.1</v>
      </c>
      <c r="GD91">
        <v>46833.9</v>
      </c>
      <c r="GE91">
        <v>52206.9</v>
      </c>
      <c r="GF91">
        <v>55112.7</v>
      </c>
      <c r="GG91">
        <v>61798.4</v>
      </c>
      <c r="GH91">
        <v>2.00325</v>
      </c>
      <c r="GI91">
        <v>1.8286</v>
      </c>
      <c r="GJ91">
        <v>0.0345595</v>
      </c>
      <c r="GK91">
        <v>0</v>
      </c>
      <c r="GL91">
        <v>19.4502</v>
      </c>
      <c r="GM91">
        <v>999.9</v>
      </c>
      <c r="GN91">
        <v>52.765</v>
      </c>
      <c r="GO91">
        <v>27.815</v>
      </c>
      <c r="GP91">
        <v>22.0939</v>
      </c>
      <c r="GQ91">
        <v>55.7394</v>
      </c>
      <c r="GR91">
        <v>50.2043</v>
      </c>
      <c r="GS91">
        <v>1</v>
      </c>
      <c r="GT91">
        <v>-0.11501</v>
      </c>
      <c r="GU91">
        <v>4.88445</v>
      </c>
      <c r="GV91">
        <v>20.0854</v>
      </c>
      <c r="GW91">
        <v>5.20172</v>
      </c>
      <c r="GX91">
        <v>12.004</v>
      </c>
      <c r="GY91">
        <v>4.97555</v>
      </c>
      <c r="GZ91">
        <v>3.29298</v>
      </c>
      <c r="HA91">
        <v>999.9</v>
      </c>
      <c r="HB91">
        <v>9999</v>
      </c>
      <c r="HC91">
        <v>9999</v>
      </c>
      <c r="HD91">
        <v>9999</v>
      </c>
      <c r="HE91">
        <v>1.86277</v>
      </c>
      <c r="HF91">
        <v>1.86782</v>
      </c>
      <c r="HG91">
        <v>1.86753</v>
      </c>
      <c r="HH91">
        <v>1.86859</v>
      </c>
      <c r="HI91">
        <v>1.86953</v>
      </c>
      <c r="HJ91">
        <v>1.86556</v>
      </c>
      <c r="HK91">
        <v>1.8667</v>
      </c>
      <c r="HL91">
        <v>1.86811</v>
      </c>
      <c r="HM91">
        <v>5</v>
      </c>
      <c r="HN91">
        <v>0</v>
      </c>
      <c r="HO91">
        <v>0</v>
      </c>
      <c r="HP91">
        <v>0</v>
      </c>
      <c r="HQ91" t="s">
        <v>411</v>
      </c>
      <c r="HR91" t="s">
        <v>412</v>
      </c>
      <c r="HS91" t="s">
        <v>413</v>
      </c>
      <c r="HT91" t="s">
        <v>413</v>
      </c>
      <c r="HU91" t="s">
        <v>413</v>
      </c>
      <c r="HV91" t="s">
        <v>413</v>
      </c>
      <c r="HW91">
        <v>0</v>
      </c>
      <c r="HX91">
        <v>100</v>
      </c>
      <c r="HY91">
        <v>100</v>
      </c>
      <c r="HZ91">
        <v>11.33</v>
      </c>
      <c r="IA91">
        <v>0.0566</v>
      </c>
      <c r="IB91">
        <v>4.05733592392587</v>
      </c>
      <c r="IC91">
        <v>0.00686039997816796</v>
      </c>
      <c r="ID91">
        <v>-6.09800565113382e-07</v>
      </c>
      <c r="IE91">
        <v>-3.62270322714017e-11</v>
      </c>
      <c r="IF91">
        <v>0.00552775430249796</v>
      </c>
      <c r="IG91">
        <v>-0.0240141547127097</v>
      </c>
      <c r="IH91">
        <v>0.00268956239764471</v>
      </c>
      <c r="II91">
        <v>-3.17667099220491e-05</v>
      </c>
      <c r="IJ91">
        <v>-3</v>
      </c>
      <c r="IK91">
        <v>2046</v>
      </c>
      <c r="IL91">
        <v>1</v>
      </c>
      <c r="IM91">
        <v>25</v>
      </c>
      <c r="IN91">
        <v>-564.9</v>
      </c>
      <c r="IO91">
        <v>-564.9</v>
      </c>
      <c r="IP91">
        <v>2.44751</v>
      </c>
      <c r="IQ91">
        <v>2.59277</v>
      </c>
      <c r="IR91">
        <v>1.54785</v>
      </c>
      <c r="IS91">
        <v>2.30957</v>
      </c>
      <c r="IT91">
        <v>1.34644</v>
      </c>
      <c r="IU91">
        <v>2.3938</v>
      </c>
      <c r="IV91">
        <v>31.608</v>
      </c>
      <c r="IW91">
        <v>15.0952</v>
      </c>
      <c r="IX91">
        <v>18</v>
      </c>
      <c r="IY91">
        <v>502.827</v>
      </c>
      <c r="IZ91">
        <v>393.815</v>
      </c>
      <c r="JA91">
        <v>13.1737</v>
      </c>
      <c r="JB91">
        <v>25.5547</v>
      </c>
      <c r="JC91">
        <v>30.0002</v>
      </c>
      <c r="JD91">
        <v>25.5916</v>
      </c>
      <c r="JE91">
        <v>25.5456</v>
      </c>
      <c r="JF91">
        <v>49.0019</v>
      </c>
      <c r="JG91">
        <v>47.7023</v>
      </c>
      <c r="JH91">
        <v>0</v>
      </c>
      <c r="JI91">
        <v>13.1503</v>
      </c>
      <c r="JJ91">
        <v>1254.88</v>
      </c>
      <c r="JK91">
        <v>11.659</v>
      </c>
      <c r="JL91">
        <v>102.292</v>
      </c>
      <c r="JM91">
        <v>102.889</v>
      </c>
    </row>
    <row r="92" spans="1:273">
      <c r="A92">
        <v>76</v>
      </c>
      <c r="B92">
        <v>1510788718.6</v>
      </c>
      <c r="C92">
        <v>467</v>
      </c>
      <c r="D92" t="s">
        <v>562</v>
      </c>
      <c r="E92" t="s">
        <v>563</v>
      </c>
      <c r="F92">
        <v>5</v>
      </c>
      <c r="G92" t="s">
        <v>405</v>
      </c>
      <c r="H92" t="s">
        <v>406</v>
      </c>
      <c r="I92">
        <v>1510788710.81429</v>
      </c>
      <c r="J92">
        <f>(K92)/1000</f>
        <v>0</v>
      </c>
      <c r="K92">
        <f>IF(CZ92, AN92, AH92)</f>
        <v>0</v>
      </c>
      <c r="L92">
        <f>IF(CZ92, AI92, AG92)</f>
        <v>0</v>
      </c>
      <c r="M92">
        <f>DB92 - IF(AU92&gt;1, L92*CV92*100.0/(AW92*DP92), 0)</f>
        <v>0</v>
      </c>
      <c r="N92">
        <f>((T92-J92/2)*M92-L92)/(T92+J92/2)</f>
        <v>0</v>
      </c>
      <c r="O92">
        <f>N92*(DI92+DJ92)/1000.0</f>
        <v>0</v>
      </c>
      <c r="P92">
        <f>(DB92 - IF(AU92&gt;1, L92*CV92*100.0/(AW92*DP92), 0))*(DI92+DJ92)/1000.0</f>
        <v>0</v>
      </c>
      <c r="Q92">
        <f>2.0/((1/S92-1/R92)+SIGN(S92)*SQRT((1/S92-1/R92)*(1/S92-1/R92) + 4*CW92/((CW92+1)*(CW92+1))*(2*1/S92*1/R92-1/R92*1/R92)))</f>
        <v>0</v>
      </c>
      <c r="R92">
        <f>IF(LEFT(CX92,1)&lt;&gt;"0",IF(LEFT(CX92,1)="1",3.0,CY92),$D$5+$E$5*(DP92*DI92/($K$5*1000))+$F$5*(DP92*DI92/($K$5*1000))*MAX(MIN(CV92,$J$5),$I$5)*MAX(MIN(CV92,$J$5),$I$5)+$G$5*MAX(MIN(CV92,$J$5),$I$5)*(DP92*DI92/($K$5*1000))+$H$5*(DP92*DI92/($K$5*1000))*(DP92*DI92/($K$5*1000)))</f>
        <v>0</v>
      </c>
      <c r="S92">
        <f>J92*(1000-(1000*0.61365*exp(17.502*W92/(240.97+W92))/(DI92+DJ92)+DD92)/2)/(1000*0.61365*exp(17.502*W92/(240.97+W92))/(DI92+DJ92)-DD92)</f>
        <v>0</v>
      </c>
      <c r="T92">
        <f>1/((CW92+1)/(Q92/1.6)+1/(R92/1.37)) + CW92/((CW92+1)/(Q92/1.6) + CW92/(R92/1.37))</f>
        <v>0</v>
      </c>
      <c r="U92">
        <f>(CR92*CU92)</f>
        <v>0</v>
      </c>
      <c r="V92">
        <f>(DK92+(U92+2*0.95*5.67E-8*(((DK92+$B$7)+273)^4-(DK92+273)^4)-44100*J92)/(1.84*29.3*R92+8*0.95*5.67E-8*(DK92+273)^3))</f>
        <v>0</v>
      </c>
      <c r="W92">
        <f>($C$7*DL92+$D$7*DM92+$E$7*V92)</f>
        <v>0</v>
      </c>
      <c r="X92">
        <f>0.61365*exp(17.502*W92/(240.97+W92))</f>
        <v>0</v>
      </c>
      <c r="Y92">
        <f>(Z92/AA92*100)</f>
        <v>0</v>
      </c>
      <c r="Z92">
        <f>DD92*(DI92+DJ92)/1000</f>
        <v>0</v>
      </c>
      <c r="AA92">
        <f>0.61365*exp(17.502*DK92/(240.97+DK92))</f>
        <v>0</v>
      </c>
      <c r="AB92">
        <f>(X92-DD92*(DI92+DJ92)/1000)</f>
        <v>0</v>
      </c>
      <c r="AC92">
        <f>(-J92*44100)</f>
        <v>0</v>
      </c>
      <c r="AD92">
        <f>2*29.3*R92*0.92*(DK92-W92)</f>
        <v>0</v>
      </c>
      <c r="AE92">
        <f>2*0.95*5.67E-8*(((DK92+$B$7)+273)^4-(W92+273)^4)</f>
        <v>0</v>
      </c>
      <c r="AF92">
        <f>U92+AE92+AC92+AD92</f>
        <v>0</v>
      </c>
      <c r="AG92">
        <f>DH92*AU92*(DC92-DB92*(1000-AU92*DE92)/(1000-AU92*DD92))/(100*CV92)</f>
        <v>0</v>
      </c>
      <c r="AH92">
        <f>1000*DH92*AU92*(DD92-DE92)/(100*CV92*(1000-AU92*DD92))</f>
        <v>0</v>
      </c>
      <c r="AI92">
        <f>(AJ92 - AK92 - DI92*1E3/(8.314*(DK92+273.15)) * AM92/DH92 * AL92) * DH92/(100*CV92) * (1000 - DE92)/1000</f>
        <v>0</v>
      </c>
      <c r="AJ92">
        <v>1261.94838826431</v>
      </c>
      <c r="AK92">
        <v>1239.50539393939</v>
      </c>
      <c r="AL92">
        <v>3.48715332591402</v>
      </c>
      <c r="AM92">
        <v>64.2423246042722</v>
      </c>
      <c r="AN92">
        <f>(AP92 - AO92 + DI92*1E3/(8.314*(DK92+273.15)) * AR92/DH92 * AQ92) * DH92/(100*CV92) * 1000/(1000 - AP92)</f>
        <v>0</v>
      </c>
      <c r="AO92">
        <v>11.6937541159025</v>
      </c>
      <c r="AP92">
        <v>12.3173424242424</v>
      </c>
      <c r="AQ92">
        <v>0.000739122231100941</v>
      </c>
      <c r="AR92">
        <v>102.202052282038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MAX(0,($B$13+$C$13*DP92)/(1+$D$13*DP92)*DI92/(DK92+273)*$E$13)</f>
        <v>0</v>
      </c>
      <c r="AX92" t="s">
        <v>407</v>
      </c>
      <c r="AY92" t="s">
        <v>407</v>
      </c>
      <c r="AZ92">
        <v>0</v>
      </c>
      <c r="BA92">
        <v>0</v>
      </c>
      <c r="BB92">
        <f>1-AZ92/BA92</f>
        <v>0</v>
      </c>
      <c r="BC92">
        <v>0</v>
      </c>
      <c r="BD92" t="s">
        <v>407</v>
      </c>
      <c r="BE92" t="s">
        <v>407</v>
      </c>
      <c r="BF92">
        <v>0</v>
      </c>
      <c r="BG92">
        <v>0</v>
      </c>
      <c r="BH92">
        <f>1-BF92/BG92</f>
        <v>0</v>
      </c>
      <c r="BI92">
        <v>0.5</v>
      </c>
      <c r="BJ92">
        <f>CS92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407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f>$B$11*DQ92+$C$11*DR92+$F$11*EC92*(1-EF92)</f>
        <v>0</v>
      </c>
      <c r="CS92">
        <f>CR92*CT92</f>
        <v>0</v>
      </c>
      <c r="CT92">
        <f>($B$11*$D$9+$C$11*$D$9+$F$11*((EP92+EH92)/MAX(EP92+EH92+EQ92, 0.1)*$I$9+EQ92/MAX(EP92+EH92+EQ92, 0.1)*$J$9))/($B$11+$C$11+$F$11)</f>
        <v>0</v>
      </c>
      <c r="CU92">
        <f>($B$11*$K$9+$C$11*$K$9+$F$11*((EP92+EH92)/MAX(EP92+EH92+EQ92, 0.1)*$P$9+EQ92/MAX(EP92+EH92+EQ92, 0.1)*$Q$9))/($B$11+$C$11+$F$11)</f>
        <v>0</v>
      </c>
      <c r="CV92">
        <v>2.18</v>
      </c>
      <c r="CW92">
        <v>0.5</v>
      </c>
      <c r="CX92" t="s">
        <v>408</v>
      </c>
      <c r="CY92">
        <v>2</v>
      </c>
      <c r="CZ92" t="b">
        <v>1</v>
      </c>
      <c r="DA92">
        <v>1510788710.81429</v>
      </c>
      <c r="DB92">
        <v>1199.64821428571</v>
      </c>
      <c r="DC92">
        <v>1229.19321428571</v>
      </c>
      <c r="DD92">
        <v>12.2937428571429</v>
      </c>
      <c r="DE92">
        <v>11.6701571428571</v>
      </c>
      <c r="DF92">
        <v>1188.36035714286</v>
      </c>
      <c r="DG92">
        <v>12.237525</v>
      </c>
      <c r="DH92">
        <v>500.064071428571</v>
      </c>
      <c r="DI92">
        <v>89.6562857142857</v>
      </c>
      <c r="DJ92">
        <v>0.100004821428571</v>
      </c>
      <c r="DK92">
        <v>19.1496892857143</v>
      </c>
      <c r="DL92">
        <v>20.0169214285714</v>
      </c>
      <c r="DM92">
        <v>999.9</v>
      </c>
      <c r="DN92">
        <v>0</v>
      </c>
      <c r="DO92">
        <v>0</v>
      </c>
      <c r="DP92">
        <v>10000.4417857143</v>
      </c>
      <c r="DQ92">
        <v>0</v>
      </c>
      <c r="DR92">
        <v>9.97730285714286</v>
      </c>
      <c r="DS92">
        <v>-29.5450392857143</v>
      </c>
      <c r="DT92">
        <v>1214.57964285714</v>
      </c>
      <c r="DU92">
        <v>1243.70785714286</v>
      </c>
      <c r="DV92">
        <v>0.623585071428572</v>
      </c>
      <c r="DW92">
        <v>1229.19321428571</v>
      </c>
      <c r="DX92">
        <v>11.6701571428571</v>
      </c>
      <c r="DY92">
        <v>1.10221142857143</v>
      </c>
      <c r="DZ92">
        <v>1.04630285714286</v>
      </c>
      <c r="EA92">
        <v>8.34243535714286</v>
      </c>
      <c r="EB92">
        <v>7.57755857142857</v>
      </c>
      <c r="EC92">
        <v>2000.01428571429</v>
      </c>
      <c r="ED92">
        <v>0.979995714285714</v>
      </c>
      <c r="EE92">
        <v>0.0200042714285714</v>
      </c>
      <c r="EF92">
        <v>0</v>
      </c>
      <c r="EG92">
        <v>2.24315</v>
      </c>
      <c r="EH92">
        <v>0</v>
      </c>
      <c r="EI92">
        <v>3800.87392857143</v>
      </c>
      <c r="EJ92">
        <v>17300.2571428571</v>
      </c>
      <c r="EK92">
        <v>38.0553928571429</v>
      </c>
      <c r="EL92">
        <v>38.72975</v>
      </c>
      <c r="EM92">
        <v>38.0332142857143</v>
      </c>
      <c r="EN92">
        <v>37.0420714285714</v>
      </c>
      <c r="EO92">
        <v>36.9259642857143</v>
      </c>
      <c r="EP92">
        <v>1960.00428571429</v>
      </c>
      <c r="EQ92">
        <v>40.01</v>
      </c>
      <c r="ER92">
        <v>0</v>
      </c>
      <c r="ES92">
        <v>1679676066.5</v>
      </c>
      <c r="ET92">
        <v>0</v>
      </c>
      <c r="EU92">
        <v>2.262444</v>
      </c>
      <c r="EV92">
        <v>-0.078038468003775</v>
      </c>
      <c r="EW92">
        <v>-4.86307689802189</v>
      </c>
      <c r="EX92">
        <v>3800.8248</v>
      </c>
      <c r="EY92">
        <v>15</v>
      </c>
      <c r="EZ92">
        <v>0</v>
      </c>
      <c r="FA92" t="s">
        <v>409</v>
      </c>
      <c r="FB92">
        <v>1510822609</v>
      </c>
      <c r="FC92">
        <v>1510822610</v>
      </c>
      <c r="FD92">
        <v>0</v>
      </c>
      <c r="FE92">
        <v>-0.09</v>
      </c>
      <c r="FF92">
        <v>-0.009</v>
      </c>
      <c r="FG92">
        <v>6.722</v>
      </c>
      <c r="FH92">
        <v>0.497</v>
      </c>
      <c r="FI92">
        <v>420</v>
      </c>
      <c r="FJ92">
        <v>24</v>
      </c>
      <c r="FK92">
        <v>0.26</v>
      </c>
      <c r="FL92">
        <v>0.06</v>
      </c>
      <c r="FM92">
        <v>0.636885475</v>
      </c>
      <c r="FN92">
        <v>-0.254755193245779</v>
      </c>
      <c r="FO92">
        <v>0.0305302632145446</v>
      </c>
      <c r="FP92">
        <v>1</v>
      </c>
      <c r="FQ92">
        <v>1</v>
      </c>
      <c r="FR92">
        <v>1</v>
      </c>
      <c r="FS92" t="s">
        <v>410</v>
      </c>
      <c r="FT92">
        <v>2.97426</v>
      </c>
      <c r="FU92">
        <v>2.75371</v>
      </c>
      <c r="FV92">
        <v>0.187665</v>
      </c>
      <c r="FW92">
        <v>0.19134</v>
      </c>
      <c r="FX92">
        <v>0.0637675</v>
      </c>
      <c r="FY92">
        <v>0.0619638</v>
      </c>
      <c r="FZ92">
        <v>31653.8</v>
      </c>
      <c r="GA92">
        <v>34382</v>
      </c>
      <c r="GB92">
        <v>35306.3</v>
      </c>
      <c r="GC92">
        <v>38553.4</v>
      </c>
      <c r="GD92">
        <v>46831.8</v>
      </c>
      <c r="GE92">
        <v>52206.7</v>
      </c>
      <c r="GF92">
        <v>55112.6</v>
      </c>
      <c r="GG92">
        <v>61798.5</v>
      </c>
      <c r="GH92">
        <v>2.00315</v>
      </c>
      <c r="GI92">
        <v>1.82857</v>
      </c>
      <c r="GJ92">
        <v>0.0345856</v>
      </c>
      <c r="GK92">
        <v>0</v>
      </c>
      <c r="GL92">
        <v>19.4489</v>
      </c>
      <c r="GM92">
        <v>999.9</v>
      </c>
      <c r="GN92">
        <v>52.765</v>
      </c>
      <c r="GO92">
        <v>27.835</v>
      </c>
      <c r="GP92">
        <v>22.1174</v>
      </c>
      <c r="GQ92">
        <v>55.8694</v>
      </c>
      <c r="GR92">
        <v>50.1402</v>
      </c>
      <c r="GS92">
        <v>1</v>
      </c>
      <c r="GT92">
        <v>-0.114695</v>
      </c>
      <c r="GU92">
        <v>4.94391</v>
      </c>
      <c r="GV92">
        <v>20.0835</v>
      </c>
      <c r="GW92">
        <v>5.20172</v>
      </c>
      <c r="GX92">
        <v>12.004</v>
      </c>
      <c r="GY92">
        <v>4.9758</v>
      </c>
      <c r="GZ92">
        <v>3.293</v>
      </c>
      <c r="HA92">
        <v>999.9</v>
      </c>
      <c r="HB92">
        <v>9999</v>
      </c>
      <c r="HC92">
        <v>9999</v>
      </c>
      <c r="HD92">
        <v>9999</v>
      </c>
      <c r="HE92">
        <v>1.86275</v>
      </c>
      <c r="HF92">
        <v>1.86782</v>
      </c>
      <c r="HG92">
        <v>1.86754</v>
      </c>
      <c r="HH92">
        <v>1.86859</v>
      </c>
      <c r="HI92">
        <v>1.86953</v>
      </c>
      <c r="HJ92">
        <v>1.86555</v>
      </c>
      <c r="HK92">
        <v>1.86671</v>
      </c>
      <c r="HL92">
        <v>1.86812</v>
      </c>
      <c r="HM92">
        <v>5</v>
      </c>
      <c r="HN92">
        <v>0</v>
      </c>
      <c r="HO92">
        <v>0</v>
      </c>
      <c r="HP92">
        <v>0</v>
      </c>
      <c r="HQ92" t="s">
        <v>411</v>
      </c>
      <c r="HR92" t="s">
        <v>412</v>
      </c>
      <c r="HS92" t="s">
        <v>413</v>
      </c>
      <c r="HT92" t="s">
        <v>413</v>
      </c>
      <c r="HU92" t="s">
        <v>413</v>
      </c>
      <c r="HV92" t="s">
        <v>413</v>
      </c>
      <c r="HW92">
        <v>0</v>
      </c>
      <c r="HX92">
        <v>100</v>
      </c>
      <c r="HY92">
        <v>100</v>
      </c>
      <c r="HZ92">
        <v>11.43</v>
      </c>
      <c r="IA92">
        <v>0.0569</v>
      </c>
      <c r="IB92">
        <v>4.05733592392587</v>
      </c>
      <c r="IC92">
        <v>0.00686039997816796</v>
      </c>
      <c r="ID92">
        <v>-6.09800565113382e-07</v>
      </c>
      <c r="IE92">
        <v>-3.62270322714017e-11</v>
      </c>
      <c r="IF92">
        <v>0.00552775430249796</v>
      </c>
      <c r="IG92">
        <v>-0.0240141547127097</v>
      </c>
      <c r="IH92">
        <v>0.00268956239764471</v>
      </c>
      <c r="II92">
        <v>-3.17667099220491e-05</v>
      </c>
      <c r="IJ92">
        <v>-3</v>
      </c>
      <c r="IK92">
        <v>2046</v>
      </c>
      <c r="IL92">
        <v>1</v>
      </c>
      <c r="IM92">
        <v>25</v>
      </c>
      <c r="IN92">
        <v>-564.8</v>
      </c>
      <c r="IO92">
        <v>-564.9</v>
      </c>
      <c r="IP92">
        <v>2.46826</v>
      </c>
      <c r="IQ92">
        <v>2.59766</v>
      </c>
      <c r="IR92">
        <v>1.54785</v>
      </c>
      <c r="IS92">
        <v>2.30835</v>
      </c>
      <c r="IT92">
        <v>1.34644</v>
      </c>
      <c r="IU92">
        <v>2.34741</v>
      </c>
      <c r="IV92">
        <v>31.6298</v>
      </c>
      <c r="IW92">
        <v>15.0864</v>
      </c>
      <c r="IX92">
        <v>18</v>
      </c>
      <c r="IY92">
        <v>502.761</v>
      </c>
      <c r="IZ92">
        <v>393.801</v>
      </c>
      <c r="JA92">
        <v>13.157</v>
      </c>
      <c r="JB92">
        <v>25.5547</v>
      </c>
      <c r="JC92">
        <v>30.0003</v>
      </c>
      <c r="JD92">
        <v>25.5916</v>
      </c>
      <c r="JE92">
        <v>25.5456</v>
      </c>
      <c r="JF92">
        <v>49.5569</v>
      </c>
      <c r="JG92">
        <v>47.7023</v>
      </c>
      <c r="JH92">
        <v>0</v>
      </c>
      <c r="JI92">
        <v>13.1306</v>
      </c>
      <c r="JJ92">
        <v>1274.95</v>
      </c>
      <c r="JK92">
        <v>11.659</v>
      </c>
      <c r="JL92">
        <v>102.291</v>
      </c>
      <c r="JM92">
        <v>102.89</v>
      </c>
    </row>
    <row r="93" spans="1:273">
      <c r="A93">
        <v>77</v>
      </c>
      <c r="B93">
        <v>1510788723.6</v>
      </c>
      <c r="C93">
        <v>472</v>
      </c>
      <c r="D93" t="s">
        <v>564</v>
      </c>
      <c r="E93" t="s">
        <v>565</v>
      </c>
      <c r="F93">
        <v>5</v>
      </c>
      <c r="G93" t="s">
        <v>405</v>
      </c>
      <c r="H93" t="s">
        <v>406</v>
      </c>
      <c r="I93">
        <v>1510788716.1</v>
      </c>
      <c r="J93">
        <f>(K93)/1000</f>
        <v>0</v>
      </c>
      <c r="K93">
        <f>IF(CZ93, AN93, AH93)</f>
        <v>0</v>
      </c>
      <c r="L93">
        <f>IF(CZ93, AI93, AG93)</f>
        <v>0</v>
      </c>
      <c r="M93">
        <f>DB93 - IF(AU93&gt;1, L93*CV93*100.0/(AW93*DP93), 0)</f>
        <v>0</v>
      </c>
      <c r="N93">
        <f>((T93-J93/2)*M93-L93)/(T93+J93/2)</f>
        <v>0</v>
      </c>
      <c r="O93">
        <f>N93*(DI93+DJ93)/1000.0</f>
        <v>0</v>
      </c>
      <c r="P93">
        <f>(DB93 - IF(AU93&gt;1, L93*CV93*100.0/(AW93*DP93), 0))*(DI93+DJ93)/1000.0</f>
        <v>0</v>
      </c>
      <c r="Q93">
        <f>2.0/((1/S93-1/R93)+SIGN(S93)*SQRT((1/S93-1/R93)*(1/S93-1/R93) + 4*CW93/((CW93+1)*(CW93+1))*(2*1/S93*1/R93-1/R93*1/R93)))</f>
        <v>0</v>
      </c>
      <c r="R93">
        <f>IF(LEFT(CX93,1)&lt;&gt;"0",IF(LEFT(CX93,1)="1",3.0,CY93),$D$5+$E$5*(DP93*DI93/($K$5*1000))+$F$5*(DP93*DI93/($K$5*1000))*MAX(MIN(CV93,$J$5),$I$5)*MAX(MIN(CV93,$J$5),$I$5)+$G$5*MAX(MIN(CV93,$J$5),$I$5)*(DP93*DI93/($K$5*1000))+$H$5*(DP93*DI93/($K$5*1000))*(DP93*DI93/($K$5*1000)))</f>
        <v>0</v>
      </c>
      <c r="S93">
        <f>J93*(1000-(1000*0.61365*exp(17.502*W93/(240.97+W93))/(DI93+DJ93)+DD93)/2)/(1000*0.61365*exp(17.502*W93/(240.97+W93))/(DI93+DJ93)-DD93)</f>
        <v>0</v>
      </c>
      <c r="T93">
        <f>1/((CW93+1)/(Q93/1.6)+1/(R93/1.37)) + CW93/((CW93+1)/(Q93/1.6) + CW93/(R93/1.37))</f>
        <v>0</v>
      </c>
      <c r="U93">
        <f>(CR93*CU93)</f>
        <v>0</v>
      </c>
      <c r="V93">
        <f>(DK93+(U93+2*0.95*5.67E-8*(((DK93+$B$7)+273)^4-(DK93+273)^4)-44100*J93)/(1.84*29.3*R93+8*0.95*5.67E-8*(DK93+273)^3))</f>
        <v>0</v>
      </c>
      <c r="W93">
        <f>($C$7*DL93+$D$7*DM93+$E$7*V93)</f>
        <v>0</v>
      </c>
      <c r="X93">
        <f>0.61365*exp(17.502*W93/(240.97+W93))</f>
        <v>0</v>
      </c>
      <c r="Y93">
        <f>(Z93/AA93*100)</f>
        <v>0</v>
      </c>
      <c r="Z93">
        <f>DD93*(DI93+DJ93)/1000</f>
        <v>0</v>
      </c>
      <c r="AA93">
        <f>0.61365*exp(17.502*DK93/(240.97+DK93))</f>
        <v>0</v>
      </c>
      <c r="AB93">
        <f>(X93-DD93*(DI93+DJ93)/1000)</f>
        <v>0</v>
      </c>
      <c r="AC93">
        <f>(-J93*44100)</f>
        <v>0</v>
      </c>
      <c r="AD93">
        <f>2*29.3*R93*0.92*(DK93-W93)</f>
        <v>0</v>
      </c>
      <c r="AE93">
        <f>2*0.95*5.67E-8*(((DK93+$B$7)+273)^4-(W93+273)^4)</f>
        <v>0</v>
      </c>
      <c r="AF93">
        <f>U93+AE93+AC93+AD93</f>
        <v>0</v>
      </c>
      <c r="AG93">
        <f>DH93*AU93*(DC93-DB93*(1000-AU93*DE93)/(1000-AU93*DD93))/(100*CV93)</f>
        <v>0</v>
      </c>
      <c r="AH93">
        <f>1000*DH93*AU93*(DD93-DE93)/(100*CV93*(1000-AU93*DD93))</f>
        <v>0</v>
      </c>
      <c r="AI93">
        <f>(AJ93 - AK93 - DI93*1E3/(8.314*(DK93+273.15)) * AM93/DH93 * AL93) * DH93/(100*CV93) * (1000 - DE93)/1000</f>
        <v>0</v>
      </c>
      <c r="AJ93">
        <v>1277.50837962891</v>
      </c>
      <c r="AK93">
        <v>1256.09951515152</v>
      </c>
      <c r="AL93">
        <v>3.31059488930433</v>
      </c>
      <c r="AM93">
        <v>64.2423246042722</v>
      </c>
      <c r="AN93">
        <f>(AP93 - AO93 + DI93*1E3/(8.314*(DK93+273.15)) * AR93/DH93 * AQ93) * DH93/(100*CV93) * 1000/(1000 - AP93)</f>
        <v>0</v>
      </c>
      <c r="AO93">
        <v>11.6935791373985</v>
      </c>
      <c r="AP93">
        <v>12.319856969697</v>
      </c>
      <c r="AQ93">
        <v>2.97359118948287e-05</v>
      </c>
      <c r="AR93">
        <v>102.202052282038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MAX(0,($B$13+$C$13*DP93)/(1+$D$13*DP93)*DI93/(DK93+273)*$E$13)</f>
        <v>0</v>
      </c>
      <c r="AX93" t="s">
        <v>407</v>
      </c>
      <c r="AY93" t="s">
        <v>407</v>
      </c>
      <c r="AZ93">
        <v>0</v>
      </c>
      <c r="BA93">
        <v>0</v>
      </c>
      <c r="BB93">
        <f>1-AZ93/BA93</f>
        <v>0</v>
      </c>
      <c r="BC93">
        <v>0</v>
      </c>
      <c r="BD93" t="s">
        <v>407</v>
      </c>
      <c r="BE93" t="s">
        <v>407</v>
      </c>
      <c r="BF93">
        <v>0</v>
      </c>
      <c r="BG93">
        <v>0</v>
      </c>
      <c r="BH93">
        <f>1-BF93/BG93</f>
        <v>0</v>
      </c>
      <c r="BI93">
        <v>0.5</v>
      </c>
      <c r="BJ93">
        <f>CS93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407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f>$B$11*DQ93+$C$11*DR93+$F$11*EC93*(1-EF93)</f>
        <v>0</v>
      </c>
      <c r="CS93">
        <f>CR93*CT93</f>
        <v>0</v>
      </c>
      <c r="CT93">
        <f>($B$11*$D$9+$C$11*$D$9+$F$11*((EP93+EH93)/MAX(EP93+EH93+EQ93, 0.1)*$I$9+EQ93/MAX(EP93+EH93+EQ93, 0.1)*$J$9))/($B$11+$C$11+$F$11)</f>
        <v>0</v>
      </c>
      <c r="CU93">
        <f>($B$11*$K$9+$C$11*$K$9+$F$11*((EP93+EH93)/MAX(EP93+EH93+EQ93, 0.1)*$P$9+EQ93/MAX(EP93+EH93+EQ93, 0.1)*$Q$9))/($B$11+$C$11+$F$11)</f>
        <v>0</v>
      </c>
      <c r="CV93">
        <v>2.18</v>
      </c>
      <c r="CW93">
        <v>0.5</v>
      </c>
      <c r="CX93" t="s">
        <v>408</v>
      </c>
      <c r="CY93">
        <v>2</v>
      </c>
      <c r="CZ93" t="b">
        <v>1</v>
      </c>
      <c r="DA93">
        <v>1510788716.1</v>
      </c>
      <c r="DB93">
        <v>1217.31407407407</v>
      </c>
      <c r="DC93">
        <v>1246.70148148148</v>
      </c>
      <c r="DD93">
        <v>12.3096259259259</v>
      </c>
      <c r="DE93">
        <v>11.6919148148148</v>
      </c>
      <c r="DF93">
        <v>1205.93444444444</v>
      </c>
      <c r="DG93">
        <v>12.2529851851852</v>
      </c>
      <c r="DH93">
        <v>500.082222222222</v>
      </c>
      <c r="DI93">
        <v>89.6579444444445</v>
      </c>
      <c r="DJ93">
        <v>0.1001082</v>
      </c>
      <c r="DK93">
        <v>19.1475592592593</v>
      </c>
      <c r="DL93">
        <v>20.0200185185185</v>
      </c>
      <c r="DM93">
        <v>999.9</v>
      </c>
      <c r="DN93">
        <v>0</v>
      </c>
      <c r="DO93">
        <v>0</v>
      </c>
      <c r="DP93">
        <v>9991.82592592592</v>
      </c>
      <c r="DQ93">
        <v>0</v>
      </c>
      <c r="DR93">
        <v>9.98085962962963</v>
      </c>
      <c r="DS93">
        <v>-29.3865777777778</v>
      </c>
      <c r="DT93">
        <v>1232.48592592593</v>
      </c>
      <c r="DU93">
        <v>1261.45037037037</v>
      </c>
      <c r="DV93">
        <v>0.617721259259259</v>
      </c>
      <c r="DW93">
        <v>1246.70148148148</v>
      </c>
      <c r="DX93">
        <v>11.6919148148148</v>
      </c>
      <c r="DY93">
        <v>1.1036562962963</v>
      </c>
      <c r="DZ93">
        <v>1.04827222222222</v>
      </c>
      <c r="EA93">
        <v>8.36175148148148</v>
      </c>
      <c r="EB93">
        <v>7.60515925925926</v>
      </c>
      <c r="EC93">
        <v>2000.02148148148</v>
      </c>
      <c r="ED93">
        <v>0.979995444444445</v>
      </c>
      <c r="EE93">
        <v>0.0200045592592593</v>
      </c>
      <c r="EF93">
        <v>0</v>
      </c>
      <c r="EG93">
        <v>2.21496666666667</v>
      </c>
      <c r="EH93">
        <v>0</v>
      </c>
      <c r="EI93">
        <v>3800.46555555556</v>
      </c>
      <c r="EJ93">
        <v>17300.3185185185</v>
      </c>
      <c r="EK93">
        <v>38.0321481481481</v>
      </c>
      <c r="EL93">
        <v>38.708</v>
      </c>
      <c r="EM93">
        <v>38.0021481481481</v>
      </c>
      <c r="EN93">
        <v>37.0206666666667</v>
      </c>
      <c r="EO93">
        <v>36.9025555555556</v>
      </c>
      <c r="EP93">
        <v>1960.01111111111</v>
      </c>
      <c r="EQ93">
        <v>40.0103703703704</v>
      </c>
      <c r="ER93">
        <v>0</v>
      </c>
      <c r="ES93">
        <v>1679676071.9</v>
      </c>
      <c r="ET93">
        <v>0</v>
      </c>
      <c r="EU93">
        <v>2.23228461538462</v>
      </c>
      <c r="EV93">
        <v>-0.131377784518534</v>
      </c>
      <c r="EW93">
        <v>-4.28649572334334</v>
      </c>
      <c r="EX93">
        <v>3800.41</v>
      </c>
      <c r="EY93">
        <v>15</v>
      </c>
      <c r="EZ93">
        <v>0</v>
      </c>
      <c r="FA93" t="s">
        <v>409</v>
      </c>
      <c r="FB93">
        <v>1510822609</v>
      </c>
      <c r="FC93">
        <v>1510822610</v>
      </c>
      <c r="FD93">
        <v>0</v>
      </c>
      <c r="FE93">
        <v>-0.09</v>
      </c>
      <c r="FF93">
        <v>-0.009</v>
      </c>
      <c r="FG93">
        <v>6.722</v>
      </c>
      <c r="FH93">
        <v>0.497</v>
      </c>
      <c r="FI93">
        <v>420</v>
      </c>
      <c r="FJ93">
        <v>24</v>
      </c>
      <c r="FK93">
        <v>0.26</v>
      </c>
      <c r="FL93">
        <v>0.06</v>
      </c>
      <c r="FM93">
        <v>0.625988375</v>
      </c>
      <c r="FN93">
        <v>-0.0999165816135095</v>
      </c>
      <c r="FO93">
        <v>0.0215435778617289</v>
      </c>
      <c r="FP93">
        <v>1</v>
      </c>
      <c r="FQ93">
        <v>1</v>
      </c>
      <c r="FR93">
        <v>1</v>
      </c>
      <c r="FS93" t="s">
        <v>410</v>
      </c>
      <c r="FT93">
        <v>2.97453</v>
      </c>
      <c r="FU93">
        <v>2.75398</v>
      </c>
      <c r="FV93">
        <v>0.18922</v>
      </c>
      <c r="FW93">
        <v>0.192938</v>
      </c>
      <c r="FX93">
        <v>0.0637754</v>
      </c>
      <c r="FY93">
        <v>0.0619672</v>
      </c>
      <c r="FZ93">
        <v>31593.2</v>
      </c>
      <c r="GA93">
        <v>34313.8</v>
      </c>
      <c r="GB93">
        <v>35306.3</v>
      </c>
      <c r="GC93">
        <v>38553</v>
      </c>
      <c r="GD93">
        <v>46831.2</v>
      </c>
      <c r="GE93">
        <v>52206.1</v>
      </c>
      <c r="GF93">
        <v>55112.4</v>
      </c>
      <c r="GG93">
        <v>61798</v>
      </c>
      <c r="GH93">
        <v>2.003</v>
      </c>
      <c r="GI93">
        <v>1.8287</v>
      </c>
      <c r="GJ93">
        <v>0.0343733</v>
      </c>
      <c r="GK93">
        <v>0</v>
      </c>
      <c r="GL93">
        <v>19.4485</v>
      </c>
      <c r="GM93">
        <v>999.9</v>
      </c>
      <c r="GN93">
        <v>52.741</v>
      </c>
      <c r="GO93">
        <v>27.815</v>
      </c>
      <c r="GP93">
        <v>22.0833</v>
      </c>
      <c r="GQ93">
        <v>56.0294</v>
      </c>
      <c r="GR93">
        <v>49.6995</v>
      </c>
      <c r="GS93">
        <v>1</v>
      </c>
      <c r="GT93">
        <v>-0.114202</v>
      </c>
      <c r="GU93">
        <v>4.98569</v>
      </c>
      <c r="GV93">
        <v>20.0825</v>
      </c>
      <c r="GW93">
        <v>5.20157</v>
      </c>
      <c r="GX93">
        <v>12.004</v>
      </c>
      <c r="GY93">
        <v>4.9755</v>
      </c>
      <c r="GZ93">
        <v>3.29293</v>
      </c>
      <c r="HA93">
        <v>999.9</v>
      </c>
      <c r="HB93">
        <v>9999</v>
      </c>
      <c r="HC93">
        <v>9999</v>
      </c>
      <c r="HD93">
        <v>9999</v>
      </c>
      <c r="HE93">
        <v>1.86277</v>
      </c>
      <c r="HF93">
        <v>1.86783</v>
      </c>
      <c r="HG93">
        <v>1.86753</v>
      </c>
      <c r="HH93">
        <v>1.8686</v>
      </c>
      <c r="HI93">
        <v>1.86951</v>
      </c>
      <c r="HJ93">
        <v>1.86556</v>
      </c>
      <c r="HK93">
        <v>1.86669</v>
      </c>
      <c r="HL93">
        <v>1.86808</v>
      </c>
      <c r="HM93">
        <v>5</v>
      </c>
      <c r="HN93">
        <v>0</v>
      </c>
      <c r="HO93">
        <v>0</v>
      </c>
      <c r="HP93">
        <v>0</v>
      </c>
      <c r="HQ93" t="s">
        <v>411</v>
      </c>
      <c r="HR93" t="s">
        <v>412</v>
      </c>
      <c r="HS93" t="s">
        <v>413</v>
      </c>
      <c r="HT93" t="s">
        <v>413</v>
      </c>
      <c r="HU93" t="s">
        <v>413</v>
      </c>
      <c r="HV93" t="s">
        <v>413</v>
      </c>
      <c r="HW93">
        <v>0</v>
      </c>
      <c r="HX93">
        <v>100</v>
      </c>
      <c r="HY93">
        <v>100</v>
      </c>
      <c r="HZ93">
        <v>11.51</v>
      </c>
      <c r="IA93">
        <v>0.0569</v>
      </c>
      <c r="IB93">
        <v>4.05733592392587</v>
      </c>
      <c r="IC93">
        <v>0.00686039997816796</v>
      </c>
      <c r="ID93">
        <v>-6.09800565113382e-07</v>
      </c>
      <c r="IE93">
        <v>-3.62270322714017e-11</v>
      </c>
      <c r="IF93">
        <v>0.00552775430249796</v>
      </c>
      <c r="IG93">
        <v>-0.0240141547127097</v>
      </c>
      <c r="IH93">
        <v>0.00268956239764471</v>
      </c>
      <c r="II93">
        <v>-3.17667099220491e-05</v>
      </c>
      <c r="IJ93">
        <v>-3</v>
      </c>
      <c r="IK93">
        <v>2046</v>
      </c>
      <c r="IL93">
        <v>1</v>
      </c>
      <c r="IM93">
        <v>25</v>
      </c>
      <c r="IN93">
        <v>-564.8</v>
      </c>
      <c r="IO93">
        <v>-564.8</v>
      </c>
      <c r="IP93">
        <v>2.49634</v>
      </c>
      <c r="IQ93">
        <v>2.59399</v>
      </c>
      <c r="IR93">
        <v>1.54785</v>
      </c>
      <c r="IS93">
        <v>2.30957</v>
      </c>
      <c r="IT93">
        <v>1.34644</v>
      </c>
      <c r="IU93">
        <v>2.31689</v>
      </c>
      <c r="IV93">
        <v>31.608</v>
      </c>
      <c r="IW93">
        <v>15.0864</v>
      </c>
      <c r="IX93">
        <v>18</v>
      </c>
      <c r="IY93">
        <v>502.663</v>
      </c>
      <c r="IZ93">
        <v>393.869</v>
      </c>
      <c r="JA93">
        <v>13.1354</v>
      </c>
      <c r="JB93">
        <v>25.5547</v>
      </c>
      <c r="JC93">
        <v>30.0005</v>
      </c>
      <c r="JD93">
        <v>25.5916</v>
      </c>
      <c r="JE93">
        <v>25.5456</v>
      </c>
      <c r="JF93">
        <v>50.0098</v>
      </c>
      <c r="JG93">
        <v>47.7023</v>
      </c>
      <c r="JH93">
        <v>0</v>
      </c>
      <c r="JI93">
        <v>13.1105</v>
      </c>
      <c r="JJ93">
        <v>1288.43</v>
      </c>
      <c r="JK93">
        <v>11.659</v>
      </c>
      <c r="JL93">
        <v>102.291</v>
      </c>
      <c r="JM93">
        <v>102.889</v>
      </c>
    </row>
    <row r="94" spans="1:273">
      <c r="A94">
        <v>78</v>
      </c>
      <c r="B94">
        <v>1510788728.1</v>
      </c>
      <c r="C94">
        <v>476.5</v>
      </c>
      <c r="D94" t="s">
        <v>566</v>
      </c>
      <c r="E94" t="s">
        <v>567</v>
      </c>
      <c r="F94">
        <v>5</v>
      </c>
      <c r="G94" t="s">
        <v>405</v>
      </c>
      <c r="H94" t="s">
        <v>406</v>
      </c>
      <c r="I94">
        <v>1510788720.54444</v>
      </c>
      <c r="J94">
        <f>(K94)/1000</f>
        <v>0</v>
      </c>
      <c r="K94">
        <f>IF(CZ94, AN94, AH94)</f>
        <v>0</v>
      </c>
      <c r="L94">
        <f>IF(CZ94, AI94, AG94)</f>
        <v>0</v>
      </c>
      <c r="M94">
        <f>DB94 - IF(AU94&gt;1, L94*CV94*100.0/(AW94*DP94), 0)</f>
        <v>0</v>
      </c>
      <c r="N94">
        <f>((T94-J94/2)*M94-L94)/(T94+J94/2)</f>
        <v>0</v>
      </c>
      <c r="O94">
        <f>N94*(DI94+DJ94)/1000.0</f>
        <v>0</v>
      </c>
      <c r="P94">
        <f>(DB94 - IF(AU94&gt;1, L94*CV94*100.0/(AW94*DP94), 0))*(DI94+DJ94)/1000.0</f>
        <v>0</v>
      </c>
      <c r="Q94">
        <f>2.0/((1/S94-1/R94)+SIGN(S94)*SQRT((1/S94-1/R94)*(1/S94-1/R94) + 4*CW94/((CW94+1)*(CW94+1))*(2*1/S94*1/R94-1/R94*1/R94)))</f>
        <v>0</v>
      </c>
      <c r="R94">
        <f>IF(LEFT(CX94,1)&lt;&gt;"0",IF(LEFT(CX94,1)="1",3.0,CY94),$D$5+$E$5*(DP94*DI94/($K$5*1000))+$F$5*(DP94*DI94/($K$5*1000))*MAX(MIN(CV94,$J$5),$I$5)*MAX(MIN(CV94,$J$5),$I$5)+$G$5*MAX(MIN(CV94,$J$5),$I$5)*(DP94*DI94/($K$5*1000))+$H$5*(DP94*DI94/($K$5*1000))*(DP94*DI94/($K$5*1000)))</f>
        <v>0</v>
      </c>
      <c r="S94">
        <f>J94*(1000-(1000*0.61365*exp(17.502*W94/(240.97+W94))/(DI94+DJ94)+DD94)/2)/(1000*0.61365*exp(17.502*W94/(240.97+W94))/(DI94+DJ94)-DD94)</f>
        <v>0</v>
      </c>
      <c r="T94">
        <f>1/((CW94+1)/(Q94/1.6)+1/(R94/1.37)) + CW94/((CW94+1)/(Q94/1.6) + CW94/(R94/1.37))</f>
        <v>0</v>
      </c>
      <c r="U94">
        <f>(CR94*CU94)</f>
        <v>0</v>
      </c>
      <c r="V94">
        <f>(DK94+(U94+2*0.95*5.67E-8*(((DK94+$B$7)+273)^4-(DK94+273)^4)-44100*J94)/(1.84*29.3*R94+8*0.95*5.67E-8*(DK94+273)^3))</f>
        <v>0</v>
      </c>
      <c r="W94">
        <f>($C$7*DL94+$D$7*DM94+$E$7*V94)</f>
        <v>0</v>
      </c>
      <c r="X94">
        <f>0.61365*exp(17.502*W94/(240.97+W94))</f>
        <v>0</v>
      </c>
      <c r="Y94">
        <f>(Z94/AA94*100)</f>
        <v>0</v>
      </c>
      <c r="Z94">
        <f>DD94*(DI94+DJ94)/1000</f>
        <v>0</v>
      </c>
      <c r="AA94">
        <f>0.61365*exp(17.502*DK94/(240.97+DK94))</f>
        <v>0</v>
      </c>
      <c r="AB94">
        <f>(X94-DD94*(DI94+DJ94)/1000)</f>
        <v>0</v>
      </c>
      <c r="AC94">
        <f>(-J94*44100)</f>
        <v>0</v>
      </c>
      <c r="AD94">
        <f>2*29.3*R94*0.92*(DK94-W94)</f>
        <v>0</v>
      </c>
      <c r="AE94">
        <f>2*0.95*5.67E-8*(((DK94+$B$7)+273)^4-(W94+273)^4)</f>
        <v>0</v>
      </c>
      <c r="AF94">
        <f>U94+AE94+AC94+AD94</f>
        <v>0</v>
      </c>
      <c r="AG94">
        <f>DH94*AU94*(DC94-DB94*(1000-AU94*DE94)/(1000-AU94*DD94))/(100*CV94)</f>
        <v>0</v>
      </c>
      <c r="AH94">
        <f>1000*DH94*AU94*(DD94-DE94)/(100*CV94*(1000-AU94*DD94))</f>
        <v>0</v>
      </c>
      <c r="AI94">
        <f>(AJ94 - AK94 - DI94*1E3/(8.314*(DK94+273.15)) * AM94/DH94 * AL94) * DH94/(100*CV94) * (1000 - DE94)/1000</f>
        <v>0</v>
      </c>
      <c r="AJ94">
        <v>1293.21953837161</v>
      </c>
      <c r="AK94">
        <v>1271.37054545454</v>
      </c>
      <c r="AL94">
        <v>3.37679255905713</v>
      </c>
      <c r="AM94">
        <v>64.2423246042722</v>
      </c>
      <c r="AN94">
        <f>(AP94 - AO94 + DI94*1E3/(8.314*(DK94+273.15)) * AR94/DH94 * AQ94) * DH94/(100*CV94) * 1000/(1000 - AP94)</f>
        <v>0</v>
      </c>
      <c r="AO94">
        <v>11.6936058081159</v>
      </c>
      <c r="AP94">
        <v>12.3190533333333</v>
      </c>
      <c r="AQ94">
        <v>2.50187373606121e-05</v>
      </c>
      <c r="AR94">
        <v>102.202052282038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MAX(0,($B$13+$C$13*DP94)/(1+$D$13*DP94)*DI94/(DK94+273)*$E$13)</f>
        <v>0</v>
      </c>
      <c r="AX94" t="s">
        <v>407</v>
      </c>
      <c r="AY94" t="s">
        <v>407</v>
      </c>
      <c r="AZ94">
        <v>0</v>
      </c>
      <c r="BA94">
        <v>0</v>
      </c>
      <c r="BB94">
        <f>1-AZ94/BA94</f>
        <v>0</v>
      </c>
      <c r="BC94">
        <v>0</v>
      </c>
      <c r="BD94" t="s">
        <v>407</v>
      </c>
      <c r="BE94" t="s">
        <v>407</v>
      </c>
      <c r="BF94">
        <v>0</v>
      </c>
      <c r="BG94">
        <v>0</v>
      </c>
      <c r="BH94">
        <f>1-BF94/BG94</f>
        <v>0</v>
      </c>
      <c r="BI94">
        <v>0.5</v>
      </c>
      <c r="BJ94">
        <f>CS94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407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f>$B$11*DQ94+$C$11*DR94+$F$11*EC94*(1-EF94)</f>
        <v>0</v>
      </c>
      <c r="CS94">
        <f>CR94*CT94</f>
        <v>0</v>
      </c>
      <c r="CT94">
        <f>($B$11*$D$9+$C$11*$D$9+$F$11*((EP94+EH94)/MAX(EP94+EH94+EQ94, 0.1)*$I$9+EQ94/MAX(EP94+EH94+EQ94, 0.1)*$J$9))/($B$11+$C$11+$F$11)</f>
        <v>0</v>
      </c>
      <c r="CU94">
        <f>($B$11*$K$9+$C$11*$K$9+$F$11*((EP94+EH94)/MAX(EP94+EH94+EQ94, 0.1)*$P$9+EQ94/MAX(EP94+EH94+EQ94, 0.1)*$Q$9))/($B$11+$C$11+$F$11)</f>
        <v>0</v>
      </c>
      <c r="CV94">
        <v>2.18</v>
      </c>
      <c r="CW94">
        <v>0.5</v>
      </c>
      <c r="CX94" t="s">
        <v>408</v>
      </c>
      <c r="CY94">
        <v>2</v>
      </c>
      <c r="CZ94" t="b">
        <v>1</v>
      </c>
      <c r="DA94">
        <v>1510788720.54444</v>
      </c>
      <c r="DB94">
        <v>1232.18481481481</v>
      </c>
      <c r="DC94">
        <v>1261.6662962963</v>
      </c>
      <c r="DD94">
        <v>12.3172111111111</v>
      </c>
      <c r="DE94">
        <v>11.6935703703704</v>
      </c>
      <c r="DF94">
        <v>1220.72703703704</v>
      </c>
      <c r="DG94">
        <v>12.2603666666667</v>
      </c>
      <c r="DH94">
        <v>500.078333333333</v>
      </c>
      <c r="DI94">
        <v>89.6595925925926</v>
      </c>
      <c r="DJ94">
        <v>0.100038340740741</v>
      </c>
      <c r="DK94">
        <v>19.1446074074074</v>
      </c>
      <c r="DL94">
        <v>20.0181185185185</v>
      </c>
      <c r="DM94">
        <v>999.9</v>
      </c>
      <c r="DN94">
        <v>0</v>
      </c>
      <c r="DO94">
        <v>0</v>
      </c>
      <c r="DP94">
        <v>9990.53074074074</v>
      </c>
      <c r="DQ94">
        <v>0</v>
      </c>
      <c r="DR94">
        <v>9.98085962962963</v>
      </c>
      <c r="DS94">
        <v>-29.4808296296296</v>
      </c>
      <c r="DT94">
        <v>1247.55148148148</v>
      </c>
      <c r="DU94">
        <v>1276.5937037037</v>
      </c>
      <c r="DV94">
        <v>0.623644777777778</v>
      </c>
      <c r="DW94">
        <v>1261.6662962963</v>
      </c>
      <c r="DX94">
        <v>11.6935703703704</v>
      </c>
      <c r="DY94">
        <v>1.10435555555556</v>
      </c>
      <c r="DZ94">
        <v>1.04844111111111</v>
      </c>
      <c r="EA94">
        <v>8.3711037037037</v>
      </c>
      <c r="EB94">
        <v>7.60750740740741</v>
      </c>
      <c r="EC94">
        <v>2000.02851851852</v>
      </c>
      <c r="ED94">
        <v>0.979995444444445</v>
      </c>
      <c r="EE94">
        <v>0.0200045592592593</v>
      </c>
      <c r="EF94">
        <v>0</v>
      </c>
      <c r="EG94">
        <v>2.22934444444444</v>
      </c>
      <c r="EH94">
        <v>0</v>
      </c>
      <c r="EI94">
        <v>3800.17962962963</v>
      </c>
      <c r="EJ94">
        <v>17300.3814814815</v>
      </c>
      <c r="EK94">
        <v>38.0114444444444</v>
      </c>
      <c r="EL94">
        <v>38.6824444444444</v>
      </c>
      <c r="EM94">
        <v>37.972</v>
      </c>
      <c r="EN94">
        <v>37.0068888888889</v>
      </c>
      <c r="EO94">
        <v>36.8725185185185</v>
      </c>
      <c r="EP94">
        <v>1960.01740740741</v>
      </c>
      <c r="EQ94">
        <v>40.0111111111111</v>
      </c>
      <c r="ER94">
        <v>0</v>
      </c>
      <c r="ES94">
        <v>1679676076.1</v>
      </c>
      <c r="ET94">
        <v>0</v>
      </c>
      <c r="EU94">
        <v>2.256436</v>
      </c>
      <c r="EV94">
        <v>0.0688461468753112</v>
      </c>
      <c r="EW94">
        <v>-2.88153847743729</v>
      </c>
      <c r="EX94">
        <v>3800.1324</v>
      </c>
      <c r="EY94">
        <v>15</v>
      </c>
      <c r="EZ94">
        <v>0</v>
      </c>
      <c r="FA94" t="s">
        <v>409</v>
      </c>
      <c r="FB94">
        <v>1510822609</v>
      </c>
      <c r="FC94">
        <v>1510822610</v>
      </c>
      <c r="FD94">
        <v>0</v>
      </c>
      <c r="FE94">
        <v>-0.09</v>
      </c>
      <c r="FF94">
        <v>-0.009</v>
      </c>
      <c r="FG94">
        <v>6.722</v>
      </c>
      <c r="FH94">
        <v>0.497</v>
      </c>
      <c r="FI94">
        <v>420</v>
      </c>
      <c r="FJ94">
        <v>24</v>
      </c>
      <c r="FK94">
        <v>0.26</v>
      </c>
      <c r="FL94">
        <v>0.06</v>
      </c>
      <c r="FM94">
        <v>0.618644024390244</v>
      </c>
      <c r="FN94">
        <v>0.0704626411149829</v>
      </c>
      <c r="FO94">
        <v>0.00852087809939627</v>
      </c>
      <c r="FP94">
        <v>1</v>
      </c>
      <c r="FQ94">
        <v>1</v>
      </c>
      <c r="FR94">
        <v>1</v>
      </c>
      <c r="FS94" t="s">
        <v>410</v>
      </c>
      <c r="FT94">
        <v>2.97435</v>
      </c>
      <c r="FU94">
        <v>2.75364</v>
      </c>
      <c r="FV94">
        <v>0.190637</v>
      </c>
      <c r="FW94">
        <v>0.194217</v>
      </c>
      <c r="FX94">
        <v>0.0637714</v>
      </c>
      <c r="FY94">
        <v>0.0619655</v>
      </c>
      <c r="FZ94">
        <v>31537.9</v>
      </c>
      <c r="GA94">
        <v>34259.5</v>
      </c>
      <c r="GB94">
        <v>35306.1</v>
      </c>
      <c r="GC94">
        <v>38553</v>
      </c>
      <c r="GD94">
        <v>46831.4</v>
      </c>
      <c r="GE94">
        <v>52206.3</v>
      </c>
      <c r="GF94">
        <v>55112.4</v>
      </c>
      <c r="GG94">
        <v>61798.1</v>
      </c>
      <c r="GH94">
        <v>2.0032</v>
      </c>
      <c r="GI94">
        <v>1.82905</v>
      </c>
      <c r="GJ94">
        <v>0.0338182</v>
      </c>
      <c r="GK94">
        <v>0</v>
      </c>
      <c r="GL94">
        <v>19.448</v>
      </c>
      <c r="GM94">
        <v>999.9</v>
      </c>
      <c r="GN94">
        <v>52.741</v>
      </c>
      <c r="GO94">
        <v>27.835</v>
      </c>
      <c r="GP94">
        <v>22.1075</v>
      </c>
      <c r="GQ94">
        <v>55.7394</v>
      </c>
      <c r="GR94">
        <v>50.2845</v>
      </c>
      <c r="GS94">
        <v>1</v>
      </c>
      <c r="GT94">
        <v>-0.114169</v>
      </c>
      <c r="GU94">
        <v>5.00987</v>
      </c>
      <c r="GV94">
        <v>20.0816</v>
      </c>
      <c r="GW94">
        <v>5.20261</v>
      </c>
      <c r="GX94">
        <v>12.0041</v>
      </c>
      <c r="GY94">
        <v>4.9758</v>
      </c>
      <c r="GZ94">
        <v>3.293</v>
      </c>
      <c r="HA94">
        <v>999.9</v>
      </c>
      <c r="HB94">
        <v>9999</v>
      </c>
      <c r="HC94">
        <v>9999</v>
      </c>
      <c r="HD94">
        <v>9999</v>
      </c>
      <c r="HE94">
        <v>1.86278</v>
      </c>
      <c r="HF94">
        <v>1.86782</v>
      </c>
      <c r="HG94">
        <v>1.86758</v>
      </c>
      <c r="HH94">
        <v>1.86859</v>
      </c>
      <c r="HI94">
        <v>1.86951</v>
      </c>
      <c r="HJ94">
        <v>1.86558</v>
      </c>
      <c r="HK94">
        <v>1.86672</v>
      </c>
      <c r="HL94">
        <v>1.86811</v>
      </c>
      <c r="HM94">
        <v>5</v>
      </c>
      <c r="HN94">
        <v>0</v>
      </c>
      <c r="HO94">
        <v>0</v>
      </c>
      <c r="HP94">
        <v>0</v>
      </c>
      <c r="HQ94" t="s">
        <v>411</v>
      </c>
      <c r="HR94" t="s">
        <v>412</v>
      </c>
      <c r="HS94" t="s">
        <v>413</v>
      </c>
      <c r="HT94" t="s">
        <v>413</v>
      </c>
      <c r="HU94" t="s">
        <v>413</v>
      </c>
      <c r="HV94" t="s">
        <v>413</v>
      </c>
      <c r="HW94">
        <v>0</v>
      </c>
      <c r="HX94">
        <v>100</v>
      </c>
      <c r="HY94">
        <v>100</v>
      </c>
      <c r="HZ94">
        <v>11.59</v>
      </c>
      <c r="IA94">
        <v>0.0569</v>
      </c>
      <c r="IB94">
        <v>4.05733592392587</v>
      </c>
      <c r="IC94">
        <v>0.00686039997816796</v>
      </c>
      <c r="ID94">
        <v>-6.09800565113382e-07</v>
      </c>
      <c r="IE94">
        <v>-3.62270322714017e-11</v>
      </c>
      <c r="IF94">
        <v>0.00552775430249796</v>
      </c>
      <c r="IG94">
        <v>-0.0240141547127097</v>
      </c>
      <c r="IH94">
        <v>0.00268956239764471</v>
      </c>
      <c r="II94">
        <v>-3.17667099220491e-05</v>
      </c>
      <c r="IJ94">
        <v>-3</v>
      </c>
      <c r="IK94">
        <v>2046</v>
      </c>
      <c r="IL94">
        <v>1</v>
      </c>
      <c r="IM94">
        <v>25</v>
      </c>
      <c r="IN94">
        <v>-564.7</v>
      </c>
      <c r="IO94">
        <v>-564.7</v>
      </c>
      <c r="IP94">
        <v>2.52075</v>
      </c>
      <c r="IQ94">
        <v>2.58545</v>
      </c>
      <c r="IR94">
        <v>1.54785</v>
      </c>
      <c r="IS94">
        <v>2.30957</v>
      </c>
      <c r="IT94">
        <v>1.34644</v>
      </c>
      <c r="IU94">
        <v>2.40845</v>
      </c>
      <c r="IV94">
        <v>31.608</v>
      </c>
      <c r="IW94">
        <v>15.0952</v>
      </c>
      <c r="IX94">
        <v>18</v>
      </c>
      <c r="IY94">
        <v>502.794</v>
      </c>
      <c r="IZ94">
        <v>394.055</v>
      </c>
      <c r="JA94">
        <v>13.1157</v>
      </c>
      <c r="JB94">
        <v>25.5547</v>
      </c>
      <c r="JC94">
        <v>30.0003</v>
      </c>
      <c r="JD94">
        <v>25.5916</v>
      </c>
      <c r="JE94">
        <v>25.545</v>
      </c>
      <c r="JF94">
        <v>50.4526</v>
      </c>
      <c r="JG94">
        <v>47.7023</v>
      </c>
      <c r="JH94">
        <v>0</v>
      </c>
      <c r="JI94">
        <v>13.0969</v>
      </c>
      <c r="JJ94">
        <v>1308.54</v>
      </c>
      <c r="JK94">
        <v>11.659</v>
      </c>
      <c r="JL94">
        <v>102.291</v>
      </c>
      <c r="JM94">
        <v>102.889</v>
      </c>
    </row>
    <row r="95" spans="1:273">
      <c r="A95">
        <v>79</v>
      </c>
      <c r="B95">
        <v>1510788733.6</v>
      </c>
      <c r="C95">
        <v>482</v>
      </c>
      <c r="D95" t="s">
        <v>568</v>
      </c>
      <c r="E95" t="s">
        <v>569</v>
      </c>
      <c r="F95">
        <v>5</v>
      </c>
      <c r="G95" t="s">
        <v>405</v>
      </c>
      <c r="H95" t="s">
        <v>406</v>
      </c>
      <c r="I95">
        <v>1510788725.83214</v>
      </c>
      <c r="J95">
        <f>(K95)/1000</f>
        <v>0</v>
      </c>
      <c r="K95">
        <f>IF(CZ95, AN95, AH95)</f>
        <v>0</v>
      </c>
      <c r="L95">
        <f>IF(CZ95, AI95, AG95)</f>
        <v>0</v>
      </c>
      <c r="M95">
        <f>DB95 - IF(AU95&gt;1, L95*CV95*100.0/(AW95*DP95), 0)</f>
        <v>0</v>
      </c>
      <c r="N95">
        <f>((T95-J95/2)*M95-L95)/(T95+J95/2)</f>
        <v>0</v>
      </c>
      <c r="O95">
        <f>N95*(DI95+DJ95)/1000.0</f>
        <v>0</v>
      </c>
      <c r="P95">
        <f>(DB95 - IF(AU95&gt;1, L95*CV95*100.0/(AW95*DP95), 0))*(DI95+DJ95)/1000.0</f>
        <v>0</v>
      </c>
      <c r="Q95">
        <f>2.0/((1/S95-1/R95)+SIGN(S95)*SQRT((1/S95-1/R95)*(1/S95-1/R95) + 4*CW95/((CW95+1)*(CW95+1))*(2*1/S95*1/R95-1/R95*1/R95)))</f>
        <v>0</v>
      </c>
      <c r="R95">
        <f>IF(LEFT(CX95,1)&lt;&gt;"0",IF(LEFT(CX95,1)="1",3.0,CY95),$D$5+$E$5*(DP95*DI95/($K$5*1000))+$F$5*(DP95*DI95/($K$5*1000))*MAX(MIN(CV95,$J$5),$I$5)*MAX(MIN(CV95,$J$5),$I$5)+$G$5*MAX(MIN(CV95,$J$5),$I$5)*(DP95*DI95/($K$5*1000))+$H$5*(DP95*DI95/($K$5*1000))*(DP95*DI95/($K$5*1000)))</f>
        <v>0</v>
      </c>
      <c r="S95">
        <f>J95*(1000-(1000*0.61365*exp(17.502*W95/(240.97+W95))/(DI95+DJ95)+DD95)/2)/(1000*0.61365*exp(17.502*W95/(240.97+W95))/(DI95+DJ95)-DD95)</f>
        <v>0</v>
      </c>
      <c r="T95">
        <f>1/((CW95+1)/(Q95/1.6)+1/(R95/1.37)) + CW95/((CW95+1)/(Q95/1.6) + CW95/(R95/1.37))</f>
        <v>0</v>
      </c>
      <c r="U95">
        <f>(CR95*CU95)</f>
        <v>0</v>
      </c>
      <c r="V95">
        <f>(DK95+(U95+2*0.95*5.67E-8*(((DK95+$B$7)+273)^4-(DK95+273)^4)-44100*J95)/(1.84*29.3*R95+8*0.95*5.67E-8*(DK95+273)^3))</f>
        <v>0</v>
      </c>
      <c r="W95">
        <f>($C$7*DL95+$D$7*DM95+$E$7*V95)</f>
        <v>0</v>
      </c>
      <c r="X95">
        <f>0.61365*exp(17.502*W95/(240.97+W95))</f>
        <v>0</v>
      </c>
      <c r="Y95">
        <f>(Z95/AA95*100)</f>
        <v>0</v>
      </c>
      <c r="Z95">
        <f>DD95*(DI95+DJ95)/1000</f>
        <v>0</v>
      </c>
      <c r="AA95">
        <f>0.61365*exp(17.502*DK95/(240.97+DK95))</f>
        <v>0</v>
      </c>
      <c r="AB95">
        <f>(X95-DD95*(DI95+DJ95)/1000)</f>
        <v>0</v>
      </c>
      <c r="AC95">
        <f>(-J95*44100)</f>
        <v>0</v>
      </c>
      <c r="AD95">
        <f>2*29.3*R95*0.92*(DK95-W95)</f>
        <v>0</v>
      </c>
      <c r="AE95">
        <f>2*0.95*5.67E-8*(((DK95+$B$7)+273)^4-(W95+273)^4)</f>
        <v>0</v>
      </c>
      <c r="AF95">
        <f>U95+AE95+AC95+AD95</f>
        <v>0</v>
      </c>
      <c r="AG95">
        <f>DH95*AU95*(DC95-DB95*(1000-AU95*DE95)/(1000-AU95*DD95))/(100*CV95)</f>
        <v>0</v>
      </c>
      <c r="AH95">
        <f>1000*DH95*AU95*(DD95-DE95)/(100*CV95*(1000-AU95*DD95))</f>
        <v>0</v>
      </c>
      <c r="AI95">
        <f>(AJ95 - AK95 - DI95*1E3/(8.314*(DK95+273.15)) * AM95/DH95 * AL95) * DH95/(100*CV95) * (1000 - DE95)/1000</f>
        <v>0</v>
      </c>
      <c r="AJ95">
        <v>1310.73709499765</v>
      </c>
      <c r="AK95">
        <v>1289.45375757576</v>
      </c>
      <c r="AL95">
        <v>3.29224904193357</v>
      </c>
      <c r="AM95">
        <v>64.2423246042722</v>
      </c>
      <c r="AN95">
        <f>(AP95 - AO95 + DI95*1E3/(8.314*(DK95+273.15)) * AR95/DH95 * AQ95) * DH95/(100*CV95) * 1000/(1000 - AP95)</f>
        <v>0</v>
      </c>
      <c r="AO95">
        <v>11.6936134105809</v>
      </c>
      <c r="AP95">
        <v>12.3153642424242</v>
      </c>
      <c r="AQ95">
        <v>-4.47768208096567e-05</v>
      </c>
      <c r="AR95">
        <v>102.202052282038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MAX(0,($B$13+$C$13*DP95)/(1+$D$13*DP95)*DI95/(DK95+273)*$E$13)</f>
        <v>0</v>
      </c>
      <c r="AX95" t="s">
        <v>407</v>
      </c>
      <c r="AY95" t="s">
        <v>407</v>
      </c>
      <c r="AZ95">
        <v>0</v>
      </c>
      <c r="BA95">
        <v>0</v>
      </c>
      <c r="BB95">
        <f>1-AZ95/BA95</f>
        <v>0</v>
      </c>
      <c r="BC95">
        <v>0</v>
      </c>
      <c r="BD95" t="s">
        <v>407</v>
      </c>
      <c r="BE95" t="s">
        <v>407</v>
      </c>
      <c r="BF95">
        <v>0</v>
      </c>
      <c r="BG95">
        <v>0</v>
      </c>
      <c r="BH95">
        <f>1-BF95/BG95</f>
        <v>0</v>
      </c>
      <c r="BI95">
        <v>0.5</v>
      </c>
      <c r="BJ95">
        <f>CS95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407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f>$B$11*DQ95+$C$11*DR95+$F$11*EC95*(1-EF95)</f>
        <v>0</v>
      </c>
      <c r="CS95">
        <f>CR95*CT95</f>
        <v>0</v>
      </c>
      <c r="CT95">
        <f>($B$11*$D$9+$C$11*$D$9+$F$11*((EP95+EH95)/MAX(EP95+EH95+EQ95, 0.1)*$I$9+EQ95/MAX(EP95+EH95+EQ95, 0.1)*$J$9))/($B$11+$C$11+$F$11)</f>
        <v>0</v>
      </c>
      <c r="CU95">
        <f>($B$11*$K$9+$C$11*$K$9+$F$11*((EP95+EH95)/MAX(EP95+EH95+EQ95, 0.1)*$P$9+EQ95/MAX(EP95+EH95+EQ95, 0.1)*$Q$9))/($B$11+$C$11+$F$11)</f>
        <v>0</v>
      </c>
      <c r="CV95">
        <v>2.18</v>
      </c>
      <c r="CW95">
        <v>0.5</v>
      </c>
      <c r="CX95" t="s">
        <v>408</v>
      </c>
      <c r="CY95">
        <v>2</v>
      </c>
      <c r="CZ95" t="b">
        <v>1</v>
      </c>
      <c r="DA95">
        <v>1510788725.83214</v>
      </c>
      <c r="DB95">
        <v>1249.73285714286</v>
      </c>
      <c r="DC95">
        <v>1278.75642857143</v>
      </c>
      <c r="DD95">
        <v>12.3185571428571</v>
      </c>
      <c r="DE95">
        <v>11.6936392857143</v>
      </c>
      <c r="DF95">
        <v>1238.18428571429</v>
      </c>
      <c r="DG95">
        <v>12.2616785714286</v>
      </c>
      <c r="DH95">
        <v>500.075285714286</v>
      </c>
      <c r="DI95">
        <v>89.6609571428572</v>
      </c>
      <c r="DJ95">
        <v>0.0999829035714286</v>
      </c>
      <c r="DK95">
        <v>19.1416607142857</v>
      </c>
      <c r="DL95">
        <v>20.013625</v>
      </c>
      <c r="DM95">
        <v>999.9</v>
      </c>
      <c r="DN95">
        <v>0</v>
      </c>
      <c r="DO95">
        <v>0</v>
      </c>
      <c r="DP95">
        <v>10000.1317857143</v>
      </c>
      <c r="DQ95">
        <v>0</v>
      </c>
      <c r="DR95">
        <v>9.98469</v>
      </c>
      <c r="DS95">
        <v>-29.0238</v>
      </c>
      <c r="DT95">
        <v>1265.31928571429</v>
      </c>
      <c r="DU95">
        <v>1293.88714285714</v>
      </c>
      <c r="DV95">
        <v>0.624924142857143</v>
      </c>
      <c r="DW95">
        <v>1278.75642857143</v>
      </c>
      <c r="DX95">
        <v>11.6936392857143</v>
      </c>
      <c r="DY95">
        <v>1.10449285714286</v>
      </c>
      <c r="DZ95">
        <v>1.04846285714286</v>
      </c>
      <c r="EA95">
        <v>8.3729425</v>
      </c>
      <c r="EB95">
        <v>7.60781714285714</v>
      </c>
      <c r="EC95">
        <v>2000.02714285714</v>
      </c>
      <c r="ED95">
        <v>0.979995071428572</v>
      </c>
      <c r="EE95">
        <v>0.0200049571428572</v>
      </c>
      <c r="EF95">
        <v>0</v>
      </c>
      <c r="EG95">
        <v>2.28296785714286</v>
      </c>
      <c r="EH95">
        <v>0</v>
      </c>
      <c r="EI95">
        <v>3799.82714285714</v>
      </c>
      <c r="EJ95">
        <v>17300.3642857143</v>
      </c>
      <c r="EK95">
        <v>37.97525</v>
      </c>
      <c r="EL95">
        <v>38.6582142857143</v>
      </c>
      <c r="EM95">
        <v>37.9505</v>
      </c>
      <c r="EN95">
        <v>36.9865</v>
      </c>
      <c r="EO95">
        <v>36.84125</v>
      </c>
      <c r="EP95">
        <v>1960.01535714286</v>
      </c>
      <c r="EQ95">
        <v>40.0117857142857</v>
      </c>
      <c r="ER95">
        <v>0</v>
      </c>
      <c r="ES95">
        <v>1679676081.5</v>
      </c>
      <c r="ET95">
        <v>0</v>
      </c>
      <c r="EU95">
        <v>2.28447307692308</v>
      </c>
      <c r="EV95">
        <v>0.828687169209006</v>
      </c>
      <c r="EW95">
        <v>-3.59726497319398</v>
      </c>
      <c r="EX95">
        <v>3799.84692307692</v>
      </c>
      <c r="EY95">
        <v>15</v>
      </c>
      <c r="EZ95">
        <v>0</v>
      </c>
      <c r="FA95" t="s">
        <v>409</v>
      </c>
      <c r="FB95">
        <v>1510822609</v>
      </c>
      <c r="FC95">
        <v>1510822610</v>
      </c>
      <c r="FD95">
        <v>0</v>
      </c>
      <c r="FE95">
        <v>-0.09</v>
      </c>
      <c r="FF95">
        <v>-0.009</v>
      </c>
      <c r="FG95">
        <v>6.722</v>
      </c>
      <c r="FH95">
        <v>0.497</v>
      </c>
      <c r="FI95">
        <v>420</v>
      </c>
      <c r="FJ95">
        <v>24</v>
      </c>
      <c r="FK95">
        <v>0.26</v>
      </c>
      <c r="FL95">
        <v>0.06</v>
      </c>
      <c r="FM95">
        <v>0.623153951219512</v>
      </c>
      <c r="FN95">
        <v>0.0222522857142847</v>
      </c>
      <c r="FO95">
        <v>0.00376857721066485</v>
      </c>
      <c r="FP95">
        <v>1</v>
      </c>
      <c r="FQ95">
        <v>1</v>
      </c>
      <c r="FR95">
        <v>1</v>
      </c>
      <c r="FS95" t="s">
        <v>410</v>
      </c>
      <c r="FT95">
        <v>2.97435</v>
      </c>
      <c r="FU95">
        <v>2.7539</v>
      </c>
      <c r="FV95">
        <v>0.1923</v>
      </c>
      <c r="FW95">
        <v>0.195914</v>
      </c>
      <c r="FX95">
        <v>0.0637582</v>
      </c>
      <c r="FY95">
        <v>0.0619661</v>
      </c>
      <c r="FZ95">
        <v>31473.2</v>
      </c>
      <c r="GA95">
        <v>34187.6</v>
      </c>
      <c r="GB95">
        <v>35306.2</v>
      </c>
      <c r="GC95">
        <v>38553.2</v>
      </c>
      <c r="GD95">
        <v>46832.2</v>
      </c>
      <c r="GE95">
        <v>52206.7</v>
      </c>
      <c r="GF95">
        <v>55112.4</v>
      </c>
      <c r="GG95">
        <v>61798.6</v>
      </c>
      <c r="GH95">
        <v>2.00315</v>
      </c>
      <c r="GI95">
        <v>1.82908</v>
      </c>
      <c r="GJ95">
        <v>0.0340007</v>
      </c>
      <c r="GK95">
        <v>0</v>
      </c>
      <c r="GL95">
        <v>19.4468</v>
      </c>
      <c r="GM95">
        <v>999.9</v>
      </c>
      <c r="GN95">
        <v>52.741</v>
      </c>
      <c r="GO95">
        <v>27.835</v>
      </c>
      <c r="GP95">
        <v>22.1101</v>
      </c>
      <c r="GQ95">
        <v>56.0794</v>
      </c>
      <c r="GR95">
        <v>50.2604</v>
      </c>
      <c r="GS95">
        <v>1</v>
      </c>
      <c r="GT95">
        <v>-0.114256</v>
      </c>
      <c r="GU95">
        <v>4.99713</v>
      </c>
      <c r="GV95">
        <v>20.082</v>
      </c>
      <c r="GW95">
        <v>5.20306</v>
      </c>
      <c r="GX95">
        <v>12.0041</v>
      </c>
      <c r="GY95">
        <v>4.97575</v>
      </c>
      <c r="GZ95">
        <v>3.293</v>
      </c>
      <c r="HA95">
        <v>999.9</v>
      </c>
      <c r="HB95">
        <v>9999</v>
      </c>
      <c r="HC95">
        <v>9999</v>
      </c>
      <c r="HD95">
        <v>9999</v>
      </c>
      <c r="HE95">
        <v>1.86277</v>
      </c>
      <c r="HF95">
        <v>1.86783</v>
      </c>
      <c r="HG95">
        <v>1.86755</v>
      </c>
      <c r="HH95">
        <v>1.86859</v>
      </c>
      <c r="HI95">
        <v>1.86951</v>
      </c>
      <c r="HJ95">
        <v>1.86557</v>
      </c>
      <c r="HK95">
        <v>1.86672</v>
      </c>
      <c r="HL95">
        <v>1.8681</v>
      </c>
      <c r="HM95">
        <v>5</v>
      </c>
      <c r="HN95">
        <v>0</v>
      </c>
      <c r="HO95">
        <v>0</v>
      </c>
      <c r="HP95">
        <v>0</v>
      </c>
      <c r="HQ95" t="s">
        <v>411</v>
      </c>
      <c r="HR95" t="s">
        <v>412</v>
      </c>
      <c r="HS95" t="s">
        <v>413</v>
      </c>
      <c r="HT95" t="s">
        <v>413</v>
      </c>
      <c r="HU95" t="s">
        <v>413</v>
      </c>
      <c r="HV95" t="s">
        <v>413</v>
      </c>
      <c r="HW95">
        <v>0</v>
      </c>
      <c r="HX95">
        <v>100</v>
      </c>
      <c r="HY95">
        <v>100</v>
      </c>
      <c r="HZ95">
        <v>11.68</v>
      </c>
      <c r="IA95">
        <v>0.0568</v>
      </c>
      <c r="IB95">
        <v>4.05733592392587</v>
      </c>
      <c r="IC95">
        <v>0.00686039997816796</v>
      </c>
      <c r="ID95">
        <v>-6.09800565113382e-07</v>
      </c>
      <c r="IE95">
        <v>-3.62270322714017e-11</v>
      </c>
      <c r="IF95">
        <v>0.00552775430249796</v>
      </c>
      <c r="IG95">
        <v>-0.0240141547127097</v>
      </c>
      <c r="IH95">
        <v>0.00268956239764471</v>
      </c>
      <c r="II95">
        <v>-3.17667099220491e-05</v>
      </c>
      <c r="IJ95">
        <v>-3</v>
      </c>
      <c r="IK95">
        <v>2046</v>
      </c>
      <c r="IL95">
        <v>1</v>
      </c>
      <c r="IM95">
        <v>25</v>
      </c>
      <c r="IN95">
        <v>-564.6</v>
      </c>
      <c r="IO95">
        <v>-564.6</v>
      </c>
      <c r="IP95">
        <v>2.54883</v>
      </c>
      <c r="IQ95">
        <v>2.59155</v>
      </c>
      <c r="IR95">
        <v>1.54785</v>
      </c>
      <c r="IS95">
        <v>2.30957</v>
      </c>
      <c r="IT95">
        <v>1.34644</v>
      </c>
      <c r="IU95">
        <v>2.3877</v>
      </c>
      <c r="IV95">
        <v>31.608</v>
      </c>
      <c r="IW95">
        <v>15.0864</v>
      </c>
      <c r="IX95">
        <v>18</v>
      </c>
      <c r="IY95">
        <v>502.761</v>
      </c>
      <c r="IZ95">
        <v>394.072</v>
      </c>
      <c r="JA95">
        <v>13.0952</v>
      </c>
      <c r="JB95">
        <v>25.5547</v>
      </c>
      <c r="JC95">
        <v>30.0002</v>
      </c>
      <c r="JD95">
        <v>25.5916</v>
      </c>
      <c r="JE95">
        <v>25.5456</v>
      </c>
      <c r="JF95">
        <v>51.0489</v>
      </c>
      <c r="JG95">
        <v>47.7023</v>
      </c>
      <c r="JH95">
        <v>0</v>
      </c>
      <c r="JI95">
        <v>13.0898</v>
      </c>
      <c r="JJ95">
        <v>1322.01</v>
      </c>
      <c r="JK95">
        <v>11.659</v>
      </c>
      <c r="JL95">
        <v>102.291</v>
      </c>
      <c r="JM95">
        <v>102.89</v>
      </c>
    </row>
    <row r="96" spans="1:273">
      <c r="A96">
        <v>80</v>
      </c>
      <c r="B96">
        <v>1510788738.1</v>
      </c>
      <c r="C96">
        <v>486.5</v>
      </c>
      <c r="D96" t="s">
        <v>570</v>
      </c>
      <c r="E96" t="s">
        <v>571</v>
      </c>
      <c r="F96">
        <v>5</v>
      </c>
      <c r="G96" t="s">
        <v>405</v>
      </c>
      <c r="H96" t="s">
        <v>406</v>
      </c>
      <c r="I96">
        <v>1510788730.27857</v>
      </c>
      <c r="J96">
        <f>(K96)/1000</f>
        <v>0</v>
      </c>
      <c r="K96">
        <f>IF(CZ96, AN96, AH96)</f>
        <v>0</v>
      </c>
      <c r="L96">
        <f>IF(CZ96, AI96, AG96)</f>
        <v>0</v>
      </c>
      <c r="M96">
        <f>DB96 - IF(AU96&gt;1, L96*CV96*100.0/(AW96*DP96), 0)</f>
        <v>0</v>
      </c>
      <c r="N96">
        <f>((T96-J96/2)*M96-L96)/(T96+J96/2)</f>
        <v>0</v>
      </c>
      <c r="O96">
        <f>N96*(DI96+DJ96)/1000.0</f>
        <v>0</v>
      </c>
      <c r="P96">
        <f>(DB96 - IF(AU96&gt;1, L96*CV96*100.0/(AW96*DP96), 0))*(DI96+DJ96)/1000.0</f>
        <v>0</v>
      </c>
      <c r="Q96">
        <f>2.0/((1/S96-1/R96)+SIGN(S96)*SQRT((1/S96-1/R96)*(1/S96-1/R96) + 4*CW96/((CW96+1)*(CW96+1))*(2*1/S96*1/R96-1/R96*1/R96)))</f>
        <v>0</v>
      </c>
      <c r="R96">
        <f>IF(LEFT(CX96,1)&lt;&gt;"0",IF(LEFT(CX96,1)="1",3.0,CY96),$D$5+$E$5*(DP96*DI96/($K$5*1000))+$F$5*(DP96*DI96/($K$5*1000))*MAX(MIN(CV96,$J$5),$I$5)*MAX(MIN(CV96,$J$5),$I$5)+$G$5*MAX(MIN(CV96,$J$5),$I$5)*(DP96*DI96/($K$5*1000))+$H$5*(DP96*DI96/($K$5*1000))*(DP96*DI96/($K$5*1000)))</f>
        <v>0</v>
      </c>
      <c r="S96">
        <f>J96*(1000-(1000*0.61365*exp(17.502*W96/(240.97+W96))/(DI96+DJ96)+DD96)/2)/(1000*0.61365*exp(17.502*W96/(240.97+W96))/(DI96+DJ96)-DD96)</f>
        <v>0</v>
      </c>
      <c r="T96">
        <f>1/((CW96+1)/(Q96/1.6)+1/(R96/1.37)) + CW96/((CW96+1)/(Q96/1.6) + CW96/(R96/1.37))</f>
        <v>0</v>
      </c>
      <c r="U96">
        <f>(CR96*CU96)</f>
        <v>0</v>
      </c>
      <c r="V96">
        <f>(DK96+(U96+2*0.95*5.67E-8*(((DK96+$B$7)+273)^4-(DK96+273)^4)-44100*J96)/(1.84*29.3*R96+8*0.95*5.67E-8*(DK96+273)^3))</f>
        <v>0</v>
      </c>
      <c r="W96">
        <f>($C$7*DL96+$D$7*DM96+$E$7*V96)</f>
        <v>0</v>
      </c>
      <c r="X96">
        <f>0.61365*exp(17.502*W96/(240.97+W96))</f>
        <v>0</v>
      </c>
      <c r="Y96">
        <f>(Z96/AA96*100)</f>
        <v>0</v>
      </c>
      <c r="Z96">
        <f>DD96*(DI96+DJ96)/1000</f>
        <v>0</v>
      </c>
      <c r="AA96">
        <f>0.61365*exp(17.502*DK96/(240.97+DK96))</f>
        <v>0</v>
      </c>
      <c r="AB96">
        <f>(X96-DD96*(DI96+DJ96)/1000)</f>
        <v>0</v>
      </c>
      <c r="AC96">
        <f>(-J96*44100)</f>
        <v>0</v>
      </c>
      <c r="AD96">
        <f>2*29.3*R96*0.92*(DK96-W96)</f>
        <v>0</v>
      </c>
      <c r="AE96">
        <f>2*0.95*5.67E-8*(((DK96+$B$7)+273)^4-(W96+273)^4)</f>
        <v>0</v>
      </c>
      <c r="AF96">
        <f>U96+AE96+AC96+AD96</f>
        <v>0</v>
      </c>
      <c r="AG96">
        <f>DH96*AU96*(DC96-DB96*(1000-AU96*DE96)/(1000-AU96*DD96))/(100*CV96)</f>
        <v>0</v>
      </c>
      <c r="AH96">
        <f>1000*DH96*AU96*(DD96-DE96)/(100*CV96*(1000-AU96*DD96))</f>
        <v>0</v>
      </c>
      <c r="AI96">
        <f>(AJ96 - AK96 - DI96*1E3/(8.314*(DK96+273.15)) * AM96/DH96 * AL96) * DH96/(100*CV96) * (1000 - DE96)/1000</f>
        <v>0</v>
      </c>
      <c r="AJ96">
        <v>1326.38344584671</v>
      </c>
      <c r="AK96">
        <v>1304.76503030303</v>
      </c>
      <c r="AL96">
        <v>3.41380563710812</v>
      </c>
      <c r="AM96">
        <v>64.2423246042722</v>
      </c>
      <c r="AN96">
        <f>(AP96 - AO96 + DI96*1E3/(8.314*(DK96+273.15)) * AR96/DH96 * AQ96) * DH96/(100*CV96) * 1000/(1000 - AP96)</f>
        <v>0</v>
      </c>
      <c r="AO96">
        <v>11.6932375126782</v>
      </c>
      <c r="AP96">
        <v>12.3102963636364</v>
      </c>
      <c r="AQ96">
        <v>-0.000102018366758499</v>
      </c>
      <c r="AR96">
        <v>102.202052282038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MAX(0,($B$13+$C$13*DP96)/(1+$D$13*DP96)*DI96/(DK96+273)*$E$13)</f>
        <v>0</v>
      </c>
      <c r="AX96" t="s">
        <v>407</v>
      </c>
      <c r="AY96" t="s">
        <v>407</v>
      </c>
      <c r="AZ96">
        <v>0</v>
      </c>
      <c r="BA96">
        <v>0</v>
      </c>
      <c r="BB96">
        <f>1-AZ96/BA96</f>
        <v>0</v>
      </c>
      <c r="BC96">
        <v>0</v>
      </c>
      <c r="BD96" t="s">
        <v>407</v>
      </c>
      <c r="BE96" t="s">
        <v>407</v>
      </c>
      <c r="BF96">
        <v>0</v>
      </c>
      <c r="BG96">
        <v>0</v>
      </c>
      <c r="BH96">
        <f>1-BF96/BG96</f>
        <v>0</v>
      </c>
      <c r="BI96">
        <v>0.5</v>
      </c>
      <c r="BJ96">
        <f>CS96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407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f>$B$11*DQ96+$C$11*DR96+$F$11*EC96*(1-EF96)</f>
        <v>0</v>
      </c>
      <c r="CS96">
        <f>CR96*CT96</f>
        <v>0</v>
      </c>
      <c r="CT96">
        <f>($B$11*$D$9+$C$11*$D$9+$F$11*((EP96+EH96)/MAX(EP96+EH96+EQ96, 0.1)*$I$9+EQ96/MAX(EP96+EH96+EQ96, 0.1)*$J$9))/($B$11+$C$11+$F$11)</f>
        <v>0</v>
      </c>
      <c r="CU96">
        <f>($B$11*$K$9+$C$11*$K$9+$F$11*((EP96+EH96)/MAX(EP96+EH96+EQ96, 0.1)*$P$9+EQ96/MAX(EP96+EH96+EQ96, 0.1)*$Q$9))/($B$11+$C$11+$F$11)</f>
        <v>0</v>
      </c>
      <c r="CV96">
        <v>2.18</v>
      </c>
      <c r="CW96">
        <v>0.5</v>
      </c>
      <c r="CX96" t="s">
        <v>408</v>
      </c>
      <c r="CY96">
        <v>2</v>
      </c>
      <c r="CZ96" t="b">
        <v>1</v>
      </c>
      <c r="DA96">
        <v>1510788730.27857</v>
      </c>
      <c r="DB96">
        <v>1264.40964285714</v>
      </c>
      <c r="DC96">
        <v>1293.52071428571</v>
      </c>
      <c r="DD96">
        <v>12.3164892857143</v>
      </c>
      <c r="DE96">
        <v>11.6934821428571</v>
      </c>
      <c r="DF96">
        <v>1252.78678571429</v>
      </c>
      <c r="DG96">
        <v>12.259675</v>
      </c>
      <c r="DH96">
        <v>500.078</v>
      </c>
      <c r="DI96">
        <v>89.6616285714286</v>
      </c>
      <c r="DJ96">
        <v>0.100016025</v>
      </c>
      <c r="DK96">
        <v>19.137225</v>
      </c>
      <c r="DL96">
        <v>20.011075</v>
      </c>
      <c r="DM96">
        <v>999.9</v>
      </c>
      <c r="DN96">
        <v>0</v>
      </c>
      <c r="DO96">
        <v>0</v>
      </c>
      <c r="DP96">
        <v>9996.96035714286</v>
      </c>
      <c r="DQ96">
        <v>0</v>
      </c>
      <c r="DR96">
        <v>9.98099642857143</v>
      </c>
      <c r="DS96">
        <v>-29.1108607142857</v>
      </c>
      <c r="DT96">
        <v>1280.17714285714</v>
      </c>
      <c r="DU96">
        <v>1308.82571428571</v>
      </c>
      <c r="DV96">
        <v>0.623018071428571</v>
      </c>
      <c r="DW96">
        <v>1293.52071428571</v>
      </c>
      <c r="DX96">
        <v>11.6934821428571</v>
      </c>
      <c r="DY96">
        <v>1.10431642857143</v>
      </c>
      <c r="DZ96">
        <v>1.04845714285714</v>
      </c>
      <c r="EA96">
        <v>8.3705875</v>
      </c>
      <c r="EB96">
        <v>7.60773428571428</v>
      </c>
      <c r="EC96">
        <v>1999.99571428571</v>
      </c>
      <c r="ED96">
        <v>0.97999475</v>
      </c>
      <c r="EE96">
        <v>0.0200053</v>
      </c>
      <c r="EF96">
        <v>0</v>
      </c>
      <c r="EG96">
        <v>2.31131071428571</v>
      </c>
      <c r="EH96">
        <v>0</v>
      </c>
      <c r="EI96">
        <v>3799.58178571429</v>
      </c>
      <c r="EJ96">
        <v>17300.0857142857</v>
      </c>
      <c r="EK96">
        <v>37.95725</v>
      </c>
      <c r="EL96">
        <v>38.6405</v>
      </c>
      <c r="EM96">
        <v>37.9215</v>
      </c>
      <c r="EN96">
        <v>36.973</v>
      </c>
      <c r="EO96">
        <v>36.82325</v>
      </c>
      <c r="EP96">
        <v>1959.98428571429</v>
      </c>
      <c r="EQ96">
        <v>40.0114285714286</v>
      </c>
      <c r="ER96">
        <v>0</v>
      </c>
      <c r="ES96">
        <v>1679676086.3</v>
      </c>
      <c r="ET96">
        <v>0</v>
      </c>
      <c r="EU96">
        <v>2.33305384615385</v>
      </c>
      <c r="EV96">
        <v>0.222495721448998</v>
      </c>
      <c r="EW96">
        <v>-2.23760685009305</v>
      </c>
      <c r="EX96">
        <v>3799.64346153846</v>
      </c>
      <c r="EY96">
        <v>15</v>
      </c>
      <c r="EZ96">
        <v>0</v>
      </c>
      <c r="FA96" t="s">
        <v>409</v>
      </c>
      <c r="FB96">
        <v>1510822609</v>
      </c>
      <c r="FC96">
        <v>1510822610</v>
      </c>
      <c r="FD96">
        <v>0</v>
      </c>
      <c r="FE96">
        <v>-0.09</v>
      </c>
      <c r="FF96">
        <v>-0.009</v>
      </c>
      <c r="FG96">
        <v>6.722</v>
      </c>
      <c r="FH96">
        <v>0.497</v>
      </c>
      <c r="FI96">
        <v>420</v>
      </c>
      <c r="FJ96">
        <v>24</v>
      </c>
      <c r="FK96">
        <v>0.26</v>
      </c>
      <c r="FL96">
        <v>0.06</v>
      </c>
      <c r="FM96">
        <v>0.62378575</v>
      </c>
      <c r="FN96">
        <v>-0.0214417485928705</v>
      </c>
      <c r="FO96">
        <v>0.00269191101961042</v>
      </c>
      <c r="FP96">
        <v>1</v>
      </c>
      <c r="FQ96">
        <v>1</v>
      </c>
      <c r="FR96">
        <v>1</v>
      </c>
      <c r="FS96" t="s">
        <v>410</v>
      </c>
      <c r="FT96">
        <v>2.97445</v>
      </c>
      <c r="FU96">
        <v>2.7538</v>
      </c>
      <c r="FV96">
        <v>0.193692</v>
      </c>
      <c r="FW96">
        <v>0.197264</v>
      </c>
      <c r="FX96">
        <v>0.0637354</v>
      </c>
      <c r="FY96">
        <v>0.0619616</v>
      </c>
      <c r="FZ96">
        <v>31419.2</v>
      </c>
      <c r="GA96">
        <v>34129.9</v>
      </c>
      <c r="GB96">
        <v>35306.4</v>
      </c>
      <c r="GC96">
        <v>38552.8</v>
      </c>
      <c r="GD96">
        <v>46833.2</v>
      </c>
      <c r="GE96">
        <v>52206.8</v>
      </c>
      <c r="GF96">
        <v>55112.3</v>
      </c>
      <c r="GG96">
        <v>61798.3</v>
      </c>
      <c r="GH96">
        <v>2.00312</v>
      </c>
      <c r="GI96">
        <v>1.82943</v>
      </c>
      <c r="GJ96">
        <v>0.0343844</v>
      </c>
      <c r="GK96">
        <v>0</v>
      </c>
      <c r="GL96">
        <v>19.4454</v>
      </c>
      <c r="GM96">
        <v>999.9</v>
      </c>
      <c r="GN96">
        <v>52.741</v>
      </c>
      <c r="GO96">
        <v>27.835</v>
      </c>
      <c r="GP96">
        <v>22.1083</v>
      </c>
      <c r="GQ96">
        <v>55.9394</v>
      </c>
      <c r="GR96">
        <v>49.8518</v>
      </c>
      <c r="GS96">
        <v>1</v>
      </c>
      <c r="GT96">
        <v>-0.114136</v>
      </c>
      <c r="GU96">
        <v>4.97143</v>
      </c>
      <c r="GV96">
        <v>20.0827</v>
      </c>
      <c r="GW96">
        <v>5.20321</v>
      </c>
      <c r="GX96">
        <v>12.004</v>
      </c>
      <c r="GY96">
        <v>4.97565</v>
      </c>
      <c r="GZ96">
        <v>3.29295</v>
      </c>
      <c r="HA96">
        <v>999.9</v>
      </c>
      <c r="HB96">
        <v>9999</v>
      </c>
      <c r="HC96">
        <v>9999</v>
      </c>
      <c r="HD96">
        <v>9999</v>
      </c>
      <c r="HE96">
        <v>1.86277</v>
      </c>
      <c r="HF96">
        <v>1.86779</v>
      </c>
      <c r="HG96">
        <v>1.86754</v>
      </c>
      <c r="HH96">
        <v>1.86859</v>
      </c>
      <c r="HI96">
        <v>1.86951</v>
      </c>
      <c r="HJ96">
        <v>1.86556</v>
      </c>
      <c r="HK96">
        <v>1.86671</v>
      </c>
      <c r="HL96">
        <v>1.86812</v>
      </c>
      <c r="HM96">
        <v>5</v>
      </c>
      <c r="HN96">
        <v>0</v>
      </c>
      <c r="HO96">
        <v>0</v>
      </c>
      <c r="HP96">
        <v>0</v>
      </c>
      <c r="HQ96" t="s">
        <v>411</v>
      </c>
      <c r="HR96" t="s">
        <v>412</v>
      </c>
      <c r="HS96" t="s">
        <v>413</v>
      </c>
      <c r="HT96" t="s">
        <v>413</v>
      </c>
      <c r="HU96" t="s">
        <v>413</v>
      </c>
      <c r="HV96" t="s">
        <v>413</v>
      </c>
      <c r="HW96">
        <v>0</v>
      </c>
      <c r="HX96">
        <v>100</v>
      </c>
      <c r="HY96">
        <v>100</v>
      </c>
      <c r="HZ96">
        <v>11.76</v>
      </c>
      <c r="IA96">
        <v>0.0566</v>
      </c>
      <c r="IB96">
        <v>4.05733592392587</v>
      </c>
      <c r="IC96">
        <v>0.00686039997816796</v>
      </c>
      <c r="ID96">
        <v>-6.09800565113382e-07</v>
      </c>
      <c r="IE96">
        <v>-3.62270322714017e-11</v>
      </c>
      <c r="IF96">
        <v>0.00552775430249796</v>
      </c>
      <c r="IG96">
        <v>-0.0240141547127097</v>
      </c>
      <c r="IH96">
        <v>0.00268956239764471</v>
      </c>
      <c r="II96">
        <v>-3.17667099220491e-05</v>
      </c>
      <c r="IJ96">
        <v>-3</v>
      </c>
      <c r="IK96">
        <v>2046</v>
      </c>
      <c r="IL96">
        <v>1</v>
      </c>
      <c r="IM96">
        <v>25</v>
      </c>
      <c r="IN96">
        <v>-564.5</v>
      </c>
      <c r="IO96">
        <v>-564.5</v>
      </c>
      <c r="IP96">
        <v>2.57202</v>
      </c>
      <c r="IQ96">
        <v>2.6001</v>
      </c>
      <c r="IR96">
        <v>1.54785</v>
      </c>
      <c r="IS96">
        <v>2.30957</v>
      </c>
      <c r="IT96">
        <v>1.34644</v>
      </c>
      <c r="IU96">
        <v>2.28149</v>
      </c>
      <c r="IV96">
        <v>31.6298</v>
      </c>
      <c r="IW96">
        <v>15.0864</v>
      </c>
      <c r="IX96">
        <v>18</v>
      </c>
      <c r="IY96">
        <v>502.745</v>
      </c>
      <c r="IZ96">
        <v>394.261</v>
      </c>
      <c r="JA96">
        <v>13.0857</v>
      </c>
      <c r="JB96">
        <v>25.5547</v>
      </c>
      <c r="JC96">
        <v>30</v>
      </c>
      <c r="JD96">
        <v>25.5916</v>
      </c>
      <c r="JE96">
        <v>25.5456</v>
      </c>
      <c r="JF96">
        <v>51.4771</v>
      </c>
      <c r="JG96">
        <v>47.7023</v>
      </c>
      <c r="JH96">
        <v>0</v>
      </c>
      <c r="JI96">
        <v>13.078</v>
      </c>
      <c r="JJ96">
        <v>1342.12</v>
      </c>
      <c r="JK96">
        <v>11.659</v>
      </c>
      <c r="JL96">
        <v>102.291</v>
      </c>
      <c r="JM96">
        <v>102.889</v>
      </c>
    </row>
    <row r="97" spans="1:273">
      <c r="A97">
        <v>81</v>
      </c>
      <c r="B97">
        <v>1510788743.6</v>
      </c>
      <c r="C97">
        <v>492</v>
      </c>
      <c r="D97" t="s">
        <v>572</v>
      </c>
      <c r="E97" t="s">
        <v>573</v>
      </c>
      <c r="F97">
        <v>5</v>
      </c>
      <c r="G97" t="s">
        <v>405</v>
      </c>
      <c r="H97" t="s">
        <v>406</v>
      </c>
      <c r="I97">
        <v>1510788735.85</v>
      </c>
      <c r="J97">
        <f>(K97)/1000</f>
        <v>0</v>
      </c>
      <c r="K97">
        <f>IF(CZ97, AN97, AH97)</f>
        <v>0</v>
      </c>
      <c r="L97">
        <f>IF(CZ97, AI97, AG97)</f>
        <v>0</v>
      </c>
      <c r="M97">
        <f>DB97 - IF(AU97&gt;1, L97*CV97*100.0/(AW97*DP97), 0)</f>
        <v>0</v>
      </c>
      <c r="N97">
        <f>((T97-J97/2)*M97-L97)/(T97+J97/2)</f>
        <v>0</v>
      </c>
      <c r="O97">
        <f>N97*(DI97+DJ97)/1000.0</f>
        <v>0</v>
      </c>
      <c r="P97">
        <f>(DB97 - IF(AU97&gt;1, L97*CV97*100.0/(AW97*DP97), 0))*(DI97+DJ97)/1000.0</f>
        <v>0</v>
      </c>
      <c r="Q97">
        <f>2.0/((1/S97-1/R97)+SIGN(S97)*SQRT((1/S97-1/R97)*(1/S97-1/R97) + 4*CW97/((CW97+1)*(CW97+1))*(2*1/S97*1/R97-1/R97*1/R97)))</f>
        <v>0</v>
      </c>
      <c r="R97">
        <f>IF(LEFT(CX97,1)&lt;&gt;"0",IF(LEFT(CX97,1)="1",3.0,CY97),$D$5+$E$5*(DP97*DI97/($K$5*1000))+$F$5*(DP97*DI97/($K$5*1000))*MAX(MIN(CV97,$J$5),$I$5)*MAX(MIN(CV97,$J$5),$I$5)+$G$5*MAX(MIN(CV97,$J$5),$I$5)*(DP97*DI97/($K$5*1000))+$H$5*(DP97*DI97/($K$5*1000))*(DP97*DI97/($K$5*1000)))</f>
        <v>0</v>
      </c>
      <c r="S97">
        <f>J97*(1000-(1000*0.61365*exp(17.502*W97/(240.97+W97))/(DI97+DJ97)+DD97)/2)/(1000*0.61365*exp(17.502*W97/(240.97+W97))/(DI97+DJ97)-DD97)</f>
        <v>0</v>
      </c>
      <c r="T97">
        <f>1/((CW97+1)/(Q97/1.6)+1/(R97/1.37)) + CW97/((CW97+1)/(Q97/1.6) + CW97/(R97/1.37))</f>
        <v>0</v>
      </c>
      <c r="U97">
        <f>(CR97*CU97)</f>
        <v>0</v>
      </c>
      <c r="V97">
        <f>(DK97+(U97+2*0.95*5.67E-8*(((DK97+$B$7)+273)^4-(DK97+273)^4)-44100*J97)/(1.84*29.3*R97+8*0.95*5.67E-8*(DK97+273)^3))</f>
        <v>0</v>
      </c>
      <c r="W97">
        <f>($C$7*DL97+$D$7*DM97+$E$7*V97)</f>
        <v>0</v>
      </c>
      <c r="X97">
        <f>0.61365*exp(17.502*W97/(240.97+W97))</f>
        <v>0</v>
      </c>
      <c r="Y97">
        <f>(Z97/AA97*100)</f>
        <v>0</v>
      </c>
      <c r="Z97">
        <f>DD97*(DI97+DJ97)/1000</f>
        <v>0</v>
      </c>
      <c r="AA97">
        <f>0.61365*exp(17.502*DK97/(240.97+DK97))</f>
        <v>0</v>
      </c>
      <c r="AB97">
        <f>(X97-DD97*(DI97+DJ97)/1000)</f>
        <v>0</v>
      </c>
      <c r="AC97">
        <f>(-J97*44100)</f>
        <v>0</v>
      </c>
      <c r="AD97">
        <f>2*29.3*R97*0.92*(DK97-W97)</f>
        <v>0</v>
      </c>
      <c r="AE97">
        <f>2*0.95*5.67E-8*(((DK97+$B$7)+273)^4-(W97+273)^4)</f>
        <v>0</v>
      </c>
      <c r="AF97">
        <f>U97+AE97+AC97+AD97</f>
        <v>0</v>
      </c>
      <c r="AG97">
        <f>DH97*AU97*(DC97-DB97*(1000-AU97*DE97)/(1000-AU97*DD97))/(100*CV97)</f>
        <v>0</v>
      </c>
      <c r="AH97">
        <f>1000*DH97*AU97*(DD97-DE97)/(100*CV97*(1000-AU97*DD97))</f>
        <v>0</v>
      </c>
      <c r="AI97">
        <f>(AJ97 - AK97 - DI97*1E3/(8.314*(DK97+273.15)) * AM97/DH97 * AL97) * DH97/(100*CV97) * (1000 - DE97)/1000</f>
        <v>0</v>
      </c>
      <c r="AJ97">
        <v>1344.73754562806</v>
      </c>
      <c r="AK97">
        <v>1323.18339393939</v>
      </c>
      <c r="AL97">
        <v>3.35330849326331</v>
      </c>
      <c r="AM97">
        <v>64.2423246042722</v>
      </c>
      <c r="AN97">
        <f>(AP97 - AO97 + DI97*1E3/(8.314*(DK97+273.15)) * AR97/DH97 * AQ97) * DH97/(100*CV97) * 1000/(1000 - AP97)</f>
        <v>0</v>
      </c>
      <c r="AO97">
        <v>11.6931210320494</v>
      </c>
      <c r="AP97">
        <v>12.3048878787879</v>
      </c>
      <c r="AQ97">
        <v>-6.14475467113757e-05</v>
      </c>
      <c r="AR97">
        <v>102.202052282038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MAX(0,($B$13+$C$13*DP97)/(1+$D$13*DP97)*DI97/(DK97+273)*$E$13)</f>
        <v>0</v>
      </c>
      <c r="AX97" t="s">
        <v>407</v>
      </c>
      <c r="AY97" t="s">
        <v>407</v>
      </c>
      <c r="AZ97">
        <v>0</v>
      </c>
      <c r="BA97">
        <v>0</v>
      </c>
      <c r="BB97">
        <f>1-AZ97/BA97</f>
        <v>0</v>
      </c>
      <c r="BC97">
        <v>0</v>
      </c>
      <c r="BD97" t="s">
        <v>407</v>
      </c>
      <c r="BE97" t="s">
        <v>407</v>
      </c>
      <c r="BF97">
        <v>0</v>
      </c>
      <c r="BG97">
        <v>0</v>
      </c>
      <c r="BH97">
        <f>1-BF97/BG97</f>
        <v>0</v>
      </c>
      <c r="BI97">
        <v>0.5</v>
      </c>
      <c r="BJ97">
        <f>CS97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407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f>$B$11*DQ97+$C$11*DR97+$F$11*EC97*(1-EF97)</f>
        <v>0</v>
      </c>
      <c r="CS97">
        <f>CR97*CT97</f>
        <v>0</v>
      </c>
      <c r="CT97">
        <f>($B$11*$D$9+$C$11*$D$9+$F$11*((EP97+EH97)/MAX(EP97+EH97+EQ97, 0.1)*$I$9+EQ97/MAX(EP97+EH97+EQ97, 0.1)*$J$9))/($B$11+$C$11+$F$11)</f>
        <v>0</v>
      </c>
      <c r="CU97">
        <f>($B$11*$K$9+$C$11*$K$9+$F$11*((EP97+EH97)/MAX(EP97+EH97+EQ97, 0.1)*$P$9+EQ97/MAX(EP97+EH97+EQ97, 0.1)*$Q$9))/($B$11+$C$11+$F$11)</f>
        <v>0</v>
      </c>
      <c r="CV97">
        <v>2.18</v>
      </c>
      <c r="CW97">
        <v>0.5</v>
      </c>
      <c r="CX97" t="s">
        <v>408</v>
      </c>
      <c r="CY97">
        <v>2</v>
      </c>
      <c r="CZ97" t="b">
        <v>1</v>
      </c>
      <c r="DA97">
        <v>1510788735.85</v>
      </c>
      <c r="DB97">
        <v>1282.82857142857</v>
      </c>
      <c r="DC97">
        <v>1311.87892857143</v>
      </c>
      <c r="DD97">
        <v>12.3118464285714</v>
      </c>
      <c r="DE97">
        <v>11.6932642857143</v>
      </c>
      <c r="DF97">
        <v>1271.11178571429</v>
      </c>
      <c r="DG97">
        <v>12.2551535714286</v>
      </c>
      <c r="DH97">
        <v>500.065071428571</v>
      </c>
      <c r="DI97">
        <v>89.6605964285714</v>
      </c>
      <c r="DJ97">
        <v>0.0999901428571428</v>
      </c>
      <c r="DK97">
        <v>19.1323214285714</v>
      </c>
      <c r="DL97">
        <v>20.0101785714286</v>
      </c>
      <c r="DM97">
        <v>999.9</v>
      </c>
      <c r="DN97">
        <v>0</v>
      </c>
      <c r="DO97">
        <v>0</v>
      </c>
      <c r="DP97">
        <v>9998.83714285714</v>
      </c>
      <c r="DQ97">
        <v>0</v>
      </c>
      <c r="DR97">
        <v>9.98099642857143</v>
      </c>
      <c r="DS97">
        <v>-29.050575</v>
      </c>
      <c r="DT97">
        <v>1298.81964285714</v>
      </c>
      <c r="DU97">
        <v>1327.40071428571</v>
      </c>
      <c r="DV97">
        <v>0.618589214285714</v>
      </c>
      <c r="DW97">
        <v>1311.87892857143</v>
      </c>
      <c r="DX97">
        <v>11.6932642857143</v>
      </c>
      <c r="DY97">
        <v>1.10388785714286</v>
      </c>
      <c r="DZ97">
        <v>1.048425</v>
      </c>
      <c r="EA97">
        <v>8.36485714285714</v>
      </c>
      <c r="EB97">
        <v>7.60729535714286</v>
      </c>
      <c r="EC97">
        <v>1999.98964285714</v>
      </c>
      <c r="ED97">
        <v>0.97999475</v>
      </c>
      <c r="EE97">
        <v>0.0200053</v>
      </c>
      <c r="EF97">
        <v>0</v>
      </c>
      <c r="EG97">
        <v>2.28645714285714</v>
      </c>
      <c r="EH97">
        <v>0</v>
      </c>
      <c r="EI97">
        <v>3799.29928571429</v>
      </c>
      <c r="EJ97">
        <v>17300.0321428571</v>
      </c>
      <c r="EK97">
        <v>37.9281428571429</v>
      </c>
      <c r="EL97">
        <v>38.616</v>
      </c>
      <c r="EM97">
        <v>37.8993571428571</v>
      </c>
      <c r="EN97">
        <v>36.9505</v>
      </c>
      <c r="EO97">
        <v>36.7987142857143</v>
      </c>
      <c r="EP97">
        <v>1959.97892857143</v>
      </c>
      <c r="EQ97">
        <v>40.0107142857143</v>
      </c>
      <c r="ER97">
        <v>0</v>
      </c>
      <c r="ES97">
        <v>1679676091.7</v>
      </c>
      <c r="ET97">
        <v>0</v>
      </c>
      <c r="EU97">
        <v>2.311696</v>
      </c>
      <c r="EV97">
        <v>-0.327400004301319</v>
      </c>
      <c r="EW97">
        <v>-3.30230768552888</v>
      </c>
      <c r="EX97">
        <v>3799.2984</v>
      </c>
      <c r="EY97">
        <v>15</v>
      </c>
      <c r="EZ97">
        <v>0</v>
      </c>
      <c r="FA97" t="s">
        <v>409</v>
      </c>
      <c r="FB97">
        <v>1510822609</v>
      </c>
      <c r="FC97">
        <v>1510822610</v>
      </c>
      <c r="FD97">
        <v>0</v>
      </c>
      <c r="FE97">
        <v>-0.09</v>
      </c>
      <c r="FF97">
        <v>-0.009</v>
      </c>
      <c r="FG97">
        <v>6.722</v>
      </c>
      <c r="FH97">
        <v>0.497</v>
      </c>
      <c r="FI97">
        <v>420</v>
      </c>
      <c r="FJ97">
        <v>24</v>
      </c>
      <c r="FK97">
        <v>0.26</v>
      </c>
      <c r="FL97">
        <v>0.06</v>
      </c>
      <c r="FM97">
        <v>0.620564</v>
      </c>
      <c r="FN97">
        <v>-0.0479624240150091</v>
      </c>
      <c r="FO97">
        <v>0.00470234104994523</v>
      </c>
      <c r="FP97">
        <v>1</v>
      </c>
      <c r="FQ97">
        <v>1</v>
      </c>
      <c r="FR97">
        <v>1</v>
      </c>
      <c r="FS97" t="s">
        <v>410</v>
      </c>
      <c r="FT97">
        <v>2.97453</v>
      </c>
      <c r="FU97">
        <v>2.75372</v>
      </c>
      <c r="FV97">
        <v>0.195363</v>
      </c>
      <c r="FW97">
        <v>0.198981</v>
      </c>
      <c r="FX97">
        <v>0.0637137</v>
      </c>
      <c r="FY97">
        <v>0.0619613</v>
      </c>
      <c r="FZ97">
        <v>31354.1</v>
      </c>
      <c r="GA97">
        <v>34057.1</v>
      </c>
      <c r="GB97">
        <v>35306.3</v>
      </c>
      <c r="GC97">
        <v>38553</v>
      </c>
      <c r="GD97">
        <v>46834.7</v>
      </c>
      <c r="GE97">
        <v>52206.9</v>
      </c>
      <c r="GF97">
        <v>55112.6</v>
      </c>
      <c r="GG97">
        <v>61798.4</v>
      </c>
      <c r="GH97">
        <v>2.00318</v>
      </c>
      <c r="GI97">
        <v>1.82897</v>
      </c>
      <c r="GJ97">
        <v>0.0345074</v>
      </c>
      <c r="GK97">
        <v>0</v>
      </c>
      <c r="GL97">
        <v>19.4452</v>
      </c>
      <c r="GM97">
        <v>999.9</v>
      </c>
      <c r="GN97">
        <v>52.692</v>
      </c>
      <c r="GO97">
        <v>27.835</v>
      </c>
      <c r="GP97">
        <v>22.0875</v>
      </c>
      <c r="GQ97">
        <v>55.8594</v>
      </c>
      <c r="GR97">
        <v>49.8838</v>
      </c>
      <c r="GS97">
        <v>1</v>
      </c>
      <c r="GT97">
        <v>-0.114357</v>
      </c>
      <c r="GU97">
        <v>4.98461</v>
      </c>
      <c r="GV97">
        <v>20.0825</v>
      </c>
      <c r="GW97">
        <v>5.20306</v>
      </c>
      <c r="GX97">
        <v>12.0041</v>
      </c>
      <c r="GY97">
        <v>4.9757</v>
      </c>
      <c r="GZ97">
        <v>3.293</v>
      </c>
      <c r="HA97">
        <v>999.9</v>
      </c>
      <c r="HB97">
        <v>9999</v>
      </c>
      <c r="HC97">
        <v>9999</v>
      </c>
      <c r="HD97">
        <v>9999</v>
      </c>
      <c r="HE97">
        <v>1.86277</v>
      </c>
      <c r="HF97">
        <v>1.86779</v>
      </c>
      <c r="HG97">
        <v>1.86752</v>
      </c>
      <c r="HH97">
        <v>1.86859</v>
      </c>
      <c r="HI97">
        <v>1.86951</v>
      </c>
      <c r="HJ97">
        <v>1.86556</v>
      </c>
      <c r="HK97">
        <v>1.8667</v>
      </c>
      <c r="HL97">
        <v>1.8681</v>
      </c>
      <c r="HM97">
        <v>5</v>
      </c>
      <c r="HN97">
        <v>0</v>
      </c>
      <c r="HO97">
        <v>0</v>
      </c>
      <c r="HP97">
        <v>0</v>
      </c>
      <c r="HQ97" t="s">
        <v>411</v>
      </c>
      <c r="HR97" t="s">
        <v>412</v>
      </c>
      <c r="HS97" t="s">
        <v>413</v>
      </c>
      <c r="HT97" t="s">
        <v>413</v>
      </c>
      <c r="HU97" t="s">
        <v>413</v>
      </c>
      <c r="HV97" t="s">
        <v>413</v>
      </c>
      <c r="HW97">
        <v>0</v>
      </c>
      <c r="HX97">
        <v>100</v>
      </c>
      <c r="HY97">
        <v>100</v>
      </c>
      <c r="HZ97">
        <v>11.85</v>
      </c>
      <c r="IA97">
        <v>0.0565</v>
      </c>
      <c r="IB97">
        <v>4.05733592392587</v>
      </c>
      <c r="IC97">
        <v>0.00686039997816796</v>
      </c>
      <c r="ID97">
        <v>-6.09800565113382e-07</v>
      </c>
      <c r="IE97">
        <v>-3.62270322714017e-11</v>
      </c>
      <c r="IF97">
        <v>0.00552775430249796</v>
      </c>
      <c r="IG97">
        <v>-0.0240141547127097</v>
      </c>
      <c r="IH97">
        <v>0.00268956239764471</v>
      </c>
      <c r="II97">
        <v>-3.17667099220491e-05</v>
      </c>
      <c r="IJ97">
        <v>-3</v>
      </c>
      <c r="IK97">
        <v>2046</v>
      </c>
      <c r="IL97">
        <v>1</v>
      </c>
      <c r="IM97">
        <v>25</v>
      </c>
      <c r="IN97">
        <v>-564.4</v>
      </c>
      <c r="IO97">
        <v>-564.4</v>
      </c>
      <c r="IP97">
        <v>2.59888</v>
      </c>
      <c r="IQ97">
        <v>2.58301</v>
      </c>
      <c r="IR97">
        <v>1.54785</v>
      </c>
      <c r="IS97">
        <v>2.30957</v>
      </c>
      <c r="IT97">
        <v>1.34644</v>
      </c>
      <c r="IU97">
        <v>2.41211</v>
      </c>
      <c r="IV97">
        <v>31.6298</v>
      </c>
      <c r="IW97">
        <v>15.0864</v>
      </c>
      <c r="IX97">
        <v>18</v>
      </c>
      <c r="IY97">
        <v>502.778</v>
      </c>
      <c r="IZ97">
        <v>394.018</v>
      </c>
      <c r="JA97">
        <v>13.0764</v>
      </c>
      <c r="JB97">
        <v>25.5547</v>
      </c>
      <c r="JC97">
        <v>30.0001</v>
      </c>
      <c r="JD97">
        <v>25.5916</v>
      </c>
      <c r="JE97">
        <v>25.5456</v>
      </c>
      <c r="JF97">
        <v>52.0764</v>
      </c>
      <c r="JG97">
        <v>47.7023</v>
      </c>
      <c r="JH97">
        <v>0</v>
      </c>
      <c r="JI97">
        <v>13.066</v>
      </c>
      <c r="JJ97">
        <v>1355.61</v>
      </c>
      <c r="JK97">
        <v>11.6591</v>
      </c>
      <c r="JL97">
        <v>102.291</v>
      </c>
      <c r="JM97">
        <v>102.889</v>
      </c>
    </row>
    <row r="98" spans="1:273">
      <c r="A98">
        <v>82</v>
      </c>
      <c r="B98">
        <v>1510788748.1</v>
      </c>
      <c r="C98">
        <v>496.5</v>
      </c>
      <c r="D98" t="s">
        <v>574</v>
      </c>
      <c r="E98" t="s">
        <v>575</v>
      </c>
      <c r="F98">
        <v>5</v>
      </c>
      <c r="G98" t="s">
        <v>405</v>
      </c>
      <c r="H98" t="s">
        <v>406</v>
      </c>
      <c r="I98">
        <v>1510788740.27857</v>
      </c>
      <c r="J98">
        <f>(K98)/1000</f>
        <v>0</v>
      </c>
      <c r="K98">
        <f>IF(CZ98, AN98, AH98)</f>
        <v>0</v>
      </c>
      <c r="L98">
        <f>IF(CZ98, AI98, AG98)</f>
        <v>0</v>
      </c>
      <c r="M98">
        <f>DB98 - IF(AU98&gt;1, L98*CV98*100.0/(AW98*DP98), 0)</f>
        <v>0</v>
      </c>
      <c r="N98">
        <f>((T98-J98/2)*M98-L98)/(T98+J98/2)</f>
        <v>0</v>
      </c>
      <c r="O98">
        <f>N98*(DI98+DJ98)/1000.0</f>
        <v>0</v>
      </c>
      <c r="P98">
        <f>(DB98 - IF(AU98&gt;1, L98*CV98*100.0/(AW98*DP98), 0))*(DI98+DJ98)/1000.0</f>
        <v>0</v>
      </c>
      <c r="Q98">
        <f>2.0/((1/S98-1/R98)+SIGN(S98)*SQRT((1/S98-1/R98)*(1/S98-1/R98) + 4*CW98/((CW98+1)*(CW98+1))*(2*1/S98*1/R98-1/R98*1/R98)))</f>
        <v>0</v>
      </c>
      <c r="R98">
        <f>IF(LEFT(CX98,1)&lt;&gt;"0",IF(LEFT(CX98,1)="1",3.0,CY98),$D$5+$E$5*(DP98*DI98/($K$5*1000))+$F$5*(DP98*DI98/($K$5*1000))*MAX(MIN(CV98,$J$5),$I$5)*MAX(MIN(CV98,$J$5),$I$5)+$G$5*MAX(MIN(CV98,$J$5),$I$5)*(DP98*DI98/($K$5*1000))+$H$5*(DP98*DI98/($K$5*1000))*(DP98*DI98/($K$5*1000)))</f>
        <v>0</v>
      </c>
      <c r="S98">
        <f>J98*(1000-(1000*0.61365*exp(17.502*W98/(240.97+W98))/(DI98+DJ98)+DD98)/2)/(1000*0.61365*exp(17.502*W98/(240.97+W98))/(DI98+DJ98)-DD98)</f>
        <v>0</v>
      </c>
      <c r="T98">
        <f>1/((CW98+1)/(Q98/1.6)+1/(R98/1.37)) + CW98/((CW98+1)/(Q98/1.6) + CW98/(R98/1.37))</f>
        <v>0</v>
      </c>
      <c r="U98">
        <f>(CR98*CU98)</f>
        <v>0</v>
      </c>
      <c r="V98">
        <f>(DK98+(U98+2*0.95*5.67E-8*(((DK98+$B$7)+273)^4-(DK98+273)^4)-44100*J98)/(1.84*29.3*R98+8*0.95*5.67E-8*(DK98+273)^3))</f>
        <v>0</v>
      </c>
      <c r="W98">
        <f>($C$7*DL98+$D$7*DM98+$E$7*V98)</f>
        <v>0</v>
      </c>
      <c r="X98">
        <f>0.61365*exp(17.502*W98/(240.97+W98))</f>
        <v>0</v>
      </c>
      <c r="Y98">
        <f>(Z98/AA98*100)</f>
        <v>0</v>
      </c>
      <c r="Z98">
        <f>DD98*(DI98+DJ98)/1000</f>
        <v>0</v>
      </c>
      <c r="AA98">
        <f>0.61365*exp(17.502*DK98/(240.97+DK98))</f>
        <v>0</v>
      </c>
      <c r="AB98">
        <f>(X98-DD98*(DI98+DJ98)/1000)</f>
        <v>0</v>
      </c>
      <c r="AC98">
        <f>(-J98*44100)</f>
        <v>0</v>
      </c>
      <c r="AD98">
        <f>2*29.3*R98*0.92*(DK98-W98)</f>
        <v>0</v>
      </c>
      <c r="AE98">
        <f>2*0.95*5.67E-8*(((DK98+$B$7)+273)^4-(W98+273)^4)</f>
        <v>0</v>
      </c>
      <c r="AF98">
        <f>U98+AE98+AC98+AD98</f>
        <v>0</v>
      </c>
      <c r="AG98">
        <f>DH98*AU98*(DC98-DB98*(1000-AU98*DE98)/(1000-AU98*DD98))/(100*CV98)</f>
        <v>0</v>
      </c>
      <c r="AH98">
        <f>1000*DH98*AU98*(DD98-DE98)/(100*CV98*(1000-AU98*DD98))</f>
        <v>0</v>
      </c>
      <c r="AI98">
        <f>(AJ98 - AK98 - DI98*1E3/(8.314*(DK98+273.15)) * AM98/DH98 * AL98) * DH98/(100*CV98) * (1000 - DE98)/1000</f>
        <v>0</v>
      </c>
      <c r="AJ98">
        <v>1360.52150379293</v>
      </c>
      <c r="AK98">
        <v>1338.65254545455</v>
      </c>
      <c r="AL98">
        <v>3.43914614817798</v>
      </c>
      <c r="AM98">
        <v>64.2423246042722</v>
      </c>
      <c r="AN98">
        <f>(AP98 - AO98 + DI98*1E3/(8.314*(DK98+273.15)) * AR98/DH98 * AQ98) * DH98/(100*CV98) * 1000/(1000 - AP98)</f>
        <v>0</v>
      </c>
      <c r="AO98">
        <v>11.692420441926</v>
      </c>
      <c r="AP98">
        <v>12.2994315151515</v>
      </c>
      <c r="AQ98">
        <v>-5.68648225314824e-05</v>
      </c>
      <c r="AR98">
        <v>102.202052282038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MAX(0,($B$13+$C$13*DP98)/(1+$D$13*DP98)*DI98/(DK98+273)*$E$13)</f>
        <v>0</v>
      </c>
      <c r="AX98" t="s">
        <v>407</v>
      </c>
      <c r="AY98" t="s">
        <v>407</v>
      </c>
      <c r="AZ98">
        <v>0</v>
      </c>
      <c r="BA98">
        <v>0</v>
      </c>
      <c r="BB98">
        <f>1-AZ98/BA98</f>
        <v>0</v>
      </c>
      <c r="BC98">
        <v>0</v>
      </c>
      <c r="BD98" t="s">
        <v>407</v>
      </c>
      <c r="BE98" t="s">
        <v>407</v>
      </c>
      <c r="BF98">
        <v>0</v>
      </c>
      <c r="BG98">
        <v>0</v>
      </c>
      <c r="BH98">
        <f>1-BF98/BG98</f>
        <v>0</v>
      </c>
      <c r="BI98">
        <v>0.5</v>
      </c>
      <c r="BJ98">
        <f>CS98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407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f>$B$11*DQ98+$C$11*DR98+$F$11*EC98*(1-EF98)</f>
        <v>0</v>
      </c>
      <c r="CS98">
        <f>CR98*CT98</f>
        <v>0</v>
      </c>
      <c r="CT98">
        <f>($B$11*$D$9+$C$11*$D$9+$F$11*((EP98+EH98)/MAX(EP98+EH98+EQ98, 0.1)*$I$9+EQ98/MAX(EP98+EH98+EQ98, 0.1)*$J$9))/($B$11+$C$11+$F$11)</f>
        <v>0</v>
      </c>
      <c r="CU98">
        <f>($B$11*$K$9+$C$11*$K$9+$F$11*((EP98+EH98)/MAX(EP98+EH98+EQ98, 0.1)*$P$9+EQ98/MAX(EP98+EH98+EQ98, 0.1)*$Q$9))/($B$11+$C$11+$F$11)</f>
        <v>0</v>
      </c>
      <c r="CV98">
        <v>2.18</v>
      </c>
      <c r="CW98">
        <v>0.5</v>
      </c>
      <c r="CX98" t="s">
        <v>408</v>
      </c>
      <c r="CY98">
        <v>2</v>
      </c>
      <c r="CZ98" t="b">
        <v>1</v>
      </c>
      <c r="DA98">
        <v>1510788740.27857</v>
      </c>
      <c r="DB98">
        <v>1297.57357142857</v>
      </c>
      <c r="DC98">
        <v>1326.91357142857</v>
      </c>
      <c r="DD98">
        <v>12.3075571428571</v>
      </c>
      <c r="DE98">
        <v>11.692875</v>
      </c>
      <c r="DF98">
        <v>1285.78107142857</v>
      </c>
      <c r="DG98">
        <v>12.2509714285714</v>
      </c>
      <c r="DH98">
        <v>500.063678571429</v>
      </c>
      <c r="DI98">
        <v>89.6600714285714</v>
      </c>
      <c r="DJ98">
        <v>0.100040071428571</v>
      </c>
      <c r="DK98">
        <v>19.1276107142857</v>
      </c>
      <c r="DL98">
        <v>20.0140321428571</v>
      </c>
      <c r="DM98">
        <v>999.9</v>
      </c>
      <c r="DN98">
        <v>0</v>
      </c>
      <c r="DO98">
        <v>0</v>
      </c>
      <c r="DP98">
        <v>9987.69928571428</v>
      </c>
      <c r="DQ98">
        <v>0</v>
      </c>
      <c r="DR98">
        <v>9.97730285714286</v>
      </c>
      <c r="DS98">
        <v>-29.3406642857143</v>
      </c>
      <c r="DT98">
        <v>1313.74285714286</v>
      </c>
      <c r="DU98">
        <v>1342.61285714286</v>
      </c>
      <c r="DV98">
        <v>0.614680107142857</v>
      </c>
      <c r="DW98">
        <v>1326.91357142857</v>
      </c>
      <c r="DX98">
        <v>11.692875</v>
      </c>
      <c r="DY98">
        <v>1.10349642857143</v>
      </c>
      <c r="DZ98">
        <v>1.04838428571429</v>
      </c>
      <c r="EA98">
        <v>8.35962428571429</v>
      </c>
      <c r="EB98">
        <v>7.60672285714286</v>
      </c>
      <c r="EC98">
        <v>1999.98071428571</v>
      </c>
      <c r="ED98">
        <v>0.97999475</v>
      </c>
      <c r="EE98">
        <v>0.0200053</v>
      </c>
      <c r="EF98">
        <v>0</v>
      </c>
      <c r="EG98">
        <v>2.25811428571429</v>
      </c>
      <c r="EH98">
        <v>0</v>
      </c>
      <c r="EI98">
        <v>3799.02821428571</v>
      </c>
      <c r="EJ98">
        <v>17299.9642857143</v>
      </c>
      <c r="EK98">
        <v>37.9104285714286</v>
      </c>
      <c r="EL98">
        <v>38.60475</v>
      </c>
      <c r="EM98">
        <v>37.8703928571429</v>
      </c>
      <c r="EN98">
        <v>36.9415</v>
      </c>
      <c r="EO98">
        <v>36.781</v>
      </c>
      <c r="EP98">
        <v>1959.97071428571</v>
      </c>
      <c r="EQ98">
        <v>40.01</v>
      </c>
      <c r="ER98">
        <v>0</v>
      </c>
      <c r="ES98">
        <v>1679676096.5</v>
      </c>
      <c r="ET98">
        <v>0</v>
      </c>
      <c r="EU98">
        <v>2.300616</v>
      </c>
      <c r="EV98">
        <v>-0.0158461606501267</v>
      </c>
      <c r="EW98">
        <v>-4.0061538345362</v>
      </c>
      <c r="EX98">
        <v>3799.0244</v>
      </c>
      <c r="EY98">
        <v>15</v>
      </c>
      <c r="EZ98">
        <v>0</v>
      </c>
      <c r="FA98" t="s">
        <v>409</v>
      </c>
      <c r="FB98">
        <v>1510822609</v>
      </c>
      <c r="FC98">
        <v>1510822610</v>
      </c>
      <c r="FD98">
        <v>0</v>
      </c>
      <c r="FE98">
        <v>-0.09</v>
      </c>
      <c r="FF98">
        <v>-0.009</v>
      </c>
      <c r="FG98">
        <v>6.722</v>
      </c>
      <c r="FH98">
        <v>0.497</v>
      </c>
      <c r="FI98">
        <v>420</v>
      </c>
      <c r="FJ98">
        <v>24</v>
      </c>
      <c r="FK98">
        <v>0.26</v>
      </c>
      <c r="FL98">
        <v>0.06</v>
      </c>
      <c r="FM98">
        <v>0.617209475</v>
      </c>
      <c r="FN98">
        <v>-0.0534418424015024</v>
      </c>
      <c r="FO98">
        <v>0.00517837094068927</v>
      </c>
      <c r="FP98">
        <v>1</v>
      </c>
      <c r="FQ98">
        <v>1</v>
      </c>
      <c r="FR98">
        <v>1</v>
      </c>
      <c r="FS98" t="s">
        <v>410</v>
      </c>
      <c r="FT98">
        <v>2.97445</v>
      </c>
      <c r="FU98">
        <v>2.75381</v>
      </c>
      <c r="FV98">
        <v>0.196755</v>
      </c>
      <c r="FW98">
        <v>0.200319</v>
      </c>
      <c r="FX98">
        <v>0.0636924</v>
      </c>
      <c r="FY98">
        <v>0.0619568</v>
      </c>
      <c r="FZ98">
        <v>31299.6</v>
      </c>
      <c r="GA98">
        <v>34000.1</v>
      </c>
      <c r="GB98">
        <v>35306</v>
      </c>
      <c r="GC98">
        <v>38552.8</v>
      </c>
      <c r="GD98">
        <v>46835.4</v>
      </c>
      <c r="GE98">
        <v>52206.9</v>
      </c>
      <c r="GF98">
        <v>55112.2</v>
      </c>
      <c r="GG98">
        <v>61798</v>
      </c>
      <c r="GH98">
        <v>2.0033</v>
      </c>
      <c r="GI98">
        <v>1.8291</v>
      </c>
      <c r="GJ98">
        <v>0.0348017</v>
      </c>
      <c r="GK98">
        <v>0</v>
      </c>
      <c r="GL98">
        <v>19.4445</v>
      </c>
      <c r="GM98">
        <v>999.9</v>
      </c>
      <c r="GN98">
        <v>52.692</v>
      </c>
      <c r="GO98">
        <v>27.835</v>
      </c>
      <c r="GP98">
        <v>22.0907</v>
      </c>
      <c r="GQ98">
        <v>56.0194</v>
      </c>
      <c r="GR98">
        <v>49.8598</v>
      </c>
      <c r="GS98">
        <v>1</v>
      </c>
      <c r="GT98">
        <v>-0.114024</v>
      </c>
      <c r="GU98">
        <v>4.99704</v>
      </c>
      <c r="GV98">
        <v>20.0822</v>
      </c>
      <c r="GW98">
        <v>5.20246</v>
      </c>
      <c r="GX98">
        <v>12.004</v>
      </c>
      <c r="GY98">
        <v>4.9757</v>
      </c>
      <c r="GZ98">
        <v>3.293</v>
      </c>
      <c r="HA98">
        <v>999.9</v>
      </c>
      <c r="HB98">
        <v>9999</v>
      </c>
      <c r="HC98">
        <v>9999</v>
      </c>
      <c r="HD98">
        <v>9999</v>
      </c>
      <c r="HE98">
        <v>1.86275</v>
      </c>
      <c r="HF98">
        <v>1.86779</v>
      </c>
      <c r="HG98">
        <v>1.86754</v>
      </c>
      <c r="HH98">
        <v>1.86859</v>
      </c>
      <c r="HI98">
        <v>1.86951</v>
      </c>
      <c r="HJ98">
        <v>1.86555</v>
      </c>
      <c r="HK98">
        <v>1.86673</v>
      </c>
      <c r="HL98">
        <v>1.8681</v>
      </c>
      <c r="HM98">
        <v>5</v>
      </c>
      <c r="HN98">
        <v>0</v>
      </c>
      <c r="HO98">
        <v>0</v>
      </c>
      <c r="HP98">
        <v>0</v>
      </c>
      <c r="HQ98" t="s">
        <v>411</v>
      </c>
      <c r="HR98" t="s">
        <v>412</v>
      </c>
      <c r="HS98" t="s">
        <v>413</v>
      </c>
      <c r="HT98" t="s">
        <v>413</v>
      </c>
      <c r="HU98" t="s">
        <v>413</v>
      </c>
      <c r="HV98" t="s">
        <v>413</v>
      </c>
      <c r="HW98">
        <v>0</v>
      </c>
      <c r="HX98">
        <v>100</v>
      </c>
      <c r="HY98">
        <v>100</v>
      </c>
      <c r="HZ98">
        <v>11.93</v>
      </c>
      <c r="IA98">
        <v>0.0564</v>
      </c>
      <c r="IB98">
        <v>4.05733592392587</v>
      </c>
      <c r="IC98">
        <v>0.00686039997816796</v>
      </c>
      <c r="ID98">
        <v>-6.09800565113382e-07</v>
      </c>
      <c r="IE98">
        <v>-3.62270322714017e-11</v>
      </c>
      <c r="IF98">
        <v>0.00552775430249796</v>
      </c>
      <c r="IG98">
        <v>-0.0240141547127097</v>
      </c>
      <c r="IH98">
        <v>0.00268956239764471</v>
      </c>
      <c r="II98">
        <v>-3.17667099220491e-05</v>
      </c>
      <c r="IJ98">
        <v>-3</v>
      </c>
      <c r="IK98">
        <v>2046</v>
      </c>
      <c r="IL98">
        <v>1</v>
      </c>
      <c r="IM98">
        <v>25</v>
      </c>
      <c r="IN98">
        <v>-564.3</v>
      </c>
      <c r="IO98">
        <v>-564.4</v>
      </c>
      <c r="IP98">
        <v>2.62329</v>
      </c>
      <c r="IQ98">
        <v>2.58545</v>
      </c>
      <c r="IR98">
        <v>1.54785</v>
      </c>
      <c r="IS98">
        <v>2.30957</v>
      </c>
      <c r="IT98">
        <v>1.34644</v>
      </c>
      <c r="IU98">
        <v>2.42554</v>
      </c>
      <c r="IV98">
        <v>31.6298</v>
      </c>
      <c r="IW98">
        <v>15.0864</v>
      </c>
      <c r="IX98">
        <v>18</v>
      </c>
      <c r="IY98">
        <v>502.86</v>
      </c>
      <c r="IZ98">
        <v>394.085</v>
      </c>
      <c r="JA98">
        <v>13.0671</v>
      </c>
      <c r="JB98">
        <v>25.5547</v>
      </c>
      <c r="JC98">
        <v>30.0002</v>
      </c>
      <c r="JD98">
        <v>25.5916</v>
      </c>
      <c r="JE98">
        <v>25.5456</v>
      </c>
      <c r="JF98">
        <v>52.4971</v>
      </c>
      <c r="JG98">
        <v>47.7023</v>
      </c>
      <c r="JH98">
        <v>0</v>
      </c>
      <c r="JI98">
        <v>13.0465</v>
      </c>
      <c r="JJ98">
        <v>1375.67</v>
      </c>
      <c r="JK98">
        <v>11.6657</v>
      </c>
      <c r="JL98">
        <v>102.29</v>
      </c>
      <c r="JM98">
        <v>102.889</v>
      </c>
    </row>
    <row r="99" spans="1:273">
      <c r="A99">
        <v>83</v>
      </c>
      <c r="B99">
        <v>1510788753.6</v>
      </c>
      <c r="C99">
        <v>502</v>
      </c>
      <c r="D99" t="s">
        <v>576</v>
      </c>
      <c r="E99" t="s">
        <v>577</v>
      </c>
      <c r="F99">
        <v>5</v>
      </c>
      <c r="G99" t="s">
        <v>405</v>
      </c>
      <c r="H99" t="s">
        <v>406</v>
      </c>
      <c r="I99">
        <v>1510788745.85</v>
      </c>
      <c r="J99">
        <f>(K99)/1000</f>
        <v>0</v>
      </c>
      <c r="K99">
        <f>IF(CZ99, AN99, AH99)</f>
        <v>0</v>
      </c>
      <c r="L99">
        <f>IF(CZ99, AI99, AG99)</f>
        <v>0</v>
      </c>
      <c r="M99">
        <f>DB99 - IF(AU99&gt;1, L99*CV99*100.0/(AW99*DP99), 0)</f>
        <v>0</v>
      </c>
      <c r="N99">
        <f>((T99-J99/2)*M99-L99)/(T99+J99/2)</f>
        <v>0</v>
      </c>
      <c r="O99">
        <f>N99*(DI99+DJ99)/1000.0</f>
        <v>0</v>
      </c>
      <c r="P99">
        <f>(DB99 - IF(AU99&gt;1, L99*CV99*100.0/(AW99*DP99), 0))*(DI99+DJ99)/1000.0</f>
        <v>0</v>
      </c>
      <c r="Q99">
        <f>2.0/((1/S99-1/R99)+SIGN(S99)*SQRT((1/S99-1/R99)*(1/S99-1/R99) + 4*CW99/((CW99+1)*(CW99+1))*(2*1/S99*1/R99-1/R99*1/R99)))</f>
        <v>0</v>
      </c>
      <c r="R99">
        <f>IF(LEFT(CX99,1)&lt;&gt;"0",IF(LEFT(CX99,1)="1",3.0,CY99),$D$5+$E$5*(DP99*DI99/($K$5*1000))+$F$5*(DP99*DI99/($K$5*1000))*MAX(MIN(CV99,$J$5),$I$5)*MAX(MIN(CV99,$J$5),$I$5)+$G$5*MAX(MIN(CV99,$J$5),$I$5)*(DP99*DI99/($K$5*1000))+$H$5*(DP99*DI99/($K$5*1000))*(DP99*DI99/($K$5*1000)))</f>
        <v>0</v>
      </c>
      <c r="S99">
        <f>J99*(1000-(1000*0.61365*exp(17.502*W99/(240.97+W99))/(DI99+DJ99)+DD99)/2)/(1000*0.61365*exp(17.502*W99/(240.97+W99))/(DI99+DJ99)-DD99)</f>
        <v>0</v>
      </c>
      <c r="T99">
        <f>1/((CW99+1)/(Q99/1.6)+1/(R99/1.37)) + CW99/((CW99+1)/(Q99/1.6) + CW99/(R99/1.37))</f>
        <v>0</v>
      </c>
      <c r="U99">
        <f>(CR99*CU99)</f>
        <v>0</v>
      </c>
      <c r="V99">
        <f>(DK99+(U99+2*0.95*5.67E-8*(((DK99+$B$7)+273)^4-(DK99+273)^4)-44100*J99)/(1.84*29.3*R99+8*0.95*5.67E-8*(DK99+273)^3))</f>
        <v>0</v>
      </c>
      <c r="W99">
        <f>($C$7*DL99+$D$7*DM99+$E$7*V99)</f>
        <v>0</v>
      </c>
      <c r="X99">
        <f>0.61365*exp(17.502*W99/(240.97+W99))</f>
        <v>0</v>
      </c>
      <c r="Y99">
        <f>(Z99/AA99*100)</f>
        <v>0</v>
      </c>
      <c r="Z99">
        <f>DD99*(DI99+DJ99)/1000</f>
        <v>0</v>
      </c>
      <c r="AA99">
        <f>0.61365*exp(17.502*DK99/(240.97+DK99))</f>
        <v>0</v>
      </c>
      <c r="AB99">
        <f>(X99-DD99*(DI99+DJ99)/1000)</f>
        <v>0</v>
      </c>
      <c r="AC99">
        <f>(-J99*44100)</f>
        <v>0</v>
      </c>
      <c r="AD99">
        <f>2*29.3*R99*0.92*(DK99-W99)</f>
        <v>0</v>
      </c>
      <c r="AE99">
        <f>2*0.95*5.67E-8*(((DK99+$B$7)+273)^4-(W99+273)^4)</f>
        <v>0</v>
      </c>
      <c r="AF99">
        <f>U99+AE99+AC99+AD99</f>
        <v>0</v>
      </c>
      <c r="AG99">
        <f>DH99*AU99*(DC99-DB99*(1000-AU99*DE99)/(1000-AU99*DD99))/(100*CV99)</f>
        <v>0</v>
      </c>
      <c r="AH99">
        <f>1000*DH99*AU99*(DD99-DE99)/(100*CV99*(1000-AU99*DD99))</f>
        <v>0</v>
      </c>
      <c r="AI99">
        <f>(AJ99 - AK99 - DI99*1E3/(8.314*(DK99+273.15)) * AM99/DH99 * AL99) * DH99/(100*CV99) * (1000 - DE99)/1000</f>
        <v>0</v>
      </c>
      <c r="AJ99">
        <v>1378.47300369449</v>
      </c>
      <c r="AK99">
        <v>1357.13357575758</v>
      </c>
      <c r="AL99">
        <v>3.31470255534767</v>
      </c>
      <c r="AM99">
        <v>64.2423246042722</v>
      </c>
      <c r="AN99">
        <f>(AP99 - AO99 + DI99*1E3/(8.314*(DK99+273.15)) * AR99/DH99 * AQ99) * DH99/(100*CV99) * 1000/(1000 - AP99)</f>
        <v>0</v>
      </c>
      <c r="AO99">
        <v>11.6934619432269</v>
      </c>
      <c r="AP99">
        <v>12.291363030303</v>
      </c>
      <c r="AQ99">
        <v>-7.80053075002674e-05</v>
      </c>
      <c r="AR99">
        <v>102.202052282038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MAX(0,($B$13+$C$13*DP99)/(1+$D$13*DP99)*DI99/(DK99+273)*$E$13)</f>
        <v>0</v>
      </c>
      <c r="AX99" t="s">
        <v>407</v>
      </c>
      <c r="AY99" t="s">
        <v>407</v>
      </c>
      <c r="AZ99">
        <v>0</v>
      </c>
      <c r="BA99">
        <v>0</v>
      </c>
      <c r="BB99">
        <f>1-AZ99/BA99</f>
        <v>0</v>
      </c>
      <c r="BC99">
        <v>0</v>
      </c>
      <c r="BD99" t="s">
        <v>407</v>
      </c>
      <c r="BE99" t="s">
        <v>407</v>
      </c>
      <c r="BF99">
        <v>0</v>
      </c>
      <c r="BG99">
        <v>0</v>
      </c>
      <c r="BH99">
        <f>1-BF99/BG99</f>
        <v>0</v>
      </c>
      <c r="BI99">
        <v>0.5</v>
      </c>
      <c r="BJ99">
        <f>CS99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407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f>$B$11*DQ99+$C$11*DR99+$F$11*EC99*(1-EF99)</f>
        <v>0</v>
      </c>
      <c r="CS99">
        <f>CR99*CT99</f>
        <v>0</v>
      </c>
      <c r="CT99">
        <f>($B$11*$D$9+$C$11*$D$9+$F$11*((EP99+EH99)/MAX(EP99+EH99+EQ99, 0.1)*$I$9+EQ99/MAX(EP99+EH99+EQ99, 0.1)*$J$9))/($B$11+$C$11+$F$11)</f>
        <v>0</v>
      </c>
      <c r="CU99">
        <f>($B$11*$K$9+$C$11*$K$9+$F$11*((EP99+EH99)/MAX(EP99+EH99+EQ99, 0.1)*$P$9+EQ99/MAX(EP99+EH99+EQ99, 0.1)*$Q$9))/($B$11+$C$11+$F$11)</f>
        <v>0</v>
      </c>
      <c r="CV99">
        <v>2.18</v>
      </c>
      <c r="CW99">
        <v>0.5</v>
      </c>
      <c r="CX99" t="s">
        <v>408</v>
      </c>
      <c r="CY99">
        <v>2</v>
      </c>
      <c r="CZ99" t="b">
        <v>1</v>
      </c>
      <c r="DA99">
        <v>1510788745.85</v>
      </c>
      <c r="DB99">
        <v>1316.24928571429</v>
      </c>
      <c r="DC99">
        <v>1345.50821428571</v>
      </c>
      <c r="DD99">
        <v>12.3010964285714</v>
      </c>
      <c r="DE99">
        <v>11.6928428571429</v>
      </c>
      <c r="DF99">
        <v>1304.36214285714</v>
      </c>
      <c r="DG99">
        <v>12.2446714285714</v>
      </c>
      <c r="DH99">
        <v>500.062571428571</v>
      </c>
      <c r="DI99">
        <v>89.6597214285714</v>
      </c>
      <c r="DJ99">
        <v>0.099979675</v>
      </c>
      <c r="DK99">
        <v>19.1229607142857</v>
      </c>
      <c r="DL99">
        <v>20.0201214285714</v>
      </c>
      <c r="DM99">
        <v>999.9</v>
      </c>
      <c r="DN99">
        <v>0</v>
      </c>
      <c r="DO99">
        <v>0</v>
      </c>
      <c r="DP99">
        <v>9991.44857142857</v>
      </c>
      <c r="DQ99">
        <v>0</v>
      </c>
      <c r="DR99">
        <v>9.98099642857143</v>
      </c>
      <c r="DS99">
        <v>-29.2594464285714</v>
      </c>
      <c r="DT99">
        <v>1332.64285714286</v>
      </c>
      <c r="DU99">
        <v>1361.42785714286</v>
      </c>
      <c r="DV99">
        <v>0.6082425</v>
      </c>
      <c r="DW99">
        <v>1345.50821428571</v>
      </c>
      <c r="DX99">
        <v>11.6928428571429</v>
      </c>
      <c r="DY99">
        <v>1.10291178571429</v>
      </c>
      <c r="DZ99">
        <v>1.04837642857143</v>
      </c>
      <c r="EA99">
        <v>8.35181321428571</v>
      </c>
      <c r="EB99">
        <v>7.6066225</v>
      </c>
      <c r="EC99">
        <v>1999.99821428571</v>
      </c>
      <c r="ED99">
        <v>0.979994642857143</v>
      </c>
      <c r="EE99">
        <v>0.0200054142857143</v>
      </c>
      <c r="EF99">
        <v>0</v>
      </c>
      <c r="EG99">
        <v>2.26856071428571</v>
      </c>
      <c r="EH99">
        <v>0</v>
      </c>
      <c r="EI99">
        <v>3798.54035714286</v>
      </c>
      <c r="EJ99">
        <v>17300.1107142857</v>
      </c>
      <c r="EK99">
        <v>37.8882857142857</v>
      </c>
      <c r="EL99">
        <v>38.58225</v>
      </c>
      <c r="EM99">
        <v>37.84125</v>
      </c>
      <c r="EN99">
        <v>36.9148571428571</v>
      </c>
      <c r="EO99">
        <v>36.7588571428571</v>
      </c>
      <c r="EP99">
        <v>1959.98785714286</v>
      </c>
      <c r="EQ99">
        <v>40.0103571428571</v>
      </c>
      <c r="ER99">
        <v>0</v>
      </c>
      <c r="ES99">
        <v>1679676101.9</v>
      </c>
      <c r="ET99">
        <v>0</v>
      </c>
      <c r="EU99">
        <v>2.31337692307692</v>
      </c>
      <c r="EV99">
        <v>0.462256404291717</v>
      </c>
      <c r="EW99">
        <v>-4.11829059470447</v>
      </c>
      <c r="EX99">
        <v>3798.56</v>
      </c>
      <c r="EY99">
        <v>15</v>
      </c>
      <c r="EZ99">
        <v>0</v>
      </c>
      <c r="FA99" t="s">
        <v>409</v>
      </c>
      <c r="FB99">
        <v>1510822609</v>
      </c>
      <c r="FC99">
        <v>1510822610</v>
      </c>
      <c r="FD99">
        <v>0</v>
      </c>
      <c r="FE99">
        <v>-0.09</v>
      </c>
      <c r="FF99">
        <v>-0.009</v>
      </c>
      <c r="FG99">
        <v>6.722</v>
      </c>
      <c r="FH99">
        <v>0.497</v>
      </c>
      <c r="FI99">
        <v>420</v>
      </c>
      <c r="FJ99">
        <v>24</v>
      </c>
      <c r="FK99">
        <v>0.26</v>
      </c>
      <c r="FL99">
        <v>0.06</v>
      </c>
      <c r="FM99">
        <v>0.61213455</v>
      </c>
      <c r="FN99">
        <v>-0.0661058386491585</v>
      </c>
      <c r="FO99">
        <v>0.00643319967415127</v>
      </c>
      <c r="FP99">
        <v>1</v>
      </c>
      <c r="FQ99">
        <v>1</v>
      </c>
      <c r="FR99">
        <v>1</v>
      </c>
      <c r="FS99" t="s">
        <v>410</v>
      </c>
      <c r="FT99">
        <v>2.97462</v>
      </c>
      <c r="FU99">
        <v>2.75385</v>
      </c>
      <c r="FV99">
        <v>0.198408</v>
      </c>
      <c r="FW99">
        <v>0.201983</v>
      </c>
      <c r="FX99">
        <v>0.0636649</v>
      </c>
      <c r="FY99">
        <v>0.061962</v>
      </c>
      <c r="FZ99">
        <v>31235.4</v>
      </c>
      <c r="GA99">
        <v>33929.4</v>
      </c>
      <c r="GB99">
        <v>35306.2</v>
      </c>
      <c r="GC99">
        <v>38552.8</v>
      </c>
      <c r="GD99">
        <v>46837.2</v>
      </c>
      <c r="GE99">
        <v>52206.8</v>
      </c>
      <c r="GF99">
        <v>55112.6</v>
      </c>
      <c r="GG99">
        <v>61798.2</v>
      </c>
      <c r="GH99">
        <v>2.00315</v>
      </c>
      <c r="GI99">
        <v>1.8294</v>
      </c>
      <c r="GJ99">
        <v>0.0355765</v>
      </c>
      <c r="GK99">
        <v>0</v>
      </c>
      <c r="GL99">
        <v>19.4435</v>
      </c>
      <c r="GM99">
        <v>999.9</v>
      </c>
      <c r="GN99">
        <v>52.692</v>
      </c>
      <c r="GO99">
        <v>27.835</v>
      </c>
      <c r="GP99">
        <v>22.0897</v>
      </c>
      <c r="GQ99">
        <v>56.1494</v>
      </c>
      <c r="GR99">
        <v>49.6795</v>
      </c>
      <c r="GS99">
        <v>1</v>
      </c>
      <c r="GT99">
        <v>-0.113859</v>
      </c>
      <c r="GU99">
        <v>5.05805</v>
      </c>
      <c r="GV99">
        <v>20.0805</v>
      </c>
      <c r="GW99">
        <v>5.20276</v>
      </c>
      <c r="GX99">
        <v>12.004</v>
      </c>
      <c r="GY99">
        <v>4.97565</v>
      </c>
      <c r="GZ99">
        <v>3.293</v>
      </c>
      <c r="HA99">
        <v>999.9</v>
      </c>
      <c r="HB99">
        <v>9999</v>
      </c>
      <c r="HC99">
        <v>9999</v>
      </c>
      <c r="HD99">
        <v>9999</v>
      </c>
      <c r="HE99">
        <v>1.86277</v>
      </c>
      <c r="HF99">
        <v>1.86783</v>
      </c>
      <c r="HG99">
        <v>1.86754</v>
      </c>
      <c r="HH99">
        <v>1.86859</v>
      </c>
      <c r="HI99">
        <v>1.86951</v>
      </c>
      <c r="HJ99">
        <v>1.86555</v>
      </c>
      <c r="HK99">
        <v>1.86674</v>
      </c>
      <c r="HL99">
        <v>1.8681</v>
      </c>
      <c r="HM99">
        <v>5</v>
      </c>
      <c r="HN99">
        <v>0</v>
      </c>
      <c r="HO99">
        <v>0</v>
      </c>
      <c r="HP99">
        <v>0</v>
      </c>
      <c r="HQ99" t="s">
        <v>411</v>
      </c>
      <c r="HR99" t="s">
        <v>412</v>
      </c>
      <c r="HS99" t="s">
        <v>413</v>
      </c>
      <c r="HT99" t="s">
        <v>413</v>
      </c>
      <c r="HU99" t="s">
        <v>413</v>
      </c>
      <c r="HV99" t="s">
        <v>413</v>
      </c>
      <c r="HW99">
        <v>0</v>
      </c>
      <c r="HX99">
        <v>100</v>
      </c>
      <c r="HY99">
        <v>100</v>
      </c>
      <c r="HZ99">
        <v>12.02</v>
      </c>
      <c r="IA99">
        <v>0.0562</v>
      </c>
      <c r="IB99">
        <v>4.05733592392587</v>
      </c>
      <c r="IC99">
        <v>0.00686039997816796</v>
      </c>
      <c r="ID99">
        <v>-6.09800565113382e-07</v>
      </c>
      <c r="IE99">
        <v>-3.62270322714017e-11</v>
      </c>
      <c r="IF99">
        <v>0.00552775430249796</v>
      </c>
      <c r="IG99">
        <v>-0.0240141547127097</v>
      </c>
      <c r="IH99">
        <v>0.00268956239764471</v>
      </c>
      <c r="II99">
        <v>-3.17667099220491e-05</v>
      </c>
      <c r="IJ99">
        <v>-3</v>
      </c>
      <c r="IK99">
        <v>2046</v>
      </c>
      <c r="IL99">
        <v>1</v>
      </c>
      <c r="IM99">
        <v>25</v>
      </c>
      <c r="IN99">
        <v>-564.3</v>
      </c>
      <c r="IO99">
        <v>-564.3</v>
      </c>
      <c r="IP99">
        <v>2.65137</v>
      </c>
      <c r="IQ99">
        <v>2.59766</v>
      </c>
      <c r="IR99">
        <v>1.54785</v>
      </c>
      <c r="IS99">
        <v>2.30957</v>
      </c>
      <c r="IT99">
        <v>1.34644</v>
      </c>
      <c r="IU99">
        <v>2.27905</v>
      </c>
      <c r="IV99">
        <v>31.6298</v>
      </c>
      <c r="IW99">
        <v>15.0777</v>
      </c>
      <c r="IX99">
        <v>18</v>
      </c>
      <c r="IY99">
        <v>502.761</v>
      </c>
      <c r="IZ99">
        <v>394.248</v>
      </c>
      <c r="JA99">
        <v>13.0503</v>
      </c>
      <c r="JB99">
        <v>25.5556</v>
      </c>
      <c r="JC99">
        <v>30.0003</v>
      </c>
      <c r="JD99">
        <v>25.5916</v>
      </c>
      <c r="JE99">
        <v>25.5456</v>
      </c>
      <c r="JF99">
        <v>53.0896</v>
      </c>
      <c r="JG99">
        <v>47.7023</v>
      </c>
      <c r="JH99">
        <v>0</v>
      </c>
      <c r="JI99">
        <v>13.018</v>
      </c>
      <c r="JJ99">
        <v>1389.12</v>
      </c>
      <c r="JK99">
        <v>11.6744</v>
      </c>
      <c r="JL99">
        <v>102.291</v>
      </c>
      <c r="JM99">
        <v>102.889</v>
      </c>
    </row>
    <row r="100" spans="1:273">
      <c r="A100">
        <v>84</v>
      </c>
      <c r="B100">
        <v>1510788758.6</v>
      </c>
      <c r="C100">
        <v>507</v>
      </c>
      <c r="D100" t="s">
        <v>578</v>
      </c>
      <c r="E100" t="s">
        <v>579</v>
      </c>
      <c r="F100">
        <v>5</v>
      </c>
      <c r="G100" t="s">
        <v>405</v>
      </c>
      <c r="H100" t="s">
        <v>406</v>
      </c>
      <c r="I100">
        <v>1510788751.11852</v>
      </c>
      <c r="J100">
        <f>(K100)/1000</f>
        <v>0</v>
      </c>
      <c r="K100">
        <f>IF(CZ100, AN100, AH100)</f>
        <v>0</v>
      </c>
      <c r="L100">
        <f>IF(CZ100, AI100, AG100)</f>
        <v>0</v>
      </c>
      <c r="M100">
        <f>DB100 - IF(AU100&gt;1, L100*CV100*100.0/(AW100*DP100), 0)</f>
        <v>0</v>
      </c>
      <c r="N100">
        <f>((T100-J100/2)*M100-L100)/(T100+J100/2)</f>
        <v>0</v>
      </c>
      <c r="O100">
        <f>N100*(DI100+DJ100)/1000.0</f>
        <v>0</v>
      </c>
      <c r="P100">
        <f>(DB100 - IF(AU100&gt;1, L100*CV100*100.0/(AW100*DP100), 0))*(DI100+DJ100)/1000.0</f>
        <v>0</v>
      </c>
      <c r="Q100">
        <f>2.0/((1/S100-1/R100)+SIGN(S100)*SQRT((1/S100-1/R100)*(1/S100-1/R100) + 4*CW100/((CW100+1)*(CW100+1))*(2*1/S100*1/R100-1/R100*1/R100)))</f>
        <v>0</v>
      </c>
      <c r="R100">
        <f>IF(LEFT(CX100,1)&lt;&gt;"0",IF(LEFT(CX100,1)="1",3.0,CY100),$D$5+$E$5*(DP100*DI100/($K$5*1000))+$F$5*(DP100*DI100/($K$5*1000))*MAX(MIN(CV100,$J$5),$I$5)*MAX(MIN(CV100,$J$5),$I$5)+$G$5*MAX(MIN(CV100,$J$5),$I$5)*(DP100*DI100/($K$5*1000))+$H$5*(DP100*DI100/($K$5*1000))*(DP100*DI100/($K$5*1000)))</f>
        <v>0</v>
      </c>
      <c r="S100">
        <f>J100*(1000-(1000*0.61365*exp(17.502*W100/(240.97+W100))/(DI100+DJ100)+DD100)/2)/(1000*0.61365*exp(17.502*W100/(240.97+W100))/(DI100+DJ100)-DD100)</f>
        <v>0</v>
      </c>
      <c r="T100">
        <f>1/((CW100+1)/(Q100/1.6)+1/(R100/1.37)) + CW100/((CW100+1)/(Q100/1.6) + CW100/(R100/1.37))</f>
        <v>0</v>
      </c>
      <c r="U100">
        <f>(CR100*CU100)</f>
        <v>0</v>
      </c>
      <c r="V100">
        <f>(DK100+(U100+2*0.95*5.67E-8*(((DK100+$B$7)+273)^4-(DK100+273)^4)-44100*J100)/(1.84*29.3*R100+8*0.95*5.67E-8*(DK100+273)^3))</f>
        <v>0</v>
      </c>
      <c r="W100">
        <f>($C$7*DL100+$D$7*DM100+$E$7*V100)</f>
        <v>0</v>
      </c>
      <c r="X100">
        <f>0.61365*exp(17.502*W100/(240.97+W100))</f>
        <v>0</v>
      </c>
      <c r="Y100">
        <f>(Z100/AA100*100)</f>
        <v>0</v>
      </c>
      <c r="Z100">
        <f>DD100*(DI100+DJ100)/1000</f>
        <v>0</v>
      </c>
      <c r="AA100">
        <f>0.61365*exp(17.502*DK100/(240.97+DK100))</f>
        <v>0</v>
      </c>
      <c r="AB100">
        <f>(X100-DD100*(DI100+DJ100)/1000)</f>
        <v>0</v>
      </c>
      <c r="AC100">
        <f>(-J100*44100)</f>
        <v>0</v>
      </c>
      <c r="AD100">
        <f>2*29.3*R100*0.92*(DK100-W100)</f>
        <v>0</v>
      </c>
      <c r="AE100">
        <f>2*0.95*5.67E-8*(((DK100+$B$7)+273)^4-(W100+273)^4)</f>
        <v>0</v>
      </c>
      <c r="AF100">
        <f>U100+AE100+AC100+AD100</f>
        <v>0</v>
      </c>
      <c r="AG100">
        <f>DH100*AU100*(DC100-DB100*(1000-AU100*DE100)/(1000-AU100*DD100))/(100*CV100)</f>
        <v>0</v>
      </c>
      <c r="AH100">
        <f>1000*DH100*AU100*(DD100-DE100)/(100*CV100*(1000-AU100*DD100))</f>
        <v>0</v>
      </c>
      <c r="AI100">
        <f>(AJ100 - AK100 - DI100*1E3/(8.314*(DK100+273.15)) * AM100/DH100 * AL100) * DH100/(100*CV100) * (1000 - DE100)/1000</f>
        <v>0</v>
      </c>
      <c r="AJ100">
        <v>1396.275459515</v>
      </c>
      <c r="AK100">
        <v>1374.35521212121</v>
      </c>
      <c r="AL100">
        <v>3.4585405862711</v>
      </c>
      <c r="AM100">
        <v>64.2423246042722</v>
      </c>
      <c r="AN100">
        <f>(AP100 - AO100 + DI100*1E3/(8.314*(DK100+273.15)) * AR100/DH100 * AQ100) * DH100/(100*CV100) * 1000/(1000 - AP100)</f>
        <v>0</v>
      </c>
      <c r="AO100">
        <v>11.6919336276474</v>
      </c>
      <c r="AP100">
        <v>12.2839727272727</v>
      </c>
      <c r="AQ100">
        <v>-5.63650093464632e-05</v>
      </c>
      <c r="AR100">
        <v>102.202052282038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MAX(0,($B$13+$C$13*DP100)/(1+$D$13*DP100)*DI100/(DK100+273)*$E$13)</f>
        <v>0</v>
      </c>
      <c r="AX100" t="s">
        <v>407</v>
      </c>
      <c r="AY100" t="s">
        <v>407</v>
      </c>
      <c r="AZ100">
        <v>0</v>
      </c>
      <c r="BA100">
        <v>0</v>
      </c>
      <c r="BB100">
        <f>1-AZ100/BA100</f>
        <v>0</v>
      </c>
      <c r="BC100">
        <v>0</v>
      </c>
      <c r="BD100" t="s">
        <v>407</v>
      </c>
      <c r="BE100" t="s">
        <v>407</v>
      </c>
      <c r="BF100">
        <v>0</v>
      </c>
      <c r="BG100">
        <v>0</v>
      </c>
      <c r="BH100">
        <f>1-BF100/BG100</f>
        <v>0</v>
      </c>
      <c r="BI100">
        <v>0.5</v>
      </c>
      <c r="BJ100">
        <f>CS100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407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f>$B$11*DQ100+$C$11*DR100+$F$11*EC100*(1-EF100)</f>
        <v>0</v>
      </c>
      <c r="CS100">
        <f>CR100*CT100</f>
        <v>0</v>
      </c>
      <c r="CT100">
        <f>($B$11*$D$9+$C$11*$D$9+$F$11*((EP100+EH100)/MAX(EP100+EH100+EQ100, 0.1)*$I$9+EQ100/MAX(EP100+EH100+EQ100, 0.1)*$J$9))/($B$11+$C$11+$F$11)</f>
        <v>0</v>
      </c>
      <c r="CU100">
        <f>($B$11*$K$9+$C$11*$K$9+$F$11*((EP100+EH100)/MAX(EP100+EH100+EQ100, 0.1)*$P$9+EQ100/MAX(EP100+EH100+EQ100, 0.1)*$Q$9))/($B$11+$C$11+$F$11)</f>
        <v>0</v>
      </c>
      <c r="CV100">
        <v>2.18</v>
      </c>
      <c r="CW100">
        <v>0.5</v>
      </c>
      <c r="CX100" t="s">
        <v>408</v>
      </c>
      <c r="CY100">
        <v>2</v>
      </c>
      <c r="CZ100" t="b">
        <v>1</v>
      </c>
      <c r="DA100">
        <v>1510788751.11852</v>
      </c>
      <c r="DB100">
        <v>1333.93666666667</v>
      </c>
      <c r="DC100">
        <v>1363.35666666667</v>
      </c>
      <c r="DD100">
        <v>12.2944111111111</v>
      </c>
      <c r="DE100">
        <v>11.6924111111111</v>
      </c>
      <c r="DF100">
        <v>1321.96037037037</v>
      </c>
      <c r="DG100">
        <v>12.2381592592593</v>
      </c>
      <c r="DH100">
        <v>500.067074074074</v>
      </c>
      <c r="DI100">
        <v>89.6600777777778</v>
      </c>
      <c r="DJ100">
        <v>0.0999757481481481</v>
      </c>
      <c r="DK100">
        <v>19.1189259259259</v>
      </c>
      <c r="DL100">
        <v>20.0252185185185</v>
      </c>
      <c r="DM100">
        <v>999.9</v>
      </c>
      <c r="DN100">
        <v>0</v>
      </c>
      <c r="DO100">
        <v>0</v>
      </c>
      <c r="DP100">
        <v>9990.62740740741</v>
      </c>
      <c r="DQ100">
        <v>0</v>
      </c>
      <c r="DR100">
        <v>9.98085962962963</v>
      </c>
      <c r="DS100">
        <v>-29.4200296296296</v>
      </c>
      <c r="DT100">
        <v>1350.54074074074</v>
      </c>
      <c r="DU100">
        <v>1379.4862962963</v>
      </c>
      <c r="DV100">
        <v>0.601994703703704</v>
      </c>
      <c r="DW100">
        <v>1363.35666666667</v>
      </c>
      <c r="DX100">
        <v>11.6924111111111</v>
      </c>
      <c r="DY100">
        <v>1.10231740740741</v>
      </c>
      <c r="DZ100">
        <v>1.04834111111111</v>
      </c>
      <c r="EA100">
        <v>8.34386148148148</v>
      </c>
      <c r="EB100">
        <v>7.60613518518518</v>
      </c>
      <c r="EC100">
        <v>2000.00296296296</v>
      </c>
      <c r="ED100">
        <v>0.979994555555556</v>
      </c>
      <c r="EE100">
        <v>0.0200055074074074</v>
      </c>
      <c r="EF100">
        <v>0</v>
      </c>
      <c r="EG100">
        <v>2.27928518518519</v>
      </c>
      <c r="EH100">
        <v>0</v>
      </c>
      <c r="EI100">
        <v>3798.30555555556</v>
      </c>
      <c r="EJ100">
        <v>17300.1518518519</v>
      </c>
      <c r="EK100">
        <v>37.854</v>
      </c>
      <c r="EL100">
        <v>38.5644074074074</v>
      </c>
      <c r="EM100">
        <v>37.819</v>
      </c>
      <c r="EN100">
        <v>36.8933703703704</v>
      </c>
      <c r="EO100">
        <v>36.736</v>
      </c>
      <c r="EP100">
        <v>1959.99259259259</v>
      </c>
      <c r="EQ100">
        <v>40.0103703703704</v>
      </c>
      <c r="ER100">
        <v>0</v>
      </c>
      <c r="ES100">
        <v>1679676106.7</v>
      </c>
      <c r="ET100">
        <v>0</v>
      </c>
      <c r="EU100">
        <v>2.30866538461538</v>
      </c>
      <c r="EV100">
        <v>-0.808905985539273</v>
      </c>
      <c r="EW100">
        <v>-0.936068375452721</v>
      </c>
      <c r="EX100">
        <v>3798.33076923077</v>
      </c>
      <c r="EY100">
        <v>15</v>
      </c>
      <c r="EZ100">
        <v>0</v>
      </c>
      <c r="FA100" t="s">
        <v>409</v>
      </c>
      <c r="FB100">
        <v>1510822609</v>
      </c>
      <c r="FC100">
        <v>1510822610</v>
      </c>
      <c r="FD100">
        <v>0</v>
      </c>
      <c r="FE100">
        <v>-0.09</v>
      </c>
      <c r="FF100">
        <v>-0.009</v>
      </c>
      <c r="FG100">
        <v>6.722</v>
      </c>
      <c r="FH100">
        <v>0.497</v>
      </c>
      <c r="FI100">
        <v>420</v>
      </c>
      <c r="FJ100">
        <v>24</v>
      </c>
      <c r="FK100">
        <v>0.26</v>
      </c>
      <c r="FL100">
        <v>0.06</v>
      </c>
      <c r="FM100">
        <v>0.606435175</v>
      </c>
      <c r="FN100">
        <v>-0.0723148705440905</v>
      </c>
      <c r="FO100">
        <v>0.00702227729759905</v>
      </c>
      <c r="FP100">
        <v>1</v>
      </c>
      <c r="FQ100">
        <v>1</v>
      </c>
      <c r="FR100">
        <v>1</v>
      </c>
      <c r="FS100" t="s">
        <v>410</v>
      </c>
      <c r="FT100">
        <v>2.97445</v>
      </c>
      <c r="FU100">
        <v>2.75388</v>
      </c>
      <c r="FV100">
        <v>0.199931</v>
      </c>
      <c r="FW100">
        <v>0.203434</v>
      </c>
      <c r="FX100">
        <v>0.0636341</v>
      </c>
      <c r="FY100">
        <v>0.0619524</v>
      </c>
      <c r="FZ100">
        <v>31175.9</v>
      </c>
      <c r="GA100">
        <v>33867.8</v>
      </c>
      <c r="GB100">
        <v>35306</v>
      </c>
      <c r="GC100">
        <v>38552.9</v>
      </c>
      <c r="GD100">
        <v>46838.3</v>
      </c>
      <c r="GE100">
        <v>52207.5</v>
      </c>
      <c r="GF100">
        <v>55112</v>
      </c>
      <c r="GG100">
        <v>61798.4</v>
      </c>
      <c r="GH100">
        <v>2.00275</v>
      </c>
      <c r="GI100">
        <v>1.8294</v>
      </c>
      <c r="GJ100">
        <v>0.0354052</v>
      </c>
      <c r="GK100">
        <v>0</v>
      </c>
      <c r="GL100">
        <v>19.4424</v>
      </c>
      <c r="GM100">
        <v>999.9</v>
      </c>
      <c r="GN100">
        <v>52.692</v>
      </c>
      <c r="GO100">
        <v>27.845</v>
      </c>
      <c r="GP100">
        <v>22.1014</v>
      </c>
      <c r="GQ100">
        <v>55.4994</v>
      </c>
      <c r="GR100">
        <v>49.7276</v>
      </c>
      <c r="GS100">
        <v>1</v>
      </c>
      <c r="GT100">
        <v>-0.113712</v>
      </c>
      <c r="GU100">
        <v>5.11833</v>
      </c>
      <c r="GV100">
        <v>20.0788</v>
      </c>
      <c r="GW100">
        <v>5.20276</v>
      </c>
      <c r="GX100">
        <v>12.004</v>
      </c>
      <c r="GY100">
        <v>4.9755</v>
      </c>
      <c r="GZ100">
        <v>3.29295</v>
      </c>
      <c r="HA100">
        <v>999.9</v>
      </c>
      <c r="HB100">
        <v>9999</v>
      </c>
      <c r="HC100">
        <v>9999</v>
      </c>
      <c r="HD100">
        <v>9999</v>
      </c>
      <c r="HE100">
        <v>1.86274</v>
      </c>
      <c r="HF100">
        <v>1.86782</v>
      </c>
      <c r="HG100">
        <v>1.86756</v>
      </c>
      <c r="HH100">
        <v>1.86859</v>
      </c>
      <c r="HI100">
        <v>1.86951</v>
      </c>
      <c r="HJ100">
        <v>1.86555</v>
      </c>
      <c r="HK100">
        <v>1.86672</v>
      </c>
      <c r="HL100">
        <v>1.8681</v>
      </c>
      <c r="HM100">
        <v>5</v>
      </c>
      <c r="HN100">
        <v>0</v>
      </c>
      <c r="HO100">
        <v>0</v>
      </c>
      <c r="HP100">
        <v>0</v>
      </c>
      <c r="HQ100" t="s">
        <v>411</v>
      </c>
      <c r="HR100" t="s">
        <v>412</v>
      </c>
      <c r="HS100" t="s">
        <v>413</v>
      </c>
      <c r="HT100" t="s">
        <v>413</v>
      </c>
      <c r="HU100" t="s">
        <v>413</v>
      </c>
      <c r="HV100" t="s">
        <v>413</v>
      </c>
      <c r="HW100">
        <v>0</v>
      </c>
      <c r="HX100">
        <v>100</v>
      </c>
      <c r="HY100">
        <v>100</v>
      </c>
      <c r="HZ100">
        <v>12.11</v>
      </c>
      <c r="IA100">
        <v>0.0559</v>
      </c>
      <c r="IB100">
        <v>4.05733592392587</v>
      </c>
      <c r="IC100">
        <v>0.00686039997816796</v>
      </c>
      <c r="ID100">
        <v>-6.09800565113382e-07</v>
      </c>
      <c r="IE100">
        <v>-3.62270322714017e-11</v>
      </c>
      <c r="IF100">
        <v>0.00552775430249796</v>
      </c>
      <c r="IG100">
        <v>-0.0240141547127097</v>
      </c>
      <c r="IH100">
        <v>0.00268956239764471</v>
      </c>
      <c r="II100">
        <v>-3.17667099220491e-05</v>
      </c>
      <c r="IJ100">
        <v>-3</v>
      </c>
      <c r="IK100">
        <v>2046</v>
      </c>
      <c r="IL100">
        <v>1</v>
      </c>
      <c r="IM100">
        <v>25</v>
      </c>
      <c r="IN100">
        <v>-564.2</v>
      </c>
      <c r="IO100">
        <v>-564.2</v>
      </c>
      <c r="IP100">
        <v>2.67456</v>
      </c>
      <c r="IQ100">
        <v>2.58423</v>
      </c>
      <c r="IR100">
        <v>1.54785</v>
      </c>
      <c r="IS100">
        <v>2.30957</v>
      </c>
      <c r="IT100">
        <v>1.34644</v>
      </c>
      <c r="IU100">
        <v>2.34009</v>
      </c>
      <c r="IV100">
        <v>31.6298</v>
      </c>
      <c r="IW100">
        <v>15.0777</v>
      </c>
      <c r="IX100">
        <v>18</v>
      </c>
      <c r="IY100">
        <v>502.498</v>
      </c>
      <c r="IZ100">
        <v>394.248</v>
      </c>
      <c r="JA100">
        <v>13.0228</v>
      </c>
      <c r="JB100">
        <v>25.5569</v>
      </c>
      <c r="JC100">
        <v>30.0003</v>
      </c>
      <c r="JD100">
        <v>25.5916</v>
      </c>
      <c r="JE100">
        <v>25.5456</v>
      </c>
      <c r="JF100">
        <v>53.6373</v>
      </c>
      <c r="JG100">
        <v>47.7023</v>
      </c>
      <c r="JH100">
        <v>0</v>
      </c>
      <c r="JI100">
        <v>12.9911</v>
      </c>
      <c r="JJ100">
        <v>1409.36</v>
      </c>
      <c r="JK100">
        <v>11.6857</v>
      </c>
      <c r="JL100">
        <v>102.29</v>
      </c>
      <c r="JM100">
        <v>102.889</v>
      </c>
    </row>
    <row r="101" spans="1:273">
      <c r="A101">
        <v>85</v>
      </c>
      <c r="B101">
        <v>1510788763.6</v>
      </c>
      <c r="C101">
        <v>512</v>
      </c>
      <c r="D101" t="s">
        <v>580</v>
      </c>
      <c r="E101" t="s">
        <v>581</v>
      </c>
      <c r="F101">
        <v>5</v>
      </c>
      <c r="G101" t="s">
        <v>405</v>
      </c>
      <c r="H101" t="s">
        <v>406</v>
      </c>
      <c r="I101">
        <v>1510788755.83214</v>
      </c>
      <c r="J101">
        <f>(K101)/1000</f>
        <v>0</v>
      </c>
      <c r="K101">
        <f>IF(CZ101, AN101, AH101)</f>
        <v>0</v>
      </c>
      <c r="L101">
        <f>IF(CZ101, AI101, AG101)</f>
        <v>0</v>
      </c>
      <c r="M101">
        <f>DB101 - IF(AU101&gt;1, L101*CV101*100.0/(AW101*DP101), 0)</f>
        <v>0</v>
      </c>
      <c r="N101">
        <f>((T101-J101/2)*M101-L101)/(T101+J101/2)</f>
        <v>0</v>
      </c>
      <c r="O101">
        <f>N101*(DI101+DJ101)/1000.0</f>
        <v>0</v>
      </c>
      <c r="P101">
        <f>(DB101 - IF(AU101&gt;1, L101*CV101*100.0/(AW101*DP101), 0))*(DI101+DJ101)/1000.0</f>
        <v>0</v>
      </c>
      <c r="Q101">
        <f>2.0/((1/S101-1/R101)+SIGN(S101)*SQRT((1/S101-1/R101)*(1/S101-1/R101) + 4*CW101/((CW101+1)*(CW101+1))*(2*1/S101*1/R101-1/R101*1/R101)))</f>
        <v>0</v>
      </c>
      <c r="R101">
        <f>IF(LEFT(CX101,1)&lt;&gt;"0",IF(LEFT(CX101,1)="1",3.0,CY101),$D$5+$E$5*(DP101*DI101/($K$5*1000))+$F$5*(DP101*DI101/($K$5*1000))*MAX(MIN(CV101,$J$5),$I$5)*MAX(MIN(CV101,$J$5),$I$5)+$G$5*MAX(MIN(CV101,$J$5),$I$5)*(DP101*DI101/($K$5*1000))+$H$5*(DP101*DI101/($K$5*1000))*(DP101*DI101/($K$5*1000)))</f>
        <v>0</v>
      </c>
      <c r="S101">
        <f>J101*(1000-(1000*0.61365*exp(17.502*W101/(240.97+W101))/(DI101+DJ101)+DD101)/2)/(1000*0.61365*exp(17.502*W101/(240.97+W101))/(DI101+DJ101)-DD101)</f>
        <v>0</v>
      </c>
      <c r="T101">
        <f>1/((CW101+1)/(Q101/1.6)+1/(R101/1.37)) + CW101/((CW101+1)/(Q101/1.6) + CW101/(R101/1.37))</f>
        <v>0</v>
      </c>
      <c r="U101">
        <f>(CR101*CU101)</f>
        <v>0</v>
      </c>
      <c r="V101">
        <f>(DK101+(U101+2*0.95*5.67E-8*(((DK101+$B$7)+273)^4-(DK101+273)^4)-44100*J101)/(1.84*29.3*R101+8*0.95*5.67E-8*(DK101+273)^3))</f>
        <v>0</v>
      </c>
      <c r="W101">
        <f>($C$7*DL101+$D$7*DM101+$E$7*V101)</f>
        <v>0</v>
      </c>
      <c r="X101">
        <f>0.61365*exp(17.502*W101/(240.97+W101))</f>
        <v>0</v>
      </c>
      <c r="Y101">
        <f>(Z101/AA101*100)</f>
        <v>0</v>
      </c>
      <c r="Z101">
        <f>DD101*(DI101+DJ101)/1000</f>
        <v>0</v>
      </c>
      <c r="AA101">
        <f>0.61365*exp(17.502*DK101/(240.97+DK101))</f>
        <v>0</v>
      </c>
      <c r="AB101">
        <f>(X101-DD101*(DI101+DJ101)/1000)</f>
        <v>0</v>
      </c>
      <c r="AC101">
        <f>(-J101*44100)</f>
        <v>0</v>
      </c>
      <c r="AD101">
        <f>2*29.3*R101*0.92*(DK101-W101)</f>
        <v>0</v>
      </c>
      <c r="AE101">
        <f>2*0.95*5.67E-8*(((DK101+$B$7)+273)^4-(W101+273)^4)</f>
        <v>0</v>
      </c>
      <c r="AF101">
        <f>U101+AE101+AC101+AD101</f>
        <v>0</v>
      </c>
      <c r="AG101">
        <f>DH101*AU101*(DC101-DB101*(1000-AU101*DE101)/(1000-AU101*DD101))/(100*CV101)</f>
        <v>0</v>
      </c>
      <c r="AH101">
        <f>1000*DH101*AU101*(DD101-DE101)/(100*CV101*(1000-AU101*DD101))</f>
        <v>0</v>
      </c>
      <c r="AI101">
        <f>(AJ101 - AK101 - DI101*1E3/(8.314*(DK101+273.15)) * AM101/DH101 * AL101) * DH101/(100*CV101) * (1000 - DE101)/1000</f>
        <v>0</v>
      </c>
      <c r="AJ101">
        <v>1412.43768071075</v>
      </c>
      <c r="AK101">
        <v>1391.13812121212</v>
      </c>
      <c r="AL101">
        <v>3.34222014298434</v>
      </c>
      <c r="AM101">
        <v>64.2423246042722</v>
      </c>
      <c r="AN101">
        <f>(AP101 - AO101 + DI101*1E3/(8.314*(DK101+273.15)) * AR101/DH101 * AQ101) * DH101/(100*CV101) * 1000/(1000 - AP101)</f>
        <v>0</v>
      </c>
      <c r="AO101">
        <v>11.6910413177952</v>
      </c>
      <c r="AP101">
        <v>12.2753812121212</v>
      </c>
      <c r="AQ101">
        <v>-6.78383258304395e-05</v>
      </c>
      <c r="AR101">
        <v>102.202052282038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MAX(0,($B$13+$C$13*DP101)/(1+$D$13*DP101)*DI101/(DK101+273)*$E$13)</f>
        <v>0</v>
      </c>
      <c r="AX101" t="s">
        <v>407</v>
      </c>
      <c r="AY101" t="s">
        <v>407</v>
      </c>
      <c r="AZ101">
        <v>0</v>
      </c>
      <c r="BA101">
        <v>0</v>
      </c>
      <c r="BB101">
        <f>1-AZ101/BA101</f>
        <v>0</v>
      </c>
      <c r="BC101">
        <v>0</v>
      </c>
      <c r="BD101" t="s">
        <v>407</v>
      </c>
      <c r="BE101" t="s">
        <v>407</v>
      </c>
      <c r="BF101">
        <v>0</v>
      </c>
      <c r="BG101">
        <v>0</v>
      </c>
      <c r="BH101">
        <f>1-BF101/BG101</f>
        <v>0</v>
      </c>
      <c r="BI101">
        <v>0.5</v>
      </c>
      <c r="BJ101">
        <f>CS101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407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f>$B$11*DQ101+$C$11*DR101+$F$11*EC101*(1-EF101)</f>
        <v>0</v>
      </c>
      <c r="CS101">
        <f>CR101*CT101</f>
        <v>0</v>
      </c>
      <c r="CT101">
        <f>($B$11*$D$9+$C$11*$D$9+$F$11*((EP101+EH101)/MAX(EP101+EH101+EQ101, 0.1)*$I$9+EQ101/MAX(EP101+EH101+EQ101, 0.1)*$J$9))/($B$11+$C$11+$F$11)</f>
        <v>0</v>
      </c>
      <c r="CU101">
        <f>($B$11*$K$9+$C$11*$K$9+$F$11*((EP101+EH101)/MAX(EP101+EH101+EQ101, 0.1)*$P$9+EQ101/MAX(EP101+EH101+EQ101, 0.1)*$Q$9))/($B$11+$C$11+$F$11)</f>
        <v>0</v>
      </c>
      <c r="CV101">
        <v>2.18</v>
      </c>
      <c r="CW101">
        <v>0.5</v>
      </c>
      <c r="CX101" t="s">
        <v>408</v>
      </c>
      <c r="CY101">
        <v>2</v>
      </c>
      <c r="CZ101" t="b">
        <v>1</v>
      </c>
      <c r="DA101">
        <v>1510788755.83214</v>
      </c>
      <c r="DB101">
        <v>1349.76607142857</v>
      </c>
      <c r="DC101">
        <v>1379.0375</v>
      </c>
      <c r="DD101">
        <v>12.2874392857143</v>
      </c>
      <c r="DE101">
        <v>11.6920035714286</v>
      </c>
      <c r="DF101">
        <v>1337.71035714286</v>
      </c>
      <c r="DG101">
        <v>12.231375</v>
      </c>
      <c r="DH101">
        <v>500.073607142857</v>
      </c>
      <c r="DI101">
        <v>89.6596178571428</v>
      </c>
      <c r="DJ101">
        <v>0.0999537071428571</v>
      </c>
      <c r="DK101">
        <v>19.1144071428571</v>
      </c>
      <c r="DL101">
        <v>20.0258285714286</v>
      </c>
      <c r="DM101">
        <v>999.9</v>
      </c>
      <c r="DN101">
        <v>0</v>
      </c>
      <c r="DO101">
        <v>0</v>
      </c>
      <c r="DP101">
        <v>10002.3214285714</v>
      </c>
      <c r="DQ101">
        <v>0</v>
      </c>
      <c r="DR101">
        <v>9.98469</v>
      </c>
      <c r="DS101">
        <v>-29.2711607142857</v>
      </c>
      <c r="DT101">
        <v>1366.55714285714</v>
      </c>
      <c r="DU101">
        <v>1395.35071428571</v>
      </c>
      <c r="DV101">
        <v>0.595431392857143</v>
      </c>
      <c r="DW101">
        <v>1379.0375</v>
      </c>
      <c r="DX101">
        <v>11.6920035714286</v>
      </c>
      <c r="DY101">
        <v>1.10168714285714</v>
      </c>
      <c r="DZ101">
        <v>1.04829892857143</v>
      </c>
      <c r="EA101">
        <v>8.33542964285714</v>
      </c>
      <c r="EB101">
        <v>7.60555107142857</v>
      </c>
      <c r="EC101">
        <v>2000.01428571429</v>
      </c>
      <c r="ED101">
        <v>0.979994428571429</v>
      </c>
      <c r="EE101">
        <v>0.0200056428571429</v>
      </c>
      <c r="EF101">
        <v>0</v>
      </c>
      <c r="EG101">
        <v>2.28682142857143</v>
      </c>
      <c r="EH101">
        <v>0</v>
      </c>
      <c r="EI101">
        <v>3798.265</v>
      </c>
      <c r="EJ101">
        <v>17300.25</v>
      </c>
      <c r="EK101">
        <v>37.8345</v>
      </c>
      <c r="EL101">
        <v>38.5376428571429</v>
      </c>
      <c r="EM101">
        <v>37.7942857142857</v>
      </c>
      <c r="EN101">
        <v>36.875</v>
      </c>
      <c r="EO101">
        <v>36.71625</v>
      </c>
      <c r="EP101">
        <v>1960.00357142857</v>
      </c>
      <c r="EQ101">
        <v>40.0107142857143</v>
      </c>
      <c r="ER101">
        <v>0</v>
      </c>
      <c r="ES101">
        <v>1679676111.5</v>
      </c>
      <c r="ET101">
        <v>0</v>
      </c>
      <c r="EU101">
        <v>2.29413076923077</v>
      </c>
      <c r="EV101">
        <v>-0.408854694668435</v>
      </c>
      <c r="EW101">
        <v>1.37811967007801</v>
      </c>
      <c r="EX101">
        <v>3798.26115384615</v>
      </c>
      <c r="EY101">
        <v>15</v>
      </c>
      <c r="EZ101">
        <v>0</v>
      </c>
      <c r="FA101" t="s">
        <v>409</v>
      </c>
      <c r="FB101">
        <v>1510822609</v>
      </c>
      <c r="FC101">
        <v>1510822610</v>
      </c>
      <c r="FD101">
        <v>0</v>
      </c>
      <c r="FE101">
        <v>-0.09</v>
      </c>
      <c r="FF101">
        <v>-0.009</v>
      </c>
      <c r="FG101">
        <v>6.722</v>
      </c>
      <c r="FH101">
        <v>0.497</v>
      </c>
      <c r="FI101">
        <v>420</v>
      </c>
      <c r="FJ101">
        <v>24</v>
      </c>
      <c r="FK101">
        <v>0.26</v>
      </c>
      <c r="FL101">
        <v>0.06</v>
      </c>
      <c r="FM101">
        <v>0.60029995</v>
      </c>
      <c r="FN101">
        <v>-0.0799549868667924</v>
      </c>
      <c r="FO101">
        <v>0.00772841141810528</v>
      </c>
      <c r="FP101">
        <v>1</v>
      </c>
      <c r="FQ101">
        <v>1</v>
      </c>
      <c r="FR101">
        <v>1</v>
      </c>
      <c r="FS101" t="s">
        <v>410</v>
      </c>
      <c r="FT101">
        <v>2.9743</v>
      </c>
      <c r="FU101">
        <v>2.75395</v>
      </c>
      <c r="FV101">
        <v>0.20141</v>
      </c>
      <c r="FW101">
        <v>0.204935</v>
      </c>
      <c r="FX101">
        <v>0.0636002</v>
      </c>
      <c r="FY101">
        <v>0.0619533</v>
      </c>
      <c r="FZ101">
        <v>31118.1</v>
      </c>
      <c r="GA101">
        <v>33804.3</v>
      </c>
      <c r="GB101">
        <v>35305.7</v>
      </c>
      <c r="GC101">
        <v>38553.1</v>
      </c>
      <c r="GD101">
        <v>46840</v>
      </c>
      <c r="GE101">
        <v>52207.9</v>
      </c>
      <c r="GF101">
        <v>55111.9</v>
      </c>
      <c r="GG101">
        <v>61798.8</v>
      </c>
      <c r="GH101">
        <v>2.00312</v>
      </c>
      <c r="GI101">
        <v>1.8294</v>
      </c>
      <c r="GJ101">
        <v>0.0344478</v>
      </c>
      <c r="GK101">
        <v>0</v>
      </c>
      <c r="GL101">
        <v>19.4402</v>
      </c>
      <c r="GM101">
        <v>999.9</v>
      </c>
      <c r="GN101">
        <v>52.668</v>
      </c>
      <c r="GO101">
        <v>27.835</v>
      </c>
      <c r="GP101">
        <v>22.0788</v>
      </c>
      <c r="GQ101">
        <v>55.5694</v>
      </c>
      <c r="GR101">
        <v>50.1763</v>
      </c>
      <c r="GS101">
        <v>1</v>
      </c>
      <c r="GT101">
        <v>-0.113404</v>
      </c>
      <c r="GU101">
        <v>5.14906</v>
      </c>
      <c r="GV101">
        <v>20.0779</v>
      </c>
      <c r="GW101">
        <v>5.20351</v>
      </c>
      <c r="GX101">
        <v>12.004</v>
      </c>
      <c r="GY101">
        <v>4.97565</v>
      </c>
      <c r="GZ101">
        <v>3.293</v>
      </c>
      <c r="HA101">
        <v>999.9</v>
      </c>
      <c r="HB101">
        <v>9999</v>
      </c>
      <c r="HC101">
        <v>9999</v>
      </c>
      <c r="HD101">
        <v>9999</v>
      </c>
      <c r="HE101">
        <v>1.86274</v>
      </c>
      <c r="HF101">
        <v>1.86783</v>
      </c>
      <c r="HG101">
        <v>1.86753</v>
      </c>
      <c r="HH101">
        <v>1.86859</v>
      </c>
      <c r="HI101">
        <v>1.86951</v>
      </c>
      <c r="HJ101">
        <v>1.86555</v>
      </c>
      <c r="HK101">
        <v>1.86673</v>
      </c>
      <c r="HL101">
        <v>1.86811</v>
      </c>
      <c r="HM101">
        <v>5</v>
      </c>
      <c r="HN101">
        <v>0</v>
      </c>
      <c r="HO101">
        <v>0</v>
      </c>
      <c r="HP101">
        <v>0</v>
      </c>
      <c r="HQ101" t="s">
        <v>411</v>
      </c>
      <c r="HR101" t="s">
        <v>412</v>
      </c>
      <c r="HS101" t="s">
        <v>413</v>
      </c>
      <c r="HT101" t="s">
        <v>413</v>
      </c>
      <c r="HU101" t="s">
        <v>413</v>
      </c>
      <c r="HV101" t="s">
        <v>413</v>
      </c>
      <c r="HW101">
        <v>0</v>
      </c>
      <c r="HX101">
        <v>100</v>
      </c>
      <c r="HY101">
        <v>100</v>
      </c>
      <c r="HZ101">
        <v>12.19</v>
      </c>
      <c r="IA101">
        <v>0.0557</v>
      </c>
      <c r="IB101">
        <v>4.05733592392587</v>
      </c>
      <c r="IC101">
        <v>0.00686039997816796</v>
      </c>
      <c r="ID101">
        <v>-6.09800565113382e-07</v>
      </c>
      <c r="IE101">
        <v>-3.62270322714017e-11</v>
      </c>
      <c r="IF101">
        <v>0.00552775430249796</v>
      </c>
      <c r="IG101">
        <v>-0.0240141547127097</v>
      </c>
      <c r="IH101">
        <v>0.00268956239764471</v>
      </c>
      <c r="II101">
        <v>-3.17667099220491e-05</v>
      </c>
      <c r="IJ101">
        <v>-3</v>
      </c>
      <c r="IK101">
        <v>2046</v>
      </c>
      <c r="IL101">
        <v>1</v>
      </c>
      <c r="IM101">
        <v>25</v>
      </c>
      <c r="IN101">
        <v>-564.1</v>
      </c>
      <c r="IO101">
        <v>-564.1</v>
      </c>
      <c r="IP101">
        <v>2.70264</v>
      </c>
      <c r="IQ101">
        <v>2.59155</v>
      </c>
      <c r="IR101">
        <v>1.54785</v>
      </c>
      <c r="IS101">
        <v>2.30835</v>
      </c>
      <c r="IT101">
        <v>1.34644</v>
      </c>
      <c r="IU101">
        <v>2.34131</v>
      </c>
      <c r="IV101">
        <v>31.6298</v>
      </c>
      <c r="IW101">
        <v>15.0864</v>
      </c>
      <c r="IX101">
        <v>18</v>
      </c>
      <c r="IY101">
        <v>502.745</v>
      </c>
      <c r="IZ101">
        <v>394.248</v>
      </c>
      <c r="JA101">
        <v>12.9936</v>
      </c>
      <c r="JB101">
        <v>25.5569</v>
      </c>
      <c r="JC101">
        <v>30.0004</v>
      </c>
      <c r="JD101">
        <v>25.5916</v>
      </c>
      <c r="JE101">
        <v>25.5456</v>
      </c>
      <c r="JF101">
        <v>54.132</v>
      </c>
      <c r="JG101">
        <v>47.7023</v>
      </c>
      <c r="JH101">
        <v>0</v>
      </c>
      <c r="JI101">
        <v>12.9681</v>
      </c>
      <c r="JJ101">
        <v>1422.83</v>
      </c>
      <c r="JK101">
        <v>11.7015</v>
      </c>
      <c r="JL101">
        <v>102.29</v>
      </c>
      <c r="JM101">
        <v>102.89</v>
      </c>
    </row>
    <row r="102" spans="1:273">
      <c r="A102">
        <v>86</v>
      </c>
      <c r="B102">
        <v>1510788768.6</v>
      </c>
      <c r="C102">
        <v>517</v>
      </c>
      <c r="D102" t="s">
        <v>582</v>
      </c>
      <c r="E102" t="s">
        <v>583</v>
      </c>
      <c r="F102">
        <v>5</v>
      </c>
      <c r="G102" t="s">
        <v>405</v>
      </c>
      <c r="H102" t="s">
        <v>406</v>
      </c>
      <c r="I102">
        <v>1510788761.1</v>
      </c>
      <c r="J102">
        <f>(K102)/1000</f>
        <v>0</v>
      </c>
      <c r="K102">
        <f>IF(CZ102, AN102, AH102)</f>
        <v>0</v>
      </c>
      <c r="L102">
        <f>IF(CZ102, AI102, AG102)</f>
        <v>0</v>
      </c>
      <c r="M102">
        <f>DB102 - IF(AU102&gt;1, L102*CV102*100.0/(AW102*DP102), 0)</f>
        <v>0</v>
      </c>
      <c r="N102">
        <f>((T102-J102/2)*M102-L102)/(T102+J102/2)</f>
        <v>0</v>
      </c>
      <c r="O102">
        <f>N102*(DI102+DJ102)/1000.0</f>
        <v>0</v>
      </c>
      <c r="P102">
        <f>(DB102 - IF(AU102&gt;1, L102*CV102*100.0/(AW102*DP102), 0))*(DI102+DJ102)/1000.0</f>
        <v>0</v>
      </c>
      <c r="Q102">
        <f>2.0/((1/S102-1/R102)+SIGN(S102)*SQRT((1/S102-1/R102)*(1/S102-1/R102) + 4*CW102/((CW102+1)*(CW102+1))*(2*1/S102*1/R102-1/R102*1/R102)))</f>
        <v>0</v>
      </c>
      <c r="R102">
        <f>IF(LEFT(CX102,1)&lt;&gt;"0",IF(LEFT(CX102,1)="1",3.0,CY102),$D$5+$E$5*(DP102*DI102/($K$5*1000))+$F$5*(DP102*DI102/($K$5*1000))*MAX(MIN(CV102,$J$5),$I$5)*MAX(MIN(CV102,$J$5),$I$5)+$G$5*MAX(MIN(CV102,$J$5),$I$5)*(DP102*DI102/($K$5*1000))+$H$5*(DP102*DI102/($K$5*1000))*(DP102*DI102/($K$5*1000)))</f>
        <v>0</v>
      </c>
      <c r="S102">
        <f>J102*(1000-(1000*0.61365*exp(17.502*W102/(240.97+W102))/(DI102+DJ102)+DD102)/2)/(1000*0.61365*exp(17.502*W102/(240.97+W102))/(DI102+DJ102)-DD102)</f>
        <v>0</v>
      </c>
      <c r="T102">
        <f>1/((CW102+1)/(Q102/1.6)+1/(R102/1.37)) + CW102/((CW102+1)/(Q102/1.6) + CW102/(R102/1.37))</f>
        <v>0</v>
      </c>
      <c r="U102">
        <f>(CR102*CU102)</f>
        <v>0</v>
      </c>
      <c r="V102">
        <f>(DK102+(U102+2*0.95*5.67E-8*(((DK102+$B$7)+273)^4-(DK102+273)^4)-44100*J102)/(1.84*29.3*R102+8*0.95*5.67E-8*(DK102+273)^3))</f>
        <v>0</v>
      </c>
      <c r="W102">
        <f>($C$7*DL102+$D$7*DM102+$E$7*V102)</f>
        <v>0</v>
      </c>
      <c r="X102">
        <f>0.61365*exp(17.502*W102/(240.97+W102))</f>
        <v>0</v>
      </c>
      <c r="Y102">
        <f>(Z102/AA102*100)</f>
        <v>0</v>
      </c>
      <c r="Z102">
        <f>DD102*(DI102+DJ102)/1000</f>
        <v>0</v>
      </c>
      <c r="AA102">
        <f>0.61365*exp(17.502*DK102/(240.97+DK102))</f>
        <v>0</v>
      </c>
      <c r="AB102">
        <f>(X102-DD102*(DI102+DJ102)/1000)</f>
        <v>0</v>
      </c>
      <c r="AC102">
        <f>(-J102*44100)</f>
        <v>0</v>
      </c>
      <c r="AD102">
        <f>2*29.3*R102*0.92*(DK102-W102)</f>
        <v>0</v>
      </c>
      <c r="AE102">
        <f>2*0.95*5.67E-8*(((DK102+$B$7)+273)^4-(W102+273)^4)</f>
        <v>0</v>
      </c>
      <c r="AF102">
        <f>U102+AE102+AC102+AD102</f>
        <v>0</v>
      </c>
      <c r="AG102">
        <f>DH102*AU102*(DC102-DB102*(1000-AU102*DE102)/(1000-AU102*DD102))/(100*CV102)</f>
        <v>0</v>
      </c>
      <c r="AH102">
        <f>1000*DH102*AU102*(DD102-DE102)/(100*CV102*(1000-AU102*DD102))</f>
        <v>0</v>
      </c>
      <c r="AI102">
        <f>(AJ102 - AK102 - DI102*1E3/(8.314*(DK102+273.15)) * AM102/DH102 * AL102) * DH102/(100*CV102) * (1000 - DE102)/1000</f>
        <v>0</v>
      </c>
      <c r="AJ102">
        <v>1430.1546669275</v>
      </c>
      <c r="AK102">
        <v>1408.1536969697</v>
      </c>
      <c r="AL102">
        <v>3.38797110105047</v>
      </c>
      <c r="AM102">
        <v>64.2423246042722</v>
      </c>
      <c r="AN102">
        <f>(AP102 - AO102 + DI102*1E3/(8.314*(DK102+273.15)) * AR102/DH102 * AQ102) * DH102/(100*CV102) * 1000/(1000 - AP102)</f>
        <v>0</v>
      </c>
      <c r="AO102">
        <v>11.6913889148329</v>
      </c>
      <c r="AP102">
        <v>12.2680551515151</v>
      </c>
      <c r="AQ102">
        <v>-4.74241757211317e-05</v>
      </c>
      <c r="AR102">
        <v>102.202052282038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MAX(0,($B$13+$C$13*DP102)/(1+$D$13*DP102)*DI102/(DK102+273)*$E$13)</f>
        <v>0</v>
      </c>
      <c r="AX102" t="s">
        <v>407</v>
      </c>
      <c r="AY102" t="s">
        <v>407</v>
      </c>
      <c r="AZ102">
        <v>0</v>
      </c>
      <c r="BA102">
        <v>0</v>
      </c>
      <c r="BB102">
        <f>1-AZ102/BA102</f>
        <v>0</v>
      </c>
      <c r="BC102">
        <v>0</v>
      </c>
      <c r="BD102" t="s">
        <v>407</v>
      </c>
      <c r="BE102" t="s">
        <v>407</v>
      </c>
      <c r="BF102">
        <v>0</v>
      </c>
      <c r="BG102">
        <v>0</v>
      </c>
      <c r="BH102">
        <f>1-BF102/BG102</f>
        <v>0</v>
      </c>
      <c r="BI102">
        <v>0.5</v>
      </c>
      <c r="BJ102">
        <f>CS102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407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f>$B$11*DQ102+$C$11*DR102+$F$11*EC102*(1-EF102)</f>
        <v>0</v>
      </c>
      <c r="CS102">
        <f>CR102*CT102</f>
        <v>0</v>
      </c>
      <c r="CT102">
        <f>($B$11*$D$9+$C$11*$D$9+$F$11*((EP102+EH102)/MAX(EP102+EH102+EQ102, 0.1)*$I$9+EQ102/MAX(EP102+EH102+EQ102, 0.1)*$J$9))/($B$11+$C$11+$F$11)</f>
        <v>0</v>
      </c>
      <c r="CU102">
        <f>($B$11*$K$9+$C$11*$K$9+$F$11*((EP102+EH102)/MAX(EP102+EH102+EQ102, 0.1)*$P$9+EQ102/MAX(EP102+EH102+EQ102, 0.1)*$Q$9))/($B$11+$C$11+$F$11)</f>
        <v>0</v>
      </c>
      <c r="CV102">
        <v>2.18</v>
      </c>
      <c r="CW102">
        <v>0.5</v>
      </c>
      <c r="CX102" t="s">
        <v>408</v>
      </c>
      <c r="CY102">
        <v>2</v>
      </c>
      <c r="CZ102" t="b">
        <v>1</v>
      </c>
      <c r="DA102">
        <v>1510788761.1</v>
      </c>
      <c r="DB102">
        <v>1367.42111111111</v>
      </c>
      <c r="DC102">
        <v>1396.93259259259</v>
      </c>
      <c r="DD102">
        <v>12.2793592592593</v>
      </c>
      <c r="DE102">
        <v>11.6912703703704</v>
      </c>
      <c r="DF102">
        <v>1355.27666666667</v>
      </c>
      <c r="DG102">
        <v>12.2235185185185</v>
      </c>
      <c r="DH102">
        <v>500.085185185185</v>
      </c>
      <c r="DI102">
        <v>89.6592407407407</v>
      </c>
      <c r="DJ102">
        <v>0.0999950777777778</v>
      </c>
      <c r="DK102">
        <v>19.1093518518519</v>
      </c>
      <c r="DL102">
        <v>20.019762962963</v>
      </c>
      <c r="DM102">
        <v>999.9</v>
      </c>
      <c r="DN102">
        <v>0</v>
      </c>
      <c r="DO102">
        <v>0</v>
      </c>
      <c r="DP102">
        <v>10004.3062962963</v>
      </c>
      <c r="DQ102">
        <v>0</v>
      </c>
      <c r="DR102">
        <v>9.97641592592593</v>
      </c>
      <c r="DS102">
        <v>-29.5112</v>
      </c>
      <c r="DT102">
        <v>1384.42</v>
      </c>
      <c r="DU102">
        <v>1413.45592592593</v>
      </c>
      <c r="DV102">
        <v>0.588092592592593</v>
      </c>
      <c r="DW102">
        <v>1396.93259259259</v>
      </c>
      <c r="DX102">
        <v>11.6912703703704</v>
      </c>
      <c r="DY102">
        <v>1.10095851851852</v>
      </c>
      <c r="DZ102">
        <v>1.04822962962963</v>
      </c>
      <c r="EA102">
        <v>8.32568481481481</v>
      </c>
      <c r="EB102">
        <v>7.60457222222222</v>
      </c>
      <c r="EC102">
        <v>2000.00925925926</v>
      </c>
      <c r="ED102">
        <v>0.979994333333334</v>
      </c>
      <c r="EE102">
        <v>0.0200057444444444</v>
      </c>
      <c r="EF102">
        <v>0</v>
      </c>
      <c r="EG102">
        <v>2.23705185185185</v>
      </c>
      <c r="EH102">
        <v>0</v>
      </c>
      <c r="EI102">
        <v>3798.38666666667</v>
      </c>
      <c r="EJ102">
        <v>17300.2111111111</v>
      </c>
      <c r="EK102">
        <v>37.8074074074074</v>
      </c>
      <c r="EL102">
        <v>38.5160740740741</v>
      </c>
      <c r="EM102">
        <v>37.772962962963</v>
      </c>
      <c r="EN102">
        <v>36.8656666666667</v>
      </c>
      <c r="EO102">
        <v>36.694</v>
      </c>
      <c r="EP102">
        <v>1959.99888888889</v>
      </c>
      <c r="EQ102">
        <v>40.0103703703704</v>
      </c>
      <c r="ER102">
        <v>0</v>
      </c>
      <c r="ES102">
        <v>1679676116.9</v>
      </c>
      <c r="ET102">
        <v>0</v>
      </c>
      <c r="EU102">
        <v>2.250708</v>
      </c>
      <c r="EV102">
        <v>-0.15441537185566</v>
      </c>
      <c r="EW102">
        <v>1.21923077511579</v>
      </c>
      <c r="EX102">
        <v>3798.3488</v>
      </c>
      <c r="EY102">
        <v>15</v>
      </c>
      <c r="EZ102">
        <v>0</v>
      </c>
      <c r="FA102" t="s">
        <v>409</v>
      </c>
      <c r="FB102">
        <v>1510822609</v>
      </c>
      <c r="FC102">
        <v>1510822610</v>
      </c>
      <c r="FD102">
        <v>0</v>
      </c>
      <c r="FE102">
        <v>-0.09</v>
      </c>
      <c r="FF102">
        <v>-0.009</v>
      </c>
      <c r="FG102">
        <v>6.722</v>
      </c>
      <c r="FH102">
        <v>0.497</v>
      </c>
      <c r="FI102">
        <v>420</v>
      </c>
      <c r="FJ102">
        <v>24</v>
      </c>
      <c r="FK102">
        <v>0.26</v>
      </c>
      <c r="FL102">
        <v>0.06</v>
      </c>
      <c r="FM102">
        <v>0.5931479</v>
      </c>
      <c r="FN102">
        <v>-0.0855563527204523</v>
      </c>
      <c r="FO102">
        <v>0.00828018903105479</v>
      </c>
      <c r="FP102">
        <v>1</v>
      </c>
      <c r="FQ102">
        <v>1</v>
      </c>
      <c r="FR102">
        <v>1</v>
      </c>
      <c r="FS102" t="s">
        <v>410</v>
      </c>
      <c r="FT102">
        <v>2.97433</v>
      </c>
      <c r="FU102">
        <v>2.7538</v>
      </c>
      <c r="FV102">
        <v>0.202901</v>
      </c>
      <c r="FW102">
        <v>0.206428</v>
      </c>
      <c r="FX102">
        <v>0.0635728</v>
      </c>
      <c r="FY102">
        <v>0.0619484</v>
      </c>
      <c r="FZ102">
        <v>31060.1</v>
      </c>
      <c r="GA102">
        <v>33740.6</v>
      </c>
      <c r="GB102">
        <v>35305.7</v>
      </c>
      <c r="GC102">
        <v>38552.8</v>
      </c>
      <c r="GD102">
        <v>46841.5</v>
      </c>
      <c r="GE102">
        <v>52207.9</v>
      </c>
      <c r="GF102">
        <v>55112</v>
      </c>
      <c r="GG102">
        <v>61798.4</v>
      </c>
      <c r="GH102">
        <v>2.0028</v>
      </c>
      <c r="GI102">
        <v>1.82948</v>
      </c>
      <c r="GJ102">
        <v>0.0343099</v>
      </c>
      <c r="GK102">
        <v>0</v>
      </c>
      <c r="GL102">
        <v>19.439</v>
      </c>
      <c r="GM102">
        <v>999.9</v>
      </c>
      <c r="GN102">
        <v>52.668</v>
      </c>
      <c r="GO102">
        <v>27.835</v>
      </c>
      <c r="GP102">
        <v>22.077</v>
      </c>
      <c r="GQ102">
        <v>55.6694</v>
      </c>
      <c r="GR102">
        <v>49.8878</v>
      </c>
      <c r="GS102">
        <v>1</v>
      </c>
      <c r="GT102">
        <v>-0.113158</v>
      </c>
      <c r="GU102">
        <v>5.15787</v>
      </c>
      <c r="GV102">
        <v>20.0777</v>
      </c>
      <c r="GW102">
        <v>5.20217</v>
      </c>
      <c r="GX102">
        <v>12.004</v>
      </c>
      <c r="GY102">
        <v>4.97565</v>
      </c>
      <c r="GZ102">
        <v>3.29295</v>
      </c>
      <c r="HA102">
        <v>999.9</v>
      </c>
      <c r="HB102">
        <v>9999</v>
      </c>
      <c r="HC102">
        <v>9999</v>
      </c>
      <c r="HD102">
        <v>9999</v>
      </c>
      <c r="HE102">
        <v>1.86275</v>
      </c>
      <c r="HF102">
        <v>1.86782</v>
      </c>
      <c r="HG102">
        <v>1.86754</v>
      </c>
      <c r="HH102">
        <v>1.86859</v>
      </c>
      <c r="HI102">
        <v>1.86951</v>
      </c>
      <c r="HJ102">
        <v>1.86557</v>
      </c>
      <c r="HK102">
        <v>1.86671</v>
      </c>
      <c r="HL102">
        <v>1.86813</v>
      </c>
      <c r="HM102">
        <v>5</v>
      </c>
      <c r="HN102">
        <v>0</v>
      </c>
      <c r="HO102">
        <v>0</v>
      </c>
      <c r="HP102">
        <v>0</v>
      </c>
      <c r="HQ102" t="s">
        <v>411</v>
      </c>
      <c r="HR102" t="s">
        <v>412</v>
      </c>
      <c r="HS102" t="s">
        <v>413</v>
      </c>
      <c r="HT102" t="s">
        <v>413</v>
      </c>
      <c r="HU102" t="s">
        <v>413</v>
      </c>
      <c r="HV102" t="s">
        <v>413</v>
      </c>
      <c r="HW102">
        <v>0</v>
      </c>
      <c r="HX102">
        <v>100</v>
      </c>
      <c r="HY102">
        <v>100</v>
      </c>
      <c r="HZ102">
        <v>12.27</v>
      </c>
      <c r="IA102">
        <v>0.0555</v>
      </c>
      <c r="IB102">
        <v>4.05733592392587</v>
      </c>
      <c r="IC102">
        <v>0.00686039997816796</v>
      </c>
      <c r="ID102">
        <v>-6.09800565113382e-07</v>
      </c>
      <c r="IE102">
        <v>-3.62270322714017e-11</v>
      </c>
      <c r="IF102">
        <v>0.00552775430249796</v>
      </c>
      <c r="IG102">
        <v>-0.0240141547127097</v>
      </c>
      <c r="IH102">
        <v>0.00268956239764471</v>
      </c>
      <c r="II102">
        <v>-3.17667099220491e-05</v>
      </c>
      <c r="IJ102">
        <v>-3</v>
      </c>
      <c r="IK102">
        <v>2046</v>
      </c>
      <c r="IL102">
        <v>1</v>
      </c>
      <c r="IM102">
        <v>25</v>
      </c>
      <c r="IN102">
        <v>-564</v>
      </c>
      <c r="IO102">
        <v>-564</v>
      </c>
      <c r="IP102">
        <v>2.72461</v>
      </c>
      <c r="IQ102">
        <v>2.58545</v>
      </c>
      <c r="IR102">
        <v>1.54785</v>
      </c>
      <c r="IS102">
        <v>2.30957</v>
      </c>
      <c r="IT102">
        <v>1.34644</v>
      </c>
      <c r="IU102">
        <v>2.34863</v>
      </c>
      <c r="IV102">
        <v>31.6298</v>
      </c>
      <c r="IW102">
        <v>15.0777</v>
      </c>
      <c r="IX102">
        <v>18</v>
      </c>
      <c r="IY102">
        <v>502.531</v>
      </c>
      <c r="IZ102">
        <v>394.288</v>
      </c>
      <c r="JA102">
        <v>12.9681</v>
      </c>
      <c r="JB102">
        <v>25.5569</v>
      </c>
      <c r="JC102">
        <v>30.0003</v>
      </c>
      <c r="JD102">
        <v>25.5916</v>
      </c>
      <c r="JE102">
        <v>25.5456</v>
      </c>
      <c r="JF102">
        <v>54.6448</v>
      </c>
      <c r="JG102">
        <v>47.7023</v>
      </c>
      <c r="JH102">
        <v>0</v>
      </c>
      <c r="JI102">
        <v>12.9576</v>
      </c>
      <c r="JJ102">
        <v>1443.06</v>
      </c>
      <c r="JK102">
        <v>11.7167</v>
      </c>
      <c r="JL102">
        <v>102.29</v>
      </c>
      <c r="JM102">
        <v>102.889</v>
      </c>
    </row>
    <row r="103" spans="1:273">
      <c r="A103">
        <v>87</v>
      </c>
      <c r="B103">
        <v>1510788773.6</v>
      </c>
      <c r="C103">
        <v>522</v>
      </c>
      <c r="D103" t="s">
        <v>584</v>
      </c>
      <c r="E103" t="s">
        <v>585</v>
      </c>
      <c r="F103">
        <v>5</v>
      </c>
      <c r="G103" t="s">
        <v>405</v>
      </c>
      <c r="H103" t="s">
        <v>406</v>
      </c>
      <c r="I103">
        <v>1510788765.81429</v>
      </c>
      <c r="J103">
        <f>(K103)/1000</f>
        <v>0</v>
      </c>
      <c r="K103">
        <f>IF(CZ103, AN103, AH103)</f>
        <v>0</v>
      </c>
      <c r="L103">
        <f>IF(CZ103, AI103, AG103)</f>
        <v>0</v>
      </c>
      <c r="M103">
        <f>DB103 - IF(AU103&gt;1, L103*CV103*100.0/(AW103*DP103), 0)</f>
        <v>0</v>
      </c>
      <c r="N103">
        <f>((T103-J103/2)*M103-L103)/(T103+J103/2)</f>
        <v>0</v>
      </c>
      <c r="O103">
        <f>N103*(DI103+DJ103)/1000.0</f>
        <v>0</v>
      </c>
      <c r="P103">
        <f>(DB103 - IF(AU103&gt;1, L103*CV103*100.0/(AW103*DP103), 0))*(DI103+DJ103)/1000.0</f>
        <v>0</v>
      </c>
      <c r="Q103">
        <f>2.0/((1/S103-1/R103)+SIGN(S103)*SQRT((1/S103-1/R103)*(1/S103-1/R103) + 4*CW103/((CW103+1)*(CW103+1))*(2*1/S103*1/R103-1/R103*1/R103)))</f>
        <v>0</v>
      </c>
      <c r="R103">
        <f>IF(LEFT(CX103,1)&lt;&gt;"0",IF(LEFT(CX103,1)="1",3.0,CY103),$D$5+$E$5*(DP103*DI103/($K$5*1000))+$F$5*(DP103*DI103/($K$5*1000))*MAX(MIN(CV103,$J$5),$I$5)*MAX(MIN(CV103,$J$5),$I$5)+$G$5*MAX(MIN(CV103,$J$5),$I$5)*(DP103*DI103/($K$5*1000))+$H$5*(DP103*DI103/($K$5*1000))*(DP103*DI103/($K$5*1000)))</f>
        <v>0</v>
      </c>
      <c r="S103">
        <f>J103*(1000-(1000*0.61365*exp(17.502*W103/(240.97+W103))/(DI103+DJ103)+DD103)/2)/(1000*0.61365*exp(17.502*W103/(240.97+W103))/(DI103+DJ103)-DD103)</f>
        <v>0</v>
      </c>
      <c r="T103">
        <f>1/((CW103+1)/(Q103/1.6)+1/(R103/1.37)) + CW103/((CW103+1)/(Q103/1.6) + CW103/(R103/1.37))</f>
        <v>0</v>
      </c>
      <c r="U103">
        <f>(CR103*CU103)</f>
        <v>0</v>
      </c>
      <c r="V103">
        <f>(DK103+(U103+2*0.95*5.67E-8*(((DK103+$B$7)+273)^4-(DK103+273)^4)-44100*J103)/(1.84*29.3*R103+8*0.95*5.67E-8*(DK103+273)^3))</f>
        <v>0</v>
      </c>
      <c r="W103">
        <f>($C$7*DL103+$D$7*DM103+$E$7*V103)</f>
        <v>0</v>
      </c>
      <c r="X103">
        <f>0.61365*exp(17.502*W103/(240.97+W103))</f>
        <v>0</v>
      </c>
      <c r="Y103">
        <f>(Z103/AA103*100)</f>
        <v>0</v>
      </c>
      <c r="Z103">
        <f>DD103*(DI103+DJ103)/1000</f>
        <v>0</v>
      </c>
      <c r="AA103">
        <f>0.61365*exp(17.502*DK103/(240.97+DK103))</f>
        <v>0</v>
      </c>
      <c r="AB103">
        <f>(X103-DD103*(DI103+DJ103)/1000)</f>
        <v>0</v>
      </c>
      <c r="AC103">
        <f>(-J103*44100)</f>
        <v>0</v>
      </c>
      <c r="AD103">
        <f>2*29.3*R103*0.92*(DK103-W103)</f>
        <v>0</v>
      </c>
      <c r="AE103">
        <f>2*0.95*5.67E-8*(((DK103+$B$7)+273)^4-(W103+273)^4)</f>
        <v>0</v>
      </c>
      <c r="AF103">
        <f>U103+AE103+AC103+AD103</f>
        <v>0</v>
      </c>
      <c r="AG103">
        <f>DH103*AU103*(DC103-DB103*(1000-AU103*DE103)/(1000-AU103*DD103))/(100*CV103)</f>
        <v>0</v>
      </c>
      <c r="AH103">
        <f>1000*DH103*AU103*(DD103-DE103)/(100*CV103*(1000-AU103*DD103))</f>
        <v>0</v>
      </c>
      <c r="AI103">
        <f>(AJ103 - AK103 - DI103*1E3/(8.314*(DK103+273.15)) * AM103/DH103 * AL103) * DH103/(100*CV103) * (1000 - DE103)/1000</f>
        <v>0</v>
      </c>
      <c r="AJ103">
        <v>1447.0056171203</v>
      </c>
      <c r="AK103">
        <v>1425.25412121212</v>
      </c>
      <c r="AL103">
        <v>3.4208614055672</v>
      </c>
      <c r="AM103">
        <v>64.2423246042722</v>
      </c>
      <c r="AN103">
        <f>(AP103 - AO103 + DI103*1E3/(8.314*(DK103+273.15)) * AR103/DH103 * AQ103) * DH103/(100*CV103) * 1000/(1000 - AP103)</f>
        <v>0</v>
      </c>
      <c r="AO103">
        <v>11.6890589053316</v>
      </c>
      <c r="AP103">
        <v>12.2606345454545</v>
      </c>
      <c r="AQ103">
        <v>-4.68633958515791e-05</v>
      </c>
      <c r="AR103">
        <v>102.202052282038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MAX(0,($B$13+$C$13*DP103)/(1+$D$13*DP103)*DI103/(DK103+273)*$E$13)</f>
        <v>0</v>
      </c>
      <c r="AX103" t="s">
        <v>407</v>
      </c>
      <c r="AY103" t="s">
        <v>407</v>
      </c>
      <c r="AZ103">
        <v>0</v>
      </c>
      <c r="BA103">
        <v>0</v>
      </c>
      <c r="BB103">
        <f>1-AZ103/BA103</f>
        <v>0</v>
      </c>
      <c r="BC103">
        <v>0</v>
      </c>
      <c r="BD103" t="s">
        <v>407</v>
      </c>
      <c r="BE103" t="s">
        <v>407</v>
      </c>
      <c r="BF103">
        <v>0</v>
      </c>
      <c r="BG103">
        <v>0</v>
      </c>
      <c r="BH103">
        <f>1-BF103/BG103</f>
        <v>0</v>
      </c>
      <c r="BI103">
        <v>0.5</v>
      </c>
      <c r="BJ103">
        <f>CS103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407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f>$B$11*DQ103+$C$11*DR103+$F$11*EC103*(1-EF103)</f>
        <v>0</v>
      </c>
      <c r="CS103">
        <f>CR103*CT103</f>
        <v>0</v>
      </c>
      <c r="CT103">
        <f>($B$11*$D$9+$C$11*$D$9+$F$11*((EP103+EH103)/MAX(EP103+EH103+EQ103, 0.1)*$I$9+EQ103/MAX(EP103+EH103+EQ103, 0.1)*$J$9))/($B$11+$C$11+$F$11)</f>
        <v>0</v>
      </c>
      <c r="CU103">
        <f>($B$11*$K$9+$C$11*$K$9+$F$11*((EP103+EH103)/MAX(EP103+EH103+EQ103, 0.1)*$P$9+EQ103/MAX(EP103+EH103+EQ103, 0.1)*$Q$9))/($B$11+$C$11+$F$11)</f>
        <v>0</v>
      </c>
      <c r="CV103">
        <v>2.18</v>
      </c>
      <c r="CW103">
        <v>0.5</v>
      </c>
      <c r="CX103" t="s">
        <v>408</v>
      </c>
      <c r="CY103">
        <v>2</v>
      </c>
      <c r="CZ103" t="b">
        <v>1</v>
      </c>
      <c r="DA103">
        <v>1510788765.81429</v>
      </c>
      <c r="DB103">
        <v>1383.25892857143</v>
      </c>
      <c r="DC103">
        <v>1412.75214285714</v>
      </c>
      <c r="DD103">
        <v>12.27165</v>
      </c>
      <c r="DE103">
        <v>11.6904142857143</v>
      </c>
      <c r="DF103">
        <v>1371.03535714286</v>
      </c>
      <c r="DG103">
        <v>12.2160214285714</v>
      </c>
      <c r="DH103">
        <v>500.078928571429</v>
      </c>
      <c r="DI103">
        <v>89.6593035714286</v>
      </c>
      <c r="DJ103">
        <v>0.100011039285714</v>
      </c>
      <c r="DK103">
        <v>19.1038214285714</v>
      </c>
      <c r="DL103">
        <v>20.0097178571429</v>
      </c>
      <c r="DM103">
        <v>999.9</v>
      </c>
      <c r="DN103">
        <v>0</v>
      </c>
      <c r="DO103">
        <v>0</v>
      </c>
      <c r="DP103">
        <v>9997.98892857143</v>
      </c>
      <c r="DQ103">
        <v>0</v>
      </c>
      <c r="DR103">
        <v>9.96656607142857</v>
      </c>
      <c r="DS103">
        <v>-29.49305</v>
      </c>
      <c r="DT103">
        <v>1400.44392857143</v>
      </c>
      <c r="DU103">
        <v>1429.46178571429</v>
      </c>
      <c r="DV103">
        <v>0.581235821428571</v>
      </c>
      <c r="DW103">
        <v>1412.75214285714</v>
      </c>
      <c r="DX103">
        <v>11.6904142857143</v>
      </c>
      <c r="DY103">
        <v>1.10026821428571</v>
      </c>
      <c r="DZ103">
        <v>1.04815428571429</v>
      </c>
      <c r="EA103">
        <v>8.31644214285714</v>
      </c>
      <c r="EB103">
        <v>7.60351464285714</v>
      </c>
      <c r="EC103">
        <v>2000.00535714286</v>
      </c>
      <c r="ED103">
        <v>0.979994107142858</v>
      </c>
      <c r="EE103">
        <v>0.0200059857142857</v>
      </c>
      <c r="EF103">
        <v>0</v>
      </c>
      <c r="EG103">
        <v>2.27542142857143</v>
      </c>
      <c r="EH103">
        <v>0</v>
      </c>
      <c r="EI103">
        <v>3798.4725</v>
      </c>
      <c r="EJ103">
        <v>17300.1821428571</v>
      </c>
      <c r="EK103">
        <v>37.7898571428571</v>
      </c>
      <c r="EL103">
        <v>38.4932142857143</v>
      </c>
      <c r="EM103">
        <v>37.7499285714286</v>
      </c>
      <c r="EN103">
        <v>36.84575</v>
      </c>
      <c r="EO103">
        <v>36.6781428571429</v>
      </c>
      <c r="EP103">
        <v>1959.995</v>
      </c>
      <c r="EQ103">
        <v>40.0103571428571</v>
      </c>
      <c r="ER103">
        <v>0</v>
      </c>
      <c r="ES103">
        <v>1679676121.7</v>
      </c>
      <c r="ET103">
        <v>0</v>
      </c>
      <c r="EU103">
        <v>2.295184</v>
      </c>
      <c r="EV103">
        <v>0.311430781761809</v>
      </c>
      <c r="EW103">
        <v>2.70769230769854</v>
      </c>
      <c r="EX103">
        <v>3798.4928</v>
      </c>
      <c r="EY103">
        <v>15</v>
      </c>
      <c r="EZ103">
        <v>0</v>
      </c>
      <c r="FA103" t="s">
        <v>409</v>
      </c>
      <c r="FB103">
        <v>1510822609</v>
      </c>
      <c r="FC103">
        <v>1510822610</v>
      </c>
      <c r="FD103">
        <v>0</v>
      </c>
      <c r="FE103">
        <v>-0.09</v>
      </c>
      <c r="FF103">
        <v>-0.009</v>
      </c>
      <c r="FG103">
        <v>6.722</v>
      </c>
      <c r="FH103">
        <v>0.497</v>
      </c>
      <c r="FI103">
        <v>420</v>
      </c>
      <c r="FJ103">
        <v>24</v>
      </c>
      <c r="FK103">
        <v>0.26</v>
      </c>
      <c r="FL103">
        <v>0.06</v>
      </c>
      <c r="FM103">
        <v>0.58628415</v>
      </c>
      <c r="FN103">
        <v>-0.0865417260788003</v>
      </c>
      <c r="FO103">
        <v>0.00835841694207103</v>
      </c>
      <c r="FP103">
        <v>1</v>
      </c>
      <c r="FQ103">
        <v>1</v>
      </c>
      <c r="FR103">
        <v>1</v>
      </c>
      <c r="FS103" t="s">
        <v>410</v>
      </c>
      <c r="FT103">
        <v>2.97445</v>
      </c>
      <c r="FU103">
        <v>2.75382</v>
      </c>
      <c r="FV103">
        <v>0.204382</v>
      </c>
      <c r="FW103">
        <v>0.207855</v>
      </c>
      <c r="FX103">
        <v>0.0635426</v>
      </c>
      <c r="FY103">
        <v>0.0619477</v>
      </c>
      <c r="FZ103">
        <v>31002.3</v>
      </c>
      <c r="GA103">
        <v>33679.8</v>
      </c>
      <c r="GB103">
        <v>35305.7</v>
      </c>
      <c r="GC103">
        <v>38552.6</v>
      </c>
      <c r="GD103">
        <v>46843.2</v>
      </c>
      <c r="GE103">
        <v>52207.6</v>
      </c>
      <c r="GF103">
        <v>55112.2</v>
      </c>
      <c r="GG103">
        <v>61798</v>
      </c>
      <c r="GH103">
        <v>2.00293</v>
      </c>
      <c r="GI103">
        <v>1.82975</v>
      </c>
      <c r="GJ103">
        <v>0.0333786</v>
      </c>
      <c r="GK103">
        <v>0</v>
      </c>
      <c r="GL103">
        <v>19.4384</v>
      </c>
      <c r="GM103">
        <v>999.9</v>
      </c>
      <c r="GN103">
        <v>52.668</v>
      </c>
      <c r="GO103">
        <v>27.845</v>
      </c>
      <c r="GP103">
        <v>22.0928</v>
      </c>
      <c r="GQ103">
        <v>56.0094</v>
      </c>
      <c r="GR103">
        <v>49.9399</v>
      </c>
      <c r="GS103">
        <v>1</v>
      </c>
      <c r="GT103">
        <v>-0.113377</v>
      </c>
      <c r="GU103">
        <v>5.04512</v>
      </c>
      <c r="GV103">
        <v>20.0809</v>
      </c>
      <c r="GW103">
        <v>5.20231</v>
      </c>
      <c r="GX103">
        <v>12.0041</v>
      </c>
      <c r="GY103">
        <v>4.9755</v>
      </c>
      <c r="GZ103">
        <v>3.29295</v>
      </c>
      <c r="HA103">
        <v>999.9</v>
      </c>
      <c r="HB103">
        <v>9999</v>
      </c>
      <c r="HC103">
        <v>9999</v>
      </c>
      <c r="HD103">
        <v>9999</v>
      </c>
      <c r="HE103">
        <v>1.86274</v>
      </c>
      <c r="HF103">
        <v>1.86782</v>
      </c>
      <c r="HG103">
        <v>1.86755</v>
      </c>
      <c r="HH103">
        <v>1.86859</v>
      </c>
      <c r="HI103">
        <v>1.86952</v>
      </c>
      <c r="HJ103">
        <v>1.86556</v>
      </c>
      <c r="HK103">
        <v>1.86673</v>
      </c>
      <c r="HL103">
        <v>1.86811</v>
      </c>
      <c r="HM103">
        <v>5</v>
      </c>
      <c r="HN103">
        <v>0</v>
      </c>
      <c r="HO103">
        <v>0</v>
      </c>
      <c r="HP103">
        <v>0</v>
      </c>
      <c r="HQ103" t="s">
        <v>411</v>
      </c>
      <c r="HR103" t="s">
        <v>412</v>
      </c>
      <c r="HS103" t="s">
        <v>413</v>
      </c>
      <c r="HT103" t="s">
        <v>413</v>
      </c>
      <c r="HU103" t="s">
        <v>413</v>
      </c>
      <c r="HV103" t="s">
        <v>413</v>
      </c>
      <c r="HW103">
        <v>0</v>
      </c>
      <c r="HX103">
        <v>100</v>
      </c>
      <c r="HY103">
        <v>100</v>
      </c>
      <c r="HZ103">
        <v>12.36</v>
      </c>
      <c r="IA103">
        <v>0.0553</v>
      </c>
      <c r="IB103">
        <v>4.05733592392587</v>
      </c>
      <c r="IC103">
        <v>0.00686039997816796</v>
      </c>
      <c r="ID103">
        <v>-6.09800565113382e-07</v>
      </c>
      <c r="IE103">
        <v>-3.62270322714017e-11</v>
      </c>
      <c r="IF103">
        <v>0.00552775430249796</v>
      </c>
      <c r="IG103">
        <v>-0.0240141547127097</v>
      </c>
      <c r="IH103">
        <v>0.00268956239764471</v>
      </c>
      <c r="II103">
        <v>-3.17667099220491e-05</v>
      </c>
      <c r="IJ103">
        <v>-3</v>
      </c>
      <c r="IK103">
        <v>2046</v>
      </c>
      <c r="IL103">
        <v>1</v>
      </c>
      <c r="IM103">
        <v>25</v>
      </c>
      <c r="IN103">
        <v>-563.9</v>
      </c>
      <c r="IO103">
        <v>-563.9</v>
      </c>
      <c r="IP103">
        <v>2.75391</v>
      </c>
      <c r="IQ103">
        <v>2.58179</v>
      </c>
      <c r="IR103">
        <v>1.54785</v>
      </c>
      <c r="IS103">
        <v>2.30957</v>
      </c>
      <c r="IT103">
        <v>1.34644</v>
      </c>
      <c r="IU103">
        <v>2.39014</v>
      </c>
      <c r="IV103">
        <v>31.6298</v>
      </c>
      <c r="IW103">
        <v>15.0864</v>
      </c>
      <c r="IX103">
        <v>18</v>
      </c>
      <c r="IY103">
        <v>502.613</v>
      </c>
      <c r="IZ103">
        <v>394.437</v>
      </c>
      <c r="JA103">
        <v>12.9513</v>
      </c>
      <c r="JB103">
        <v>25.5569</v>
      </c>
      <c r="JC103">
        <v>30</v>
      </c>
      <c r="JD103">
        <v>25.5916</v>
      </c>
      <c r="JE103">
        <v>25.5456</v>
      </c>
      <c r="JF103">
        <v>55.1427</v>
      </c>
      <c r="JG103">
        <v>47.7023</v>
      </c>
      <c r="JH103">
        <v>0</v>
      </c>
      <c r="JI103">
        <v>13.0666</v>
      </c>
      <c r="JJ103">
        <v>1456.47</v>
      </c>
      <c r="JK103">
        <v>11.7354</v>
      </c>
      <c r="JL103">
        <v>102.29</v>
      </c>
      <c r="JM103">
        <v>102.889</v>
      </c>
    </row>
    <row r="104" spans="1:273">
      <c r="A104">
        <v>88</v>
      </c>
      <c r="B104">
        <v>1510788778.6</v>
      </c>
      <c r="C104">
        <v>527</v>
      </c>
      <c r="D104" t="s">
        <v>586</v>
      </c>
      <c r="E104" t="s">
        <v>587</v>
      </c>
      <c r="F104">
        <v>5</v>
      </c>
      <c r="G104" t="s">
        <v>405</v>
      </c>
      <c r="H104" t="s">
        <v>406</v>
      </c>
      <c r="I104">
        <v>1510788771.1</v>
      </c>
      <c r="J104">
        <f>(K104)/1000</f>
        <v>0</v>
      </c>
      <c r="K104">
        <f>IF(CZ104, AN104, AH104)</f>
        <v>0</v>
      </c>
      <c r="L104">
        <f>IF(CZ104, AI104, AG104)</f>
        <v>0</v>
      </c>
      <c r="M104">
        <f>DB104 - IF(AU104&gt;1, L104*CV104*100.0/(AW104*DP104), 0)</f>
        <v>0</v>
      </c>
      <c r="N104">
        <f>((T104-J104/2)*M104-L104)/(T104+J104/2)</f>
        <v>0</v>
      </c>
      <c r="O104">
        <f>N104*(DI104+DJ104)/1000.0</f>
        <v>0</v>
      </c>
      <c r="P104">
        <f>(DB104 - IF(AU104&gt;1, L104*CV104*100.0/(AW104*DP104), 0))*(DI104+DJ104)/1000.0</f>
        <v>0</v>
      </c>
      <c r="Q104">
        <f>2.0/((1/S104-1/R104)+SIGN(S104)*SQRT((1/S104-1/R104)*(1/S104-1/R104) + 4*CW104/((CW104+1)*(CW104+1))*(2*1/S104*1/R104-1/R104*1/R104)))</f>
        <v>0</v>
      </c>
      <c r="R104">
        <f>IF(LEFT(CX104,1)&lt;&gt;"0",IF(LEFT(CX104,1)="1",3.0,CY104),$D$5+$E$5*(DP104*DI104/($K$5*1000))+$F$5*(DP104*DI104/($K$5*1000))*MAX(MIN(CV104,$J$5),$I$5)*MAX(MIN(CV104,$J$5),$I$5)+$G$5*MAX(MIN(CV104,$J$5),$I$5)*(DP104*DI104/($K$5*1000))+$H$5*(DP104*DI104/($K$5*1000))*(DP104*DI104/($K$5*1000)))</f>
        <v>0</v>
      </c>
      <c r="S104">
        <f>J104*(1000-(1000*0.61365*exp(17.502*W104/(240.97+W104))/(DI104+DJ104)+DD104)/2)/(1000*0.61365*exp(17.502*W104/(240.97+W104))/(DI104+DJ104)-DD104)</f>
        <v>0</v>
      </c>
      <c r="T104">
        <f>1/((CW104+1)/(Q104/1.6)+1/(R104/1.37)) + CW104/((CW104+1)/(Q104/1.6) + CW104/(R104/1.37))</f>
        <v>0</v>
      </c>
      <c r="U104">
        <f>(CR104*CU104)</f>
        <v>0</v>
      </c>
      <c r="V104">
        <f>(DK104+(U104+2*0.95*5.67E-8*(((DK104+$B$7)+273)^4-(DK104+273)^4)-44100*J104)/(1.84*29.3*R104+8*0.95*5.67E-8*(DK104+273)^3))</f>
        <v>0</v>
      </c>
      <c r="W104">
        <f>($C$7*DL104+$D$7*DM104+$E$7*V104)</f>
        <v>0</v>
      </c>
      <c r="X104">
        <f>0.61365*exp(17.502*W104/(240.97+W104))</f>
        <v>0</v>
      </c>
      <c r="Y104">
        <f>(Z104/AA104*100)</f>
        <v>0</v>
      </c>
      <c r="Z104">
        <f>DD104*(DI104+DJ104)/1000</f>
        <v>0</v>
      </c>
      <c r="AA104">
        <f>0.61365*exp(17.502*DK104/(240.97+DK104))</f>
        <v>0</v>
      </c>
      <c r="AB104">
        <f>(X104-DD104*(DI104+DJ104)/1000)</f>
        <v>0</v>
      </c>
      <c r="AC104">
        <f>(-J104*44100)</f>
        <v>0</v>
      </c>
      <c r="AD104">
        <f>2*29.3*R104*0.92*(DK104-W104)</f>
        <v>0</v>
      </c>
      <c r="AE104">
        <f>2*0.95*5.67E-8*(((DK104+$B$7)+273)^4-(W104+273)^4)</f>
        <v>0</v>
      </c>
      <c r="AF104">
        <f>U104+AE104+AC104+AD104</f>
        <v>0</v>
      </c>
      <c r="AG104">
        <f>DH104*AU104*(DC104-DB104*(1000-AU104*DE104)/(1000-AU104*DD104))/(100*CV104)</f>
        <v>0</v>
      </c>
      <c r="AH104">
        <f>1000*DH104*AU104*(DD104-DE104)/(100*CV104*(1000-AU104*DD104))</f>
        <v>0</v>
      </c>
      <c r="AI104">
        <f>(AJ104 - AK104 - DI104*1E3/(8.314*(DK104+273.15)) * AM104/DH104 * AL104) * DH104/(100*CV104) * (1000 - DE104)/1000</f>
        <v>0</v>
      </c>
      <c r="AJ104">
        <v>1464.35597098954</v>
      </c>
      <c r="AK104">
        <v>1442.40036363636</v>
      </c>
      <c r="AL104">
        <v>3.41915682078003</v>
      </c>
      <c r="AM104">
        <v>64.2423246042722</v>
      </c>
      <c r="AN104">
        <f>(AP104 - AO104 + DI104*1E3/(8.314*(DK104+273.15)) * AR104/DH104 * AQ104) * DH104/(100*CV104) * 1000/(1000 - AP104)</f>
        <v>0</v>
      </c>
      <c r="AO104">
        <v>11.690146440755</v>
      </c>
      <c r="AP104">
        <v>12.2542642424242</v>
      </c>
      <c r="AQ104">
        <v>-4.73055673622685e-05</v>
      </c>
      <c r="AR104">
        <v>102.202052282038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MAX(0,($B$13+$C$13*DP104)/(1+$D$13*DP104)*DI104/(DK104+273)*$E$13)</f>
        <v>0</v>
      </c>
      <c r="AX104" t="s">
        <v>407</v>
      </c>
      <c r="AY104" t="s">
        <v>407</v>
      </c>
      <c r="AZ104">
        <v>0</v>
      </c>
      <c r="BA104">
        <v>0</v>
      </c>
      <c r="BB104">
        <f>1-AZ104/BA104</f>
        <v>0</v>
      </c>
      <c r="BC104">
        <v>0</v>
      </c>
      <c r="BD104" t="s">
        <v>407</v>
      </c>
      <c r="BE104" t="s">
        <v>407</v>
      </c>
      <c r="BF104">
        <v>0</v>
      </c>
      <c r="BG104">
        <v>0</v>
      </c>
      <c r="BH104">
        <f>1-BF104/BG104</f>
        <v>0</v>
      </c>
      <c r="BI104">
        <v>0.5</v>
      </c>
      <c r="BJ104">
        <f>CS104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407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f>$B$11*DQ104+$C$11*DR104+$F$11*EC104*(1-EF104)</f>
        <v>0</v>
      </c>
      <c r="CS104">
        <f>CR104*CT104</f>
        <v>0</v>
      </c>
      <c r="CT104">
        <f>($B$11*$D$9+$C$11*$D$9+$F$11*((EP104+EH104)/MAX(EP104+EH104+EQ104, 0.1)*$I$9+EQ104/MAX(EP104+EH104+EQ104, 0.1)*$J$9))/($B$11+$C$11+$F$11)</f>
        <v>0</v>
      </c>
      <c r="CU104">
        <f>($B$11*$K$9+$C$11*$K$9+$F$11*((EP104+EH104)/MAX(EP104+EH104+EQ104, 0.1)*$P$9+EQ104/MAX(EP104+EH104+EQ104, 0.1)*$Q$9))/($B$11+$C$11+$F$11)</f>
        <v>0</v>
      </c>
      <c r="CV104">
        <v>2.18</v>
      </c>
      <c r="CW104">
        <v>0.5</v>
      </c>
      <c r="CX104" t="s">
        <v>408</v>
      </c>
      <c r="CY104">
        <v>2</v>
      </c>
      <c r="CZ104" t="b">
        <v>1</v>
      </c>
      <c r="DA104">
        <v>1510788771.1</v>
      </c>
      <c r="DB104">
        <v>1401.05333333333</v>
      </c>
      <c r="DC104">
        <v>1430.73925925926</v>
      </c>
      <c r="DD104">
        <v>12.2636148148148</v>
      </c>
      <c r="DE104">
        <v>11.6900703703704</v>
      </c>
      <c r="DF104">
        <v>1388.74259259259</v>
      </c>
      <c r="DG104">
        <v>12.2082111111111</v>
      </c>
      <c r="DH104">
        <v>500.072296296296</v>
      </c>
      <c r="DI104">
        <v>89.6584666666667</v>
      </c>
      <c r="DJ104">
        <v>0.0998587</v>
      </c>
      <c r="DK104">
        <v>19.0973592592593</v>
      </c>
      <c r="DL104">
        <v>19.9980666666667</v>
      </c>
      <c r="DM104">
        <v>999.9</v>
      </c>
      <c r="DN104">
        <v>0</v>
      </c>
      <c r="DO104">
        <v>0</v>
      </c>
      <c r="DP104">
        <v>10017.732962963</v>
      </c>
      <c r="DQ104">
        <v>0</v>
      </c>
      <c r="DR104">
        <v>9.95981703703704</v>
      </c>
      <c r="DS104">
        <v>-29.6850518518519</v>
      </c>
      <c r="DT104">
        <v>1418.44925925926</v>
      </c>
      <c r="DU104">
        <v>1447.66185185185</v>
      </c>
      <c r="DV104">
        <v>0.573551851851852</v>
      </c>
      <c r="DW104">
        <v>1430.73925925926</v>
      </c>
      <c r="DX104">
        <v>11.6900703703704</v>
      </c>
      <c r="DY104">
        <v>1.09953814814815</v>
      </c>
      <c r="DZ104">
        <v>1.0481137037037</v>
      </c>
      <c r="EA104">
        <v>8.30666185185185</v>
      </c>
      <c r="EB104">
        <v>7.60294740740741</v>
      </c>
      <c r="EC104">
        <v>1999.99851851852</v>
      </c>
      <c r="ED104">
        <v>0.979994</v>
      </c>
      <c r="EE104">
        <v>0.0200061</v>
      </c>
      <c r="EF104">
        <v>0</v>
      </c>
      <c r="EG104">
        <v>2.2319</v>
      </c>
      <c r="EH104">
        <v>0</v>
      </c>
      <c r="EI104">
        <v>3798.45666666667</v>
      </c>
      <c r="EJ104">
        <v>17300.1222222222</v>
      </c>
      <c r="EK104">
        <v>37.7683703703704</v>
      </c>
      <c r="EL104">
        <v>38.472</v>
      </c>
      <c r="EM104">
        <v>37.7243333333333</v>
      </c>
      <c r="EN104">
        <v>36.8236666666667</v>
      </c>
      <c r="EO104">
        <v>36.6571481481481</v>
      </c>
      <c r="EP104">
        <v>1959.98851851852</v>
      </c>
      <c r="EQ104">
        <v>40.01</v>
      </c>
      <c r="ER104">
        <v>0</v>
      </c>
      <c r="ES104">
        <v>1679676127.1</v>
      </c>
      <c r="ET104">
        <v>0</v>
      </c>
      <c r="EU104">
        <v>2.24481153846154</v>
      </c>
      <c r="EV104">
        <v>-0.294888883270516</v>
      </c>
      <c r="EW104">
        <v>-1.01811966238216</v>
      </c>
      <c r="EX104">
        <v>3798.45923076923</v>
      </c>
      <c r="EY104">
        <v>15</v>
      </c>
      <c r="EZ104">
        <v>0</v>
      </c>
      <c r="FA104" t="s">
        <v>409</v>
      </c>
      <c r="FB104">
        <v>1510822609</v>
      </c>
      <c r="FC104">
        <v>1510822610</v>
      </c>
      <c r="FD104">
        <v>0</v>
      </c>
      <c r="FE104">
        <v>-0.09</v>
      </c>
      <c r="FF104">
        <v>-0.009</v>
      </c>
      <c r="FG104">
        <v>6.722</v>
      </c>
      <c r="FH104">
        <v>0.497</v>
      </c>
      <c r="FI104">
        <v>420</v>
      </c>
      <c r="FJ104">
        <v>24</v>
      </c>
      <c r="FK104">
        <v>0.26</v>
      </c>
      <c r="FL104">
        <v>0.06</v>
      </c>
      <c r="FM104">
        <v>0.57757615</v>
      </c>
      <c r="FN104">
        <v>-0.085947782363979</v>
      </c>
      <c r="FO104">
        <v>0.00828891326577254</v>
      </c>
      <c r="FP104">
        <v>1</v>
      </c>
      <c r="FQ104">
        <v>1</v>
      </c>
      <c r="FR104">
        <v>1</v>
      </c>
      <c r="FS104" t="s">
        <v>410</v>
      </c>
      <c r="FT104">
        <v>2.97432</v>
      </c>
      <c r="FU104">
        <v>2.75414</v>
      </c>
      <c r="FV104">
        <v>0.205859</v>
      </c>
      <c r="FW104">
        <v>0.209312</v>
      </c>
      <c r="FX104">
        <v>0.0635218</v>
      </c>
      <c r="FY104">
        <v>0.0619483</v>
      </c>
      <c r="FZ104">
        <v>30944.8</v>
      </c>
      <c r="GA104">
        <v>33618.2</v>
      </c>
      <c r="GB104">
        <v>35305.6</v>
      </c>
      <c r="GC104">
        <v>38552.9</v>
      </c>
      <c r="GD104">
        <v>46844</v>
      </c>
      <c r="GE104">
        <v>52208.1</v>
      </c>
      <c r="GF104">
        <v>55111.8</v>
      </c>
      <c r="GG104">
        <v>61798.6</v>
      </c>
      <c r="GH104">
        <v>2.00312</v>
      </c>
      <c r="GI104">
        <v>1.82952</v>
      </c>
      <c r="GJ104">
        <v>0.0341646</v>
      </c>
      <c r="GK104">
        <v>0</v>
      </c>
      <c r="GL104">
        <v>19.4368</v>
      </c>
      <c r="GM104">
        <v>999.9</v>
      </c>
      <c r="GN104">
        <v>52.643</v>
      </c>
      <c r="GO104">
        <v>27.835</v>
      </c>
      <c r="GP104">
        <v>22.0684</v>
      </c>
      <c r="GQ104">
        <v>54.9094</v>
      </c>
      <c r="GR104">
        <v>50.1522</v>
      </c>
      <c r="GS104">
        <v>1</v>
      </c>
      <c r="GT104">
        <v>-0.115577</v>
      </c>
      <c r="GU104">
        <v>4.61009</v>
      </c>
      <c r="GV104">
        <v>20.0935</v>
      </c>
      <c r="GW104">
        <v>5.20127</v>
      </c>
      <c r="GX104">
        <v>12.004</v>
      </c>
      <c r="GY104">
        <v>4.9755</v>
      </c>
      <c r="GZ104">
        <v>3.29295</v>
      </c>
      <c r="HA104">
        <v>999.9</v>
      </c>
      <c r="HB104">
        <v>9999</v>
      </c>
      <c r="HC104">
        <v>9999</v>
      </c>
      <c r="HD104">
        <v>9999</v>
      </c>
      <c r="HE104">
        <v>1.86276</v>
      </c>
      <c r="HF104">
        <v>1.86782</v>
      </c>
      <c r="HG104">
        <v>1.86755</v>
      </c>
      <c r="HH104">
        <v>1.86861</v>
      </c>
      <c r="HI104">
        <v>1.86952</v>
      </c>
      <c r="HJ104">
        <v>1.86554</v>
      </c>
      <c r="HK104">
        <v>1.86674</v>
      </c>
      <c r="HL104">
        <v>1.86813</v>
      </c>
      <c r="HM104">
        <v>5</v>
      </c>
      <c r="HN104">
        <v>0</v>
      </c>
      <c r="HO104">
        <v>0</v>
      </c>
      <c r="HP104">
        <v>0</v>
      </c>
      <c r="HQ104" t="s">
        <v>411</v>
      </c>
      <c r="HR104" t="s">
        <v>412</v>
      </c>
      <c r="HS104" t="s">
        <v>413</v>
      </c>
      <c r="HT104" t="s">
        <v>413</v>
      </c>
      <c r="HU104" t="s">
        <v>413</v>
      </c>
      <c r="HV104" t="s">
        <v>413</v>
      </c>
      <c r="HW104">
        <v>0</v>
      </c>
      <c r="HX104">
        <v>100</v>
      </c>
      <c r="HY104">
        <v>100</v>
      </c>
      <c r="HZ104">
        <v>12.43</v>
      </c>
      <c r="IA104">
        <v>0.0552</v>
      </c>
      <c r="IB104">
        <v>4.05733592392587</v>
      </c>
      <c r="IC104">
        <v>0.00686039997816796</v>
      </c>
      <c r="ID104">
        <v>-6.09800565113382e-07</v>
      </c>
      <c r="IE104">
        <v>-3.62270322714017e-11</v>
      </c>
      <c r="IF104">
        <v>0.00552775430249796</v>
      </c>
      <c r="IG104">
        <v>-0.0240141547127097</v>
      </c>
      <c r="IH104">
        <v>0.00268956239764471</v>
      </c>
      <c r="II104">
        <v>-3.17667099220491e-05</v>
      </c>
      <c r="IJ104">
        <v>-3</v>
      </c>
      <c r="IK104">
        <v>2046</v>
      </c>
      <c r="IL104">
        <v>1</v>
      </c>
      <c r="IM104">
        <v>25</v>
      </c>
      <c r="IN104">
        <v>-563.8</v>
      </c>
      <c r="IO104">
        <v>-563.9</v>
      </c>
      <c r="IP104">
        <v>2.77588</v>
      </c>
      <c r="IQ104">
        <v>2.57568</v>
      </c>
      <c r="IR104">
        <v>1.54785</v>
      </c>
      <c r="IS104">
        <v>2.30957</v>
      </c>
      <c r="IT104">
        <v>1.34644</v>
      </c>
      <c r="IU104">
        <v>2.42554</v>
      </c>
      <c r="IV104">
        <v>31.6298</v>
      </c>
      <c r="IW104">
        <v>15.0952</v>
      </c>
      <c r="IX104">
        <v>18</v>
      </c>
      <c r="IY104">
        <v>502.745</v>
      </c>
      <c r="IZ104">
        <v>394.315</v>
      </c>
      <c r="JA104">
        <v>13.0132</v>
      </c>
      <c r="JB104">
        <v>25.5569</v>
      </c>
      <c r="JC104">
        <v>29.9987</v>
      </c>
      <c r="JD104">
        <v>25.5916</v>
      </c>
      <c r="JE104">
        <v>25.5456</v>
      </c>
      <c r="JF104">
        <v>55.6537</v>
      </c>
      <c r="JG104">
        <v>47.7023</v>
      </c>
      <c r="JH104">
        <v>0</v>
      </c>
      <c r="JI104">
        <v>13.0739</v>
      </c>
      <c r="JJ104">
        <v>1476.71</v>
      </c>
      <c r="JK104">
        <v>11.7567</v>
      </c>
      <c r="JL104">
        <v>102.29</v>
      </c>
      <c r="JM104">
        <v>102.89</v>
      </c>
    </row>
    <row r="105" spans="1:273">
      <c r="A105">
        <v>89</v>
      </c>
      <c r="B105">
        <v>1510788783.6</v>
      </c>
      <c r="C105">
        <v>532</v>
      </c>
      <c r="D105" t="s">
        <v>588</v>
      </c>
      <c r="E105" t="s">
        <v>589</v>
      </c>
      <c r="F105">
        <v>5</v>
      </c>
      <c r="G105" t="s">
        <v>405</v>
      </c>
      <c r="H105" t="s">
        <v>406</v>
      </c>
      <c r="I105">
        <v>1510788775.81429</v>
      </c>
      <c r="J105">
        <f>(K105)/1000</f>
        <v>0</v>
      </c>
      <c r="K105">
        <f>IF(CZ105, AN105, AH105)</f>
        <v>0</v>
      </c>
      <c r="L105">
        <f>IF(CZ105, AI105, AG105)</f>
        <v>0</v>
      </c>
      <c r="M105">
        <f>DB105 - IF(AU105&gt;1, L105*CV105*100.0/(AW105*DP105), 0)</f>
        <v>0</v>
      </c>
      <c r="N105">
        <f>((T105-J105/2)*M105-L105)/(T105+J105/2)</f>
        <v>0</v>
      </c>
      <c r="O105">
        <f>N105*(DI105+DJ105)/1000.0</f>
        <v>0</v>
      </c>
      <c r="P105">
        <f>(DB105 - IF(AU105&gt;1, L105*CV105*100.0/(AW105*DP105), 0))*(DI105+DJ105)/1000.0</f>
        <v>0</v>
      </c>
      <c r="Q105">
        <f>2.0/((1/S105-1/R105)+SIGN(S105)*SQRT((1/S105-1/R105)*(1/S105-1/R105) + 4*CW105/((CW105+1)*(CW105+1))*(2*1/S105*1/R105-1/R105*1/R105)))</f>
        <v>0</v>
      </c>
      <c r="R105">
        <f>IF(LEFT(CX105,1)&lt;&gt;"0",IF(LEFT(CX105,1)="1",3.0,CY105),$D$5+$E$5*(DP105*DI105/($K$5*1000))+$F$5*(DP105*DI105/($K$5*1000))*MAX(MIN(CV105,$J$5),$I$5)*MAX(MIN(CV105,$J$5),$I$5)+$G$5*MAX(MIN(CV105,$J$5),$I$5)*(DP105*DI105/($K$5*1000))+$H$5*(DP105*DI105/($K$5*1000))*(DP105*DI105/($K$5*1000)))</f>
        <v>0</v>
      </c>
      <c r="S105">
        <f>J105*(1000-(1000*0.61365*exp(17.502*W105/(240.97+W105))/(DI105+DJ105)+DD105)/2)/(1000*0.61365*exp(17.502*W105/(240.97+W105))/(DI105+DJ105)-DD105)</f>
        <v>0</v>
      </c>
      <c r="T105">
        <f>1/((CW105+1)/(Q105/1.6)+1/(R105/1.37)) + CW105/((CW105+1)/(Q105/1.6) + CW105/(R105/1.37))</f>
        <v>0</v>
      </c>
      <c r="U105">
        <f>(CR105*CU105)</f>
        <v>0</v>
      </c>
      <c r="V105">
        <f>(DK105+(U105+2*0.95*5.67E-8*(((DK105+$B$7)+273)^4-(DK105+273)^4)-44100*J105)/(1.84*29.3*R105+8*0.95*5.67E-8*(DK105+273)^3))</f>
        <v>0</v>
      </c>
      <c r="W105">
        <f>($C$7*DL105+$D$7*DM105+$E$7*V105)</f>
        <v>0</v>
      </c>
      <c r="X105">
        <f>0.61365*exp(17.502*W105/(240.97+W105))</f>
        <v>0</v>
      </c>
      <c r="Y105">
        <f>(Z105/AA105*100)</f>
        <v>0</v>
      </c>
      <c r="Z105">
        <f>DD105*(DI105+DJ105)/1000</f>
        <v>0</v>
      </c>
      <c r="AA105">
        <f>0.61365*exp(17.502*DK105/(240.97+DK105))</f>
        <v>0</v>
      </c>
      <c r="AB105">
        <f>(X105-DD105*(DI105+DJ105)/1000)</f>
        <v>0</v>
      </c>
      <c r="AC105">
        <f>(-J105*44100)</f>
        <v>0</v>
      </c>
      <c r="AD105">
        <f>2*29.3*R105*0.92*(DK105-W105)</f>
        <v>0</v>
      </c>
      <c r="AE105">
        <f>2*0.95*5.67E-8*(((DK105+$B$7)+273)^4-(W105+273)^4)</f>
        <v>0</v>
      </c>
      <c r="AF105">
        <f>U105+AE105+AC105+AD105</f>
        <v>0</v>
      </c>
      <c r="AG105">
        <f>DH105*AU105*(DC105-DB105*(1000-AU105*DE105)/(1000-AU105*DD105))/(100*CV105)</f>
        <v>0</v>
      </c>
      <c r="AH105">
        <f>1000*DH105*AU105*(DD105-DE105)/(100*CV105*(1000-AU105*DD105))</f>
        <v>0</v>
      </c>
      <c r="AI105">
        <f>(AJ105 - AK105 - DI105*1E3/(8.314*(DK105+273.15)) * AM105/DH105 * AL105) * DH105/(100*CV105) * (1000 - DE105)/1000</f>
        <v>0</v>
      </c>
      <c r="AJ105">
        <v>1481.25266552586</v>
      </c>
      <c r="AK105">
        <v>1459.42157575758</v>
      </c>
      <c r="AL105">
        <v>3.38010454718641</v>
      </c>
      <c r="AM105">
        <v>64.2423246042722</v>
      </c>
      <c r="AN105">
        <f>(AP105 - AO105 + DI105*1E3/(8.314*(DK105+273.15)) * AR105/DH105 * AQ105) * DH105/(100*CV105) * 1000/(1000 - AP105)</f>
        <v>0</v>
      </c>
      <c r="AO105">
        <v>11.6900233684602</v>
      </c>
      <c r="AP105">
        <v>12.2552018181818</v>
      </c>
      <c r="AQ105">
        <v>5.89411069978139e-06</v>
      </c>
      <c r="AR105">
        <v>102.202052282038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MAX(0,($B$13+$C$13*DP105)/(1+$D$13*DP105)*DI105/(DK105+273)*$E$13)</f>
        <v>0</v>
      </c>
      <c r="AX105" t="s">
        <v>407</v>
      </c>
      <c r="AY105" t="s">
        <v>407</v>
      </c>
      <c r="AZ105">
        <v>0</v>
      </c>
      <c r="BA105">
        <v>0</v>
      </c>
      <c r="BB105">
        <f>1-AZ105/BA105</f>
        <v>0</v>
      </c>
      <c r="BC105">
        <v>0</v>
      </c>
      <c r="BD105" t="s">
        <v>407</v>
      </c>
      <c r="BE105" t="s">
        <v>407</v>
      </c>
      <c r="BF105">
        <v>0</v>
      </c>
      <c r="BG105">
        <v>0</v>
      </c>
      <c r="BH105">
        <f>1-BF105/BG105</f>
        <v>0</v>
      </c>
      <c r="BI105">
        <v>0.5</v>
      </c>
      <c r="BJ105">
        <f>CS105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407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f>$B$11*DQ105+$C$11*DR105+$F$11*EC105*(1-EF105)</f>
        <v>0</v>
      </c>
      <c r="CS105">
        <f>CR105*CT105</f>
        <v>0</v>
      </c>
      <c r="CT105">
        <f>($B$11*$D$9+$C$11*$D$9+$F$11*((EP105+EH105)/MAX(EP105+EH105+EQ105, 0.1)*$I$9+EQ105/MAX(EP105+EH105+EQ105, 0.1)*$J$9))/($B$11+$C$11+$F$11)</f>
        <v>0</v>
      </c>
      <c r="CU105">
        <f>($B$11*$K$9+$C$11*$K$9+$F$11*((EP105+EH105)/MAX(EP105+EH105+EQ105, 0.1)*$P$9+EQ105/MAX(EP105+EH105+EQ105, 0.1)*$Q$9))/($B$11+$C$11+$F$11)</f>
        <v>0</v>
      </c>
      <c r="CV105">
        <v>2.18</v>
      </c>
      <c r="CW105">
        <v>0.5</v>
      </c>
      <c r="CX105" t="s">
        <v>408</v>
      </c>
      <c r="CY105">
        <v>2</v>
      </c>
      <c r="CZ105" t="b">
        <v>1</v>
      </c>
      <c r="DA105">
        <v>1510788775.81429</v>
      </c>
      <c r="DB105">
        <v>1416.97857142857</v>
      </c>
      <c r="DC105">
        <v>1446.61321428571</v>
      </c>
      <c r="DD105">
        <v>12.2583964285714</v>
      </c>
      <c r="DE105">
        <v>11.6896714285714</v>
      </c>
      <c r="DF105">
        <v>1404.58964285714</v>
      </c>
      <c r="DG105">
        <v>12.203125</v>
      </c>
      <c r="DH105">
        <v>500.064964285714</v>
      </c>
      <c r="DI105">
        <v>89.6569035714286</v>
      </c>
      <c r="DJ105">
        <v>0.099891925</v>
      </c>
      <c r="DK105">
        <v>19.0930857142857</v>
      </c>
      <c r="DL105">
        <v>19.9990678571429</v>
      </c>
      <c r="DM105">
        <v>999.9</v>
      </c>
      <c r="DN105">
        <v>0</v>
      </c>
      <c r="DO105">
        <v>0</v>
      </c>
      <c r="DP105">
        <v>10016.3146428571</v>
      </c>
      <c r="DQ105">
        <v>0</v>
      </c>
      <c r="DR105">
        <v>9.95405642857143</v>
      </c>
      <c r="DS105">
        <v>-29.6340892857143</v>
      </c>
      <c r="DT105">
        <v>1434.565</v>
      </c>
      <c r="DU105">
        <v>1463.72357142857</v>
      </c>
      <c r="DV105">
        <v>0.5687235</v>
      </c>
      <c r="DW105">
        <v>1446.61321428571</v>
      </c>
      <c r="DX105">
        <v>11.6896714285714</v>
      </c>
      <c r="DY105">
        <v>1.09905071428571</v>
      </c>
      <c r="DZ105">
        <v>1.04805928571429</v>
      </c>
      <c r="EA105">
        <v>8.3001225</v>
      </c>
      <c r="EB105">
        <v>7.60219035714286</v>
      </c>
      <c r="EC105">
        <v>2000.00892857143</v>
      </c>
      <c r="ED105">
        <v>0.979994</v>
      </c>
      <c r="EE105">
        <v>0.0200061</v>
      </c>
      <c r="EF105">
        <v>0</v>
      </c>
      <c r="EG105">
        <v>2.22673928571429</v>
      </c>
      <c r="EH105">
        <v>0</v>
      </c>
      <c r="EI105">
        <v>3798.18214285714</v>
      </c>
      <c r="EJ105">
        <v>17300.2107142857</v>
      </c>
      <c r="EK105">
        <v>37.7454285714286</v>
      </c>
      <c r="EL105">
        <v>38.45275</v>
      </c>
      <c r="EM105">
        <v>37.705</v>
      </c>
      <c r="EN105">
        <v>36.8075714285714</v>
      </c>
      <c r="EO105">
        <v>36.6382857142857</v>
      </c>
      <c r="EP105">
        <v>1959.99892857143</v>
      </c>
      <c r="EQ105">
        <v>40.01</v>
      </c>
      <c r="ER105">
        <v>0</v>
      </c>
      <c r="ES105">
        <v>1679676131.9</v>
      </c>
      <c r="ET105">
        <v>0</v>
      </c>
      <c r="EU105">
        <v>2.23667692307692</v>
      </c>
      <c r="EV105">
        <v>-0.939104268311244</v>
      </c>
      <c r="EW105">
        <v>-6.48102564754894</v>
      </c>
      <c r="EX105">
        <v>3798.20961538462</v>
      </c>
      <c r="EY105">
        <v>15</v>
      </c>
      <c r="EZ105">
        <v>0</v>
      </c>
      <c r="FA105" t="s">
        <v>409</v>
      </c>
      <c r="FB105">
        <v>1510822609</v>
      </c>
      <c r="FC105">
        <v>1510822610</v>
      </c>
      <c r="FD105">
        <v>0</v>
      </c>
      <c r="FE105">
        <v>-0.09</v>
      </c>
      <c r="FF105">
        <v>-0.009</v>
      </c>
      <c r="FG105">
        <v>6.722</v>
      </c>
      <c r="FH105">
        <v>0.497</v>
      </c>
      <c r="FI105">
        <v>420</v>
      </c>
      <c r="FJ105">
        <v>24</v>
      </c>
      <c r="FK105">
        <v>0.26</v>
      </c>
      <c r="FL105">
        <v>0.06</v>
      </c>
      <c r="FM105">
        <v>0.57250645</v>
      </c>
      <c r="FN105">
        <v>-0.071785125703565</v>
      </c>
      <c r="FO105">
        <v>0.0070379486711328</v>
      </c>
      <c r="FP105">
        <v>1</v>
      </c>
      <c r="FQ105">
        <v>1</v>
      </c>
      <c r="FR105">
        <v>1</v>
      </c>
      <c r="FS105" t="s">
        <v>410</v>
      </c>
      <c r="FT105">
        <v>2.97445</v>
      </c>
      <c r="FU105">
        <v>2.75395</v>
      </c>
      <c r="FV105">
        <v>0.207311</v>
      </c>
      <c r="FW105">
        <v>0.210747</v>
      </c>
      <c r="FX105">
        <v>0.0635253</v>
      </c>
      <c r="FY105">
        <v>0.0619437</v>
      </c>
      <c r="FZ105">
        <v>30888.5</v>
      </c>
      <c r="GA105">
        <v>33557.1</v>
      </c>
      <c r="GB105">
        <v>35305.9</v>
      </c>
      <c r="GC105">
        <v>38552.8</v>
      </c>
      <c r="GD105">
        <v>46844.2</v>
      </c>
      <c r="GE105">
        <v>52208</v>
      </c>
      <c r="GF105">
        <v>55112.3</v>
      </c>
      <c r="GG105">
        <v>61798.2</v>
      </c>
      <c r="GH105">
        <v>2.003</v>
      </c>
      <c r="GI105">
        <v>1.82922</v>
      </c>
      <c r="GJ105">
        <v>0.035204</v>
      </c>
      <c r="GK105">
        <v>0</v>
      </c>
      <c r="GL105">
        <v>19.4344</v>
      </c>
      <c r="GM105">
        <v>999.9</v>
      </c>
      <c r="GN105">
        <v>52.643</v>
      </c>
      <c r="GO105">
        <v>27.835</v>
      </c>
      <c r="GP105">
        <v>22.0711</v>
      </c>
      <c r="GQ105">
        <v>54.9194</v>
      </c>
      <c r="GR105">
        <v>49.8438</v>
      </c>
      <c r="GS105">
        <v>1</v>
      </c>
      <c r="GT105">
        <v>-0.115455</v>
      </c>
      <c r="GU105">
        <v>4.75295</v>
      </c>
      <c r="GV105">
        <v>20.0895</v>
      </c>
      <c r="GW105">
        <v>5.20157</v>
      </c>
      <c r="GX105">
        <v>12.004</v>
      </c>
      <c r="GY105">
        <v>4.9755</v>
      </c>
      <c r="GZ105">
        <v>3.2929</v>
      </c>
      <c r="HA105">
        <v>999.9</v>
      </c>
      <c r="HB105">
        <v>9999</v>
      </c>
      <c r="HC105">
        <v>9999</v>
      </c>
      <c r="HD105">
        <v>9999</v>
      </c>
      <c r="HE105">
        <v>1.86274</v>
      </c>
      <c r="HF105">
        <v>1.8678</v>
      </c>
      <c r="HG105">
        <v>1.86754</v>
      </c>
      <c r="HH105">
        <v>1.86859</v>
      </c>
      <c r="HI105">
        <v>1.86951</v>
      </c>
      <c r="HJ105">
        <v>1.86554</v>
      </c>
      <c r="HK105">
        <v>1.86673</v>
      </c>
      <c r="HL105">
        <v>1.86811</v>
      </c>
      <c r="HM105">
        <v>5</v>
      </c>
      <c r="HN105">
        <v>0</v>
      </c>
      <c r="HO105">
        <v>0</v>
      </c>
      <c r="HP105">
        <v>0</v>
      </c>
      <c r="HQ105" t="s">
        <v>411</v>
      </c>
      <c r="HR105" t="s">
        <v>412</v>
      </c>
      <c r="HS105" t="s">
        <v>413</v>
      </c>
      <c r="HT105" t="s">
        <v>413</v>
      </c>
      <c r="HU105" t="s">
        <v>413</v>
      </c>
      <c r="HV105" t="s">
        <v>413</v>
      </c>
      <c r="HW105">
        <v>0</v>
      </c>
      <c r="HX105">
        <v>100</v>
      </c>
      <c r="HY105">
        <v>100</v>
      </c>
      <c r="HZ105">
        <v>12.52</v>
      </c>
      <c r="IA105">
        <v>0.0552</v>
      </c>
      <c r="IB105">
        <v>4.05733592392587</v>
      </c>
      <c r="IC105">
        <v>0.00686039997816796</v>
      </c>
      <c r="ID105">
        <v>-6.09800565113382e-07</v>
      </c>
      <c r="IE105">
        <v>-3.62270322714017e-11</v>
      </c>
      <c r="IF105">
        <v>0.00552775430249796</v>
      </c>
      <c r="IG105">
        <v>-0.0240141547127097</v>
      </c>
      <c r="IH105">
        <v>0.00268956239764471</v>
      </c>
      <c r="II105">
        <v>-3.17667099220491e-05</v>
      </c>
      <c r="IJ105">
        <v>-3</v>
      </c>
      <c r="IK105">
        <v>2046</v>
      </c>
      <c r="IL105">
        <v>1</v>
      </c>
      <c r="IM105">
        <v>25</v>
      </c>
      <c r="IN105">
        <v>-563.8</v>
      </c>
      <c r="IO105">
        <v>-563.8</v>
      </c>
      <c r="IP105">
        <v>2.80151</v>
      </c>
      <c r="IQ105">
        <v>2.59277</v>
      </c>
      <c r="IR105">
        <v>1.54785</v>
      </c>
      <c r="IS105">
        <v>2.30835</v>
      </c>
      <c r="IT105">
        <v>1.34644</v>
      </c>
      <c r="IU105">
        <v>2.32666</v>
      </c>
      <c r="IV105">
        <v>31.6298</v>
      </c>
      <c r="IW105">
        <v>15.0777</v>
      </c>
      <c r="IX105">
        <v>18</v>
      </c>
      <c r="IY105">
        <v>502.665</v>
      </c>
      <c r="IZ105">
        <v>394.153</v>
      </c>
      <c r="JA105">
        <v>13.072</v>
      </c>
      <c r="JB105">
        <v>25.5569</v>
      </c>
      <c r="JC105">
        <v>29.9997</v>
      </c>
      <c r="JD105">
        <v>25.5919</v>
      </c>
      <c r="JE105">
        <v>25.5456</v>
      </c>
      <c r="JF105">
        <v>56.0972</v>
      </c>
      <c r="JG105">
        <v>47.7023</v>
      </c>
      <c r="JH105">
        <v>0</v>
      </c>
      <c r="JI105">
        <v>13.0679</v>
      </c>
      <c r="JJ105">
        <v>1490.1</v>
      </c>
      <c r="JK105">
        <v>11.7724</v>
      </c>
      <c r="JL105">
        <v>102.29</v>
      </c>
      <c r="JM105">
        <v>102.889</v>
      </c>
    </row>
    <row r="106" spans="1:273">
      <c r="A106">
        <v>90</v>
      </c>
      <c r="B106">
        <v>1510788788.6</v>
      </c>
      <c r="C106">
        <v>537</v>
      </c>
      <c r="D106" t="s">
        <v>590</v>
      </c>
      <c r="E106" t="s">
        <v>591</v>
      </c>
      <c r="F106">
        <v>5</v>
      </c>
      <c r="G106" t="s">
        <v>405</v>
      </c>
      <c r="H106" t="s">
        <v>406</v>
      </c>
      <c r="I106">
        <v>1510788781.1</v>
      </c>
      <c r="J106">
        <f>(K106)/1000</f>
        <v>0</v>
      </c>
      <c r="K106">
        <f>IF(CZ106, AN106, AH106)</f>
        <v>0</v>
      </c>
      <c r="L106">
        <f>IF(CZ106, AI106, AG106)</f>
        <v>0</v>
      </c>
      <c r="M106">
        <f>DB106 - IF(AU106&gt;1, L106*CV106*100.0/(AW106*DP106), 0)</f>
        <v>0</v>
      </c>
      <c r="N106">
        <f>((T106-J106/2)*M106-L106)/(T106+J106/2)</f>
        <v>0</v>
      </c>
      <c r="O106">
        <f>N106*(DI106+DJ106)/1000.0</f>
        <v>0</v>
      </c>
      <c r="P106">
        <f>(DB106 - IF(AU106&gt;1, L106*CV106*100.0/(AW106*DP106), 0))*(DI106+DJ106)/1000.0</f>
        <v>0</v>
      </c>
      <c r="Q106">
        <f>2.0/((1/S106-1/R106)+SIGN(S106)*SQRT((1/S106-1/R106)*(1/S106-1/R106) + 4*CW106/((CW106+1)*(CW106+1))*(2*1/S106*1/R106-1/R106*1/R106)))</f>
        <v>0</v>
      </c>
      <c r="R106">
        <f>IF(LEFT(CX106,1)&lt;&gt;"0",IF(LEFT(CX106,1)="1",3.0,CY106),$D$5+$E$5*(DP106*DI106/($K$5*1000))+$F$5*(DP106*DI106/($K$5*1000))*MAX(MIN(CV106,$J$5),$I$5)*MAX(MIN(CV106,$J$5),$I$5)+$G$5*MAX(MIN(CV106,$J$5),$I$5)*(DP106*DI106/($K$5*1000))+$H$5*(DP106*DI106/($K$5*1000))*(DP106*DI106/($K$5*1000)))</f>
        <v>0</v>
      </c>
      <c r="S106">
        <f>J106*(1000-(1000*0.61365*exp(17.502*W106/(240.97+W106))/(DI106+DJ106)+DD106)/2)/(1000*0.61365*exp(17.502*W106/(240.97+W106))/(DI106+DJ106)-DD106)</f>
        <v>0</v>
      </c>
      <c r="T106">
        <f>1/((CW106+1)/(Q106/1.6)+1/(R106/1.37)) + CW106/((CW106+1)/(Q106/1.6) + CW106/(R106/1.37))</f>
        <v>0</v>
      </c>
      <c r="U106">
        <f>(CR106*CU106)</f>
        <v>0</v>
      </c>
      <c r="V106">
        <f>(DK106+(U106+2*0.95*5.67E-8*(((DK106+$B$7)+273)^4-(DK106+273)^4)-44100*J106)/(1.84*29.3*R106+8*0.95*5.67E-8*(DK106+273)^3))</f>
        <v>0</v>
      </c>
      <c r="W106">
        <f>($C$7*DL106+$D$7*DM106+$E$7*V106)</f>
        <v>0</v>
      </c>
      <c r="X106">
        <f>0.61365*exp(17.502*W106/(240.97+W106))</f>
        <v>0</v>
      </c>
      <c r="Y106">
        <f>(Z106/AA106*100)</f>
        <v>0</v>
      </c>
      <c r="Z106">
        <f>DD106*(DI106+DJ106)/1000</f>
        <v>0</v>
      </c>
      <c r="AA106">
        <f>0.61365*exp(17.502*DK106/(240.97+DK106))</f>
        <v>0</v>
      </c>
      <c r="AB106">
        <f>(X106-DD106*(DI106+DJ106)/1000)</f>
        <v>0</v>
      </c>
      <c r="AC106">
        <f>(-J106*44100)</f>
        <v>0</v>
      </c>
      <c r="AD106">
        <f>2*29.3*R106*0.92*(DK106-W106)</f>
        <v>0</v>
      </c>
      <c r="AE106">
        <f>2*0.95*5.67E-8*(((DK106+$B$7)+273)^4-(W106+273)^4)</f>
        <v>0</v>
      </c>
      <c r="AF106">
        <f>U106+AE106+AC106+AD106</f>
        <v>0</v>
      </c>
      <c r="AG106">
        <f>DH106*AU106*(DC106-DB106*(1000-AU106*DE106)/(1000-AU106*DD106))/(100*CV106)</f>
        <v>0</v>
      </c>
      <c r="AH106">
        <f>1000*DH106*AU106*(DD106-DE106)/(100*CV106*(1000-AU106*DD106))</f>
        <v>0</v>
      </c>
      <c r="AI106">
        <f>(AJ106 - AK106 - DI106*1E3/(8.314*(DK106+273.15)) * AM106/DH106 * AL106) * DH106/(100*CV106) * (1000 - DE106)/1000</f>
        <v>0</v>
      </c>
      <c r="AJ106">
        <v>1497.58274134564</v>
      </c>
      <c r="AK106">
        <v>1476.37121212121</v>
      </c>
      <c r="AL106">
        <v>3.3427596012286</v>
      </c>
      <c r="AM106">
        <v>64.2423246042722</v>
      </c>
      <c r="AN106">
        <f>(AP106 - AO106 + DI106*1E3/(8.314*(DK106+273.15)) * AR106/DH106 * AQ106) * DH106/(100*CV106) * 1000/(1000 - AP106)</f>
        <v>0</v>
      </c>
      <c r="AO106">
        <v>11.6903979765023</v>
      </c>
      <c r="AP106">
        <v>12.2560121212121</v>
      </c>
      <c r="AQ106">
        <v>7.98807406986732e-06</v>
      </c>
      <c r="AR106">
        <v>102.202052282038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MAX(0,($B$13+$C$13*DP106)/(1+$D$13*DP106)*DI106/(DK106+273)*$E$13)</f>
        <v>0</v>
      </c>
      <c r="AX106" t="s">
        <v>407</v>
      </c>
      <c r="AY106" t="s">
        <v>407</v>
      </c>
      <c r="AZ106">
        <v>0</v>
      </c>
      <c r="BA106">
        <v>0</v>
      </c>
      <c r="BB106">
        <f>1-AZ106/BA106</f>
        <v>0</v>
      </c>
      <c r="BC106">
        <v>0</v>
      </c>
      <c r="BD106" t="s">
        <v>407</v>
      </c>
      <c r="BE106" t="s">
        <v>407</v>
      </c>
      <c r="BF106">
        <v>0</v>
      </c>
      <c r="BG106">
        <v>0</v>
      </c>
      <c r="BH106">
        <f>1-BF106/BG106</f>
        <v>0</v>
      </c>
      <c r="BI106">
        <v>0.5</v>
      </c>
      <c r="BJ106">
        <f>CS106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407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f>$B$11*DQ106+$C$11*DR106+$F$11*EC106*(1-EF106)</f>
        <v>0</v>
      </c>
      <c r="CS106">
        <f>CR106*CT106</f>
        <v>0</v>
      </c>
      <c r="CT106">
        <f>($B$11*$D$9+$C$11*$D$9+$F$11*((EP106+EH106)/MAX(EP106+EH106+EQ106, 0.1)*$I$9+EQ106/MAX(EP106+EH106+EQ106, 0.1)*$J$9))/($B$11+$C$11+$F$11)</f>
        <v>0</v>
      </c>
      <c r="CU106">
        <f>($B$11*$K$9+$C$11*$K$9+$F$11*((EP106+EH106)/MAX(EP106+EH106+EQ106, 0.1)*$P$9+EQ106/MAX(EP106+EH106+EQ106, 0.1)*$Q$9))/($B$11+$C$11+$F$11)</f>
        <v>0</v>
      </c>
      <c r="CV106">
        <v>2.18</v>
      </c>
      <c r="CW106">
        <v>0.5</v>
      </c>
      <c r="CX106" t="s">
        <v>408</v>
      </c>
      <c r="CY106">
        <v>2</v>
      </c>
      <c r="CZ106" t="b">
        <v>1</v>
      </c>
      <c r="DA106">
        <v>1510788781.1</v>
      </c>
      <c r="DB106">
        <v>1434.83962962963</v>
      </c>
      <c r="DC106">
        <v>1464.21296296296</v>
      </c>
      <c r="DD106">
        <v>12.2556851851852</v>
      </c>
      <c r="DE106">
        <v>11.6899518518519</v>
      </c>
      <c r="DF106">
        <v>1422.36259259259</v>
      </c>
      <c r="DG106">
        <v>12.2004851851852</v>
      </c>
      <c r="DH106">
        <v>500.068259259259</v>
      </c>
      <c r="DI106">
        <v>89.6550444444444</v>
      </c>
      <c r="DJ106">
        <v>0.0999784444444445</v>
      </c>
      <c r="DK106">
        <v>19.0903555555556</v>
      </c>
      <c r="DL106">
        <v>20.0069703703704</v>
      </c>
      <c r="DM106">
        <v>999.9</v>
      </c>
      <c r="DN106">
        <v>0</v>
      </c>
      <c r="DO106">
        <v>0</v>
      </c>
      <c r="DP106">
        <v>10011.3425925926</v>
      </c>
      <c r="DQ106">
        <v>0</v>
      </c>
      <c r="DR106">
        <v>9.95006185185185</v>
      </c>
      <c r="DS106">
        <v>-29.3736296296296</v>
      </c>
      <c r="DT106">
        <v>1452.64333333333</v>
      </c>
      <c r="DU106">
        <v>1481.53185185185</v>
      </c>
      <c r="DV106">
        <v>0.565733111111111</v>
      </c>
      <c r="DW106">
        <v>1464.21296296296</v>
      </c>
      <c r="DX106">
        <v>11.6899518518519</v>
      </c>
      <c r="DY106">
        <v>1.09878481481481</v>
      </c>
      <c r="DZ106">
        <v>1.04806222222222</v>
      </c>
      <c r="EA106">
        <v>8.29655888888889</v>
      </c>
      <c r="EB106">
        <v>7.6022362962963</v>
      </c>
      <c r="EC106">
        <v>2000.02074074074</v>
      </c>
      <c r="ED106">
        <v>0.979994</v>
      </c>
      <c r="EE106">
        <v>0.0200061</v>
      </c>
      <c r="EF106">
        <v>0</v>
      </c>
      <c r="EG106">
        <v>2.2235</v>
      </c>
      <c r="EH106">
        <v>0</v>
      </c>
      <c r="EI106">
        <v>3797.67518518519</v>
      </c>
      <c r="EJ106">
        <v>17300.3111111111</v>
      </c>
      <c r="EK106">
        <v>37.7196666666667</v>
      </c>
      <c r="EL106">
        <v>38.4393333333333</v>
      </c>
      <c r="EM106">
        <v>37.6709259259259</v>
      </c>
      <c r="EN106">
        <v>36.7936296296296</v>
      </c>
      <c r="EO106">
        <v>36.611</v>
      </c>
      <c r="EP106">
        <v>1960.01074074074</v>
      </c>
      <c r="EQ106">
        <v>40.01</v>
      </c>
      <c r="ER106">
        <v>0</v>
      </c>
      <c r="ES106">
        <v>1679676136.7</v>
      </c>
      <c r="ET106">
        <v>0</v>
      </c>
      <c r="EU106">
        <v>2.23039230769231</v>
      </c>
      <c r="EV106">
        <v>0.71161709382914</v>
      </c>
      <c r="EW106">
        <v>-7.36205128360223</v>
      </c>
      <c r="EX106">
        <v>3797.73461538462</v>
      </c>
      <c r="EY106">
        <v>15</v>
      </c>
      <c r="EZ106">
        <v>0</v>
      </c>
      <c r="FA106" t="s">
        <v>409</v>
      </c>
      <c r="FB106">
        <v>1510822609</v>
      </c>
      <c r="FC106">
        <v>1510822610</v>
      </c>
      <c r="FD106">
        <v>0</v>
      </c>
      <c r="FE106">
        <v>-0.09</v>
      </c>
      <c r="FF106">
        <v>-0.009</v>
      </c>
      <c r="FG106">
        <v>6.722</v>
      </c>
      <c r="FH106">
        <v>0.497</v>
      </c>
      <c r="FI106">
        <v>420</v>
      </c>
      <c r="FJ106">
        <v>24</v>
      </c>
      <c r="FK106">
        <v>0.26</v>
      </c>
      <c r="FL106">
        <v>0.06</v>
      </c>
      <c r="FM106">
        <v>0.5679988</v>
      </c>
      <c r="FN106">
        <v>-0.0324255984990638</v>
      </c>
      <c r="FO106">
        <v>0.0040967894576119</v>
      </c>
      <c r="FP106">
        <v>1</v>
      </c>
      <c r="FQ106">
        <v>1</v>
      </c>
      <c r="FR106">
        <v>1</v>
      </c>
      <c r="FS106" t="s">
        <v>410</v>
      </c>
      <c r="FT106">
        <v>2.97434</v>
      </c>
      <c r="FU106">
        <v>2.75387</v>
      </c>
      <c r="FV106">
        <v>0.208742</v>
      </c>
      <c r="FW106">
        <v>0.212051</v>
      </c>
      <c r="FX106">
        <v>0.0635232</v>
      </c>
      <c r="FY106">
        <v>0.0619572</v>
      </c>
      <c r="FZ106">
        <v>30833.2</v>
      </c>
      <c r="GA106">
        <v>33501.5</v>
      </c>
      <c r="GB106">
        <v>35306.3</v>
      </c>
      <c r="GC106">
        <v>38552.6</v>
      </c>
      <c r="GD106">
        <v>46844.8</v>
      </c>
      <c r="GE106">
        <v>52207.3</v>
      </c>
      <c r="GF106">
        <v>55112.8</v>
      </c>
      <c r="GG106">
        <v>61798.1</v>
      </c>
      <c r="GH106">
        <v>2.00312</v>
      </c>
      <c r="GI106">
        <v>1.8297</v>
      </c>
      <c r="GJ106">
        <v>0.0360124</v>
      </c>
      <c r="GK106">
        <v>0</v>
      </c>
      <c r="GL106">
        <v>19.4323</v>
      </c>
      <c r="GM106">
        <v>999.9</v>
      </c>
      <c r="GN106">
        <v>52.643</v>
      </c>
      <c r="GO106">
        <v>27.845</v>
      </c>
      <c r="GP106">
        <v>22.0821</v>
      </c>
      <c r="GQ106">
        <v>55.8294</v>
      </c>
      <c r="GR106">
        <v>50.0881</v>
      </c>
      <c r="GS106">
        <v>1</v>
      </c>
      <c r="GT106">
        <v>-0.115193</v>
      </c>
      <c r="GU106">
        <v>4.87891</v>
      </c>
      <c r="GV106">
        <v>20.0858</v>
      </c>
      <c r="GW106">
        <v>5.20291</v>
      </c>
      <c r="GX106">
        <v>12.004</v>
      </c>
      <c r="GY106">
        <v>4.9757</v>
      </c>
      <c r="GZ106">
        <v>3.293</v>
      </c>
      <c r="HA106">
        <v>999.9</v>
      </c>
      <c r="HB106">
        <v>9999</v>
      </c>
      <c r="HC106">
        <v>9999</v>
      </c>
      <c r="HD106">
        <v>9999</v>
      </c>
      <c r="HE106">
        <v>1.86276</v>
      </c>
      <c r="HF106">
        <v>1.86779</v>
      </c>
      <c r="HG106">
        <v>1.86754</v>
      </c>
      <c r="HH106">
        <v>1.86859</v>
      </c>
      <c r="HI106">
        <v>1.86951</v>
      </c>
      <c r="HJ106">
        <v>1.86555</v>
      </c>
      <c r="HK106">
        <v>1.8667</v>
      </c>
      <c r="HL106">
        <v>1.8681</v>
      </c>
      <c r="HM106">
        <v>5</v>
      </c>
      <c r="HN106">
        <v>0</v>
      </c>
      <c r="HO106">
        <v>0</v>
      </c>
      <c r="HP106">
        <v>0</v>
      </c>
      <c r="HQ106" t="s">
        <v>411</v>
      </c>
      <c r="HR106" t="s">
        <v>412</v>
      </c>
      <c r="HS106" t="s">
        <v>413</v>
      </c>
      <c r="HT106" t="s">
        <v>413</v>
      </c>
      <c r="HU106" t="s">
        <v>413</v>
      </c>
      <c r="HV106" t="s">
        <v>413</v>
      </c>
      <c r="HW106">
        <v>0</v>
      </c>
      <c r="HX106">
        <v>100</v>
      </c>
      <c r="HY106">
        <v>100</v>
      </c>
      <c r="HZ106">
        <v>12.59</v>
      </c>
      <c r="IA106">
        <v>0.0551</v>
      </c>
      <c r="IB106">
        <v>4.05733592392587</v>
      </c>
      <c r="IC106">
        <v>0.00686039997816796</v>
      </c>
      <c r="ID106">
        <v>-6.09800565113382e-07</v>
      </c>
      <c r="IE106">
        <v>-3.62270322714017e-11</v>
      </c>
      <c r="IF106">
        <v>0.00552775430249796</v>
      </c>
      <c r="IG106">
        <v>-0.0240141547127097</v>
      </c>
      <c r="IH106">
        <v>0.00268956239764471</v>
      </c>
      <c r="II106">
        <v>-3.17667099220491e-05</v>
      </c>
      <c r="IJ106">
        <v>-3</v>
      </c>
      <c r="IK106">
        <v>2046</v>
      </c>
      <c r="IL106">
        <v>1</v>
      </c>
      <c r="IM106">
        <v>25</v>
      </c>
      <c r="IN106">
        <v>-563.7</v>
      </c>
      <c r="IO106">
        <v>-563.7</v>
      </c>
      <c r="IP106">
        <v>2.82593</v>
      </c>
      <c r="IQ106">
        <v>2.58911</v>
      </c>
      <c r="IR106">
        <v>1.54785</v>
      </c>
      <c r="IS106">
        <v>2.30835</v>
      </c>
      <c r="IT106">
        <v>1.34644</v>
      </c>
      <c r="IU106">
        <v>2.28516</v>
      </c>
      <c r="IV106">
        <v>31.6298</v>
      </c>
      <c r="IW106">
        <v>15.0689</v>
      </c>
      <c r="IX106">
        <v>18</v>
      </c>
      <c r="IY106">
        <v>502.765</v>
      </c>
      <c r="IZ106">
        <v>394.41</v>
      </c>
      <c r="JA106">
        <v>13.0823</v>
      </c>
      <c r="JB106">
        <v>25.559</v>
      </c>
      <c r="JC106">
        <v>30.0001</v>
      </c>
      <c r="JD106">
        <v>25.5937</v>
      </c>
      <c r="JE106">
        <v>25.5456</v>
      </c>
      <c r="JF106">
        <v>56.5584</v>
      </c>
      <c r="JG106">
        <v>47.4034</v>
      </c>
      <c r="JH106">
        <v>0</v>
      </c>
      <c r="JI106">
        <v>13.0493</v>
      </c>
      <c r="JJ106">
        <v>1510.25</v>
      </c>
      <c r="JK106">
        <v>11.7893</v>
      </c>
      <c r="JL106">
        <v>102.291</v>
      </c>
      <c r="JM106">
        <v>102.889</v>
      </c>
    </row>
    <row r="107" spans="1:273">
      <c r="A107">
        <v>91</v>
      </c>
      <c r="B107">
        <v>1510788793.6</v>
      </c>
      <c r="C107">
        <v>542</v>
      </c>
      <c r="D107" t="s">
        <v>592</v>
      </c>
      <c r="E107" t="s">
        <v>593</v>
      </c>
      <c r="F107">
        <v>5</v>
      </c>
      <c r="G107" t="s">
        <v>405</v>
      </c>
      <c r="H107" t="s">
        <v>406</v>
      </c>
      <c r="I107">
        <v>1510788785.81429</v>
      </c>
      <c r="J107">
        <f>(K107)/1000</f>
        <v>0</v>
      </c>
      <c r="K107">
        <f>IF(CZ107, AN107, AH107)</f>
        <v>0</v>
      </c>
      <c r="L107">
        <f>IF(CZ107, AI107, AG107)</f>
        <v>0</v>
      </c>
      <c r="M107">
        <f>DB107 - IF(AU107&gt;1, L107*CV107*100.0/(AW107*DP107), 0)</f>
        <v>0</v>
      </c>
      <c r="N107">
        <f>((T107-J107/2)*M107-L107)/(T107+J107/2)</f>
        <v>0</v>
      </c>
      <c r="O107">
        <f>N107*(DI107+DJ107)/1000.0</f>
        <v>0</v>
      </c>
      <c r="P107">
        <f>(DB107 - IF(AU107&gt;1, L107*CV107*100.0/(AW107*DP107), 0))*(DI107+DJ107)/1000.0</f>
        <v>0</v>
      </c>
      <c r="Q107">
        <f>2.0/((1/S107-1/R107)+SIGN(S107)*SQRT((1/S107-1/R107)*(1/S107-1/R107) + 4*CW107/((CW107+1)*(CW107+1))*(2*1/S107*1/R107-1/R107*1/R107)))</f>
        <v>0</v>
      </c>
      <c r="R107">
        <f>IF(LEFT(CX107,1)&lt;&gt;"0",IF(LEFT(CX107,1)="1",3.0,CY107),$D$5+$E$5*(DP107*DI107/($K$5*1000))+$F$5*(DP107*DI107/($K$5*1000))*MAX(MIN(CV107,$J$5),$I$5)*MAX(MIN(CV107,$J$5),$I$5)+$G$5*MAX(MIN(CV107,$J$5),$I$5)*(DP107*DI107/($K$5*1000))+$H$5*(DP107*DI107/($K$5*1000))*(DP107*DI107/($K$5*1000)))</f>
        <v>0</v>
      </c>
      <c r="S107">
        <f>J107*(1000-(1000*0.61365*exp(17.502*W107/(240.97+W107))/(DI107+DJ107)+DD107)/2)/(1000*0.61365*exp(17.502*W107/(240.97+W107))/(DI107+DJ107)-DD107)</f>
        <v>0</v>
      </c>
      <c r="T107">
        <f>1/((CW107+1)/(Q107/1.6)+1/(R107/1.37)) + CW107/((CW107+1)/(Q107/1.6) + CW107/(R107/1.37))</f>
        <v>0</v>
      </c>
      <c r="U107">
        <f>(CR107*CU107)</f>
        <v>0</v>
      </c>
      <c r="V107">
        <f>(DK107+(U107+2*0.95*5.67E-8*(((DK107+$B$7)+273)^4-(DK107+273)^4)-44100*J107)/(1.84*29.3*R107+8*0.95*5.67E-8*(DK107+273)^3))</f>
        <v>0</v>
      </c>
      <c r="W107">
        <f>($C$7*DL107+$D$7*DM107+$E$7*V107)</f>
        <v>0</v>
      </c>
      <c r="X107">
        <f>0.61365*exp(17.502*W107/(240.97+W107))</f>
        <v>0</v>
      </c>
      <c r="Y107">
        <f>(Z107/AA107*100)</f>
        <v>0</v>
      </c>
      <c r="Z107">
        <f>DD107*(DI107+DJ107)/1000</f>
        <v>0</v>
      </c>
      <c r="AA107">
        <f>0.61365*exp(17.502*DK107/(240.97+DK107))</f>
        <v>0</v>
      </c>
      <c r="AB107">
        <f>(X107-DD107*(DI107+DJ107)/1000)</f>
        <v>0</v>
      </c>
      <c r="AC107">
        <f>(-J107*44100)</f>
        <v>0</v>
      </c>
      <c r="AD107">
        <f>2*29.3*R107*0.92*(DK107-W107)</f>
        <v>0</v>
      </c>
      <c r="AE107">
        <f>2*0.95*5.67E-8*(((DK107+$B$7)+273)^4-(W107+273)^4)</f>
        <v>0</v>
      </c>
      <c r="AF107">
        <f>U107+AE107+AC107+AD107</f>
        <v>0</v>
      </c>
      <c r="AG107">
        <f>DH107*AU107*(DC107-DB107*(1000-AU107*DE107)/(1000-AU107*DD107))/(100*CV107)</f>
        <v>0</v>
      </c>
      <c r="AH107">
        <f>1000*DH107*AU107*(DD107-DE107)/(100*CV107*(1000-AU107*DD107))</f>
        <v>0</v>
      </c>
      <c r="AI107">
        <f>(AJ107 - AK107 - DI107*1E3/(8.314*(DK107+273.15)) * AM107/DH107 * AL107) * DH107/(100*CV107) * (1000 - DE107)/1000</f>
        <v>0</v>
      </c>
      <c r="AJ107">
        <v>1514.09453666813</v>
      </c>
      <c r="AK107">
        <v>1492.81703030303</v>
      </c>
      <c r="AL107">
        <v>3.2972254792854</v>
      </c>
      <c r="AM107">
        <v>64.2423246042722</v>
      </c>
      <c r="AN107">
        <f>(AP107 - AO107 + DI107*1E3/(8.314*(DK107+273.15)) * AR107/DH107 * AQ107) * DH107/(100*CV107) * 1000/(1000 - AP107)</f>
        <v>0</v>
      </c>
      <c r="AO107">
        <v>11.7154341146939</v>
      </c>
      <c r="AP107">
        <v>12.2549806060606</v>
      </c>
      <c r="AQ107">
        <v>-1.38809817454681e-05</v>
      </c>
      <c r="AR107">
        <v>102.202052282038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MAX(0,($B$13+$C$13*DP107)/(1+$D$13*DP107)*DI107/(DK107+273)*$E$13)</f>
        <v>0</v>
      </c>
      <c r="AX107" t="s">
        <v>407</v>
      </c>
      <c r="AY107" t="s">
        <v>407</v>
      </c>
      <c r="AZ107">
        <v>0</v>
      </c>
      <c r="BA107">
        <v>0</v>
      </c>
      <c r="BB107">
        <f>1-AZ107/BA107</f>
        <v>0</v>
      </c>
      <c r="BC107">
        <v>0</v>
      </c>
      <c r="BD107" t="s">
        <v>407</v>
      </c>
      <c r="BE107" t="s">
        <v>407</v>
      </c>
      <c r="BF107">
        <v>0</v>
      </c>
      <c r="BG107">
        <v>0</v>
      </c>
      <c r="BH107">
        <f>1-BF107/BG107</f>
        <v>0</v>
      </c>
      <c r="BI107">
        <v>0.5</v>
      </c>
      <c r="BJ107">
        <f>CS107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407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f>$B$11*DQ107+$C$11*DR107+$F$11*EC107*(1-EF107)</f>
        <v>0</v>
      </c>
      <c r="CS107">
        <f>CR107*CT107</f>
        <v>0</v>
      </c>
      <c r="CT107">
        <f>($B$11*$D$9+$C$11*$D$9+$F$11*((EP107+EH107)/MAX(EP107+EH107+EQ107, 0.1)*$I$9+EQ107/MAX(EP107+EH107+EQ107, 0.1)*$J$9))/($B$11+$C$11+$F$11)</f>
        <v>0</v>
      </c>
      <c r="CU107">
        <f>($B$11*$K$9+$C$11*$K$9+$F$11*((EP107+EH107)/MAX(EP107+EH107+EQ107, 0.1)*$P$9+EQ107/MAX(EP107+EH107+EQ107, 0.1)*$Q$9))/($B$11+$C$11+$F$11)</f>
        <v>0</v>
      </c>
      <c r="CV107">
        <v>2.18</v>
      </c>
      <c r="CW107">
        <v>0.5</v>
      </c>
      <c r="CX107" t="s">
        <v>408</v>
      </c>
      <c r="CY107">
        <v>2</v>
      </c>
      <c r="CZ107" t="b">
        <v>1</v>
      </c>
      <c r="DA107">
        <v>1510788785.81429</v>
      </c>
      <c r="DB107">
        <v>1450.56285714286</v>
      </c>
      <c r="DC107">
        <v>1479.66678571429</v>
      </c>
      <c r="DD107">
        <v>12.2548107142857</v>
      </c>
      <c r="DE107">
        <v>11.6983428571429</v>
      </c>
      <c r="DF107">
        <v>1438.00857142857</v>
      </c>
      <c r="DG107">
        <v>12.1996285714286</v>
      </c>
      <c r="DH107">
        <v>500.05925</v>
      </c>
      <c r="DI107">
        <v>89.6548857142857</v>
      </c>
      <c r="DJ107">
        <v>0.100147810714286</v>
      </c>
      <c r="DK107">
        <v>19.0891392857143</v>
      </c>
      <c r="DL107">
        <v>20.0184464285714</v>
      </c>
      <c r="DM107">
        <v>999.9</v>
      </c>
      <c r="DN107">
        <v>0</v>
      </c>
      <c r="DO107">
        <v>0</v>
      </c>
      <c r="DP107">
        <v>9984.6625</v>
      </c>
      <c r="DQ107">
        <v>0</v>
      </c>
      <c r="DR107">
        <v>9.94642285714285</v>
      </c>
      <c r="DS107">
        <v>-29.1052214285714</v>
      </c>
      <c r="DT107">
        <v>1468.55892857143</v>
      </c>
      <c r="DU107">
        <v>1497.18178571429</v>
      </c>
      <c r="DV107">
        <v>0.556459607142857</v>
      </c>
      <c r="DW107">
        <v>1479.66678571429</v>
      </c>
      <c r="DX107">
        <v>11.6983428571429</v>
      </c>
      <c r="DY107">
        <v>1.09870357142857</v>
      </c>
      <c r="DZ107">
        <v>1.04881321428571</v>
      </c>
      <c r="EA107">
        <v>8.29547035714286</v>
      </c>
      <c r="EB107">
        <v>7.61271107142857</v>
      </c>
      <c r="EC107">
        <v>2000.00857142857</v>
      </c>
      <c r="ED107">
        <v>0.979996357142857</v>
      </c>
      <c r="EE107">
        <v>0.0200037928571429</v>
      </c>
      <c r="EF107">
        <v>0</v>
      </c>
      <c r="EG107">
        <v>2.25368928571429</v>
      </c>
      <c r="EH107">
        <v>0</v>
      </c>
      <c r="EI107">
        <v>3797.36714285714</v>
      </c>
      <c r="EJ107">
        <v>17300.2142857143</v>
      </c>
      <c r="EK107">
        <v>37.6960714285714</v>
      </c>
      <c r="EL107">
        <v>38.4281428571429</v>
      </c>
      <c r="EM107">
        <v>37.6515714285714</v>
      </c>
      <c r="EN107">
        <v>36.7743571428571</v>
      </c>
      <c r="EO107">
        <v>36.5935</v>
      </c>
      <c r="EP107">
        <v>1960.00357142857</v>
      </c>
      <c r="EQ107">
        <v>40.005</v>
      </c>
      <c r="ER107">
        <v>0</v>
      </c>
      <c r="ES107">
        <v>1679676141.5</v>
      </c>
      <c r="ET107">
        <v>0</v>
      </c>
      <c r="EU107">
        <v>2.25681153846154</v>
      </c>
      <c r="EV107">
        <v>0.163600003270759</v>
      </c>
      <c r="EW107">
        <v>-1.5538461452601</v>
      </c>
      <c r="EX107">
        <v>3797.39038461538</v>
      </c>
      <c r="EY107">
        <v>15</v>
      </c>
      <c r="EZ107">
        <v>0</v>
      </c>
      <c r="FA107" t="s">
        <v>409</v>
      </c>
      <c r="FB107">
        <v>1510822609</v>
      </c>
      <c r="FC107">
        <v>1510822610</v>
      </c>
      <c r="FD107">
        <v>0</v>
      </c>
      <c r="FE107">
        <v>-0.09</v>
      </c>
      <c r="FF107">
        <v>-0.009</v>
      </c>
      <c r="FG107">
        <v>6.722</v>
      </c>
      <c r="FH107">
        <v>0.497</v>
      </c>
      <c r="FI107">
        <v>420</v>
      </c>
      <c r="FJ107">
        <v>24</v>
      </c>
      <c r="FK107">
        <v>0.26</v>
      </c>
      <c r="FL107">
        <v>0.06</v>
      </c>
      <c r="FM107">
        <v>0.5618908</v>
      </c>
      <c r="FN107">
        <v>-0.0729875797373365</v>
      </c>
      <c r="FO107">
        <v>0.0104165940503602</v>
      </c>
      <c r="FP107">
        <v>1</v>
      </c>
      <c r="FQ107">
        <v>1</v>
      </c>
      <c r="FR107">
        <v>1</v>
      </c>
      <c r="FS107" t="s">
        <v>410</v>
      </c>
      <c r="FT107">
        <v>2.97436</v>
      </c>
      <c r="FU107">
        <v>2.75372</v>
      </c>
      <c r="FV107">
        <v>0.210145</v>
      </c>
      <c r="FW107">
        <v>0.213499</v>
      </c>
      <c r="FX107">
        <v>0.0635288</v>
      </c>
      <c r="FY107">
        <v>0.0621284</v>
      </c>
      <c r="FZ107">
        <v>30778.7</v>
      </c>
      <c r="GA107">
        <v>33439.9</v>
      </c>
      <c r="GB107">
        <v>35306.5</v>
      </c>
      <c r="GC107">
        <v>38552.3</v>
      </c>
      <c r="GD107">
        <v>46844.7</v>
      </c>
      <c r="GE107">
        <v>52197.4</v>
      </c>
      <c r="GF107">
        <v>55112.9</v>
      </c>
      <c r="GG107">
        <v>61797.7</v>
      </c>
      <c r="GH107">
        <v>2.00283</v>
      </c>
      <c r="GI107">
        <v>1.82948</v>
      </c>
      <c r="GJ107">
        <v>0.034906</v>
      </c>
      <c r="GK107">
        <v>0</v>
      </c>
      <c r="GL107">
        <v>19.4306</v>
      </c>
      <c r="GM107">
        <v>999.9</v>
      </c>
      <c r="GN107">
        <v>52.619</v>
      </c>
      <c r="GO107">
        <v>27.845</v>
      </c>
      <c r="GP107">
        <v>22.0733</v>
      </c>
      <c r="GQ107">
        <v>55.7194</v>
      </c>
      <c r="GR107">
        <v>50.2284</v>
      </c>
      <c r="GS107">
        <v>1</v>
      </c>
      <c r="GT107">
        <v>-0.114065</v>
      </c>
      <c r="GU107">
        <v>5.01339</v>
      </c>
      <c r="GV107">
        <v>20.0818</v>
      </c>
      <c r="GW107">
        <v>5.20231</v>
      </c>
      <c r="GX107">
        <v>12.004</v>
      </c>
      <c r="GY107">
        <v>4.9756</v>
      </c>
      <c r="GZ107">
        <v>3.293</v>
      </c>
      <c r="HA107">
        <v>999.9</v>
      </c>
      <c r="HB107">
        <v>9999</v>
      </c>
      <c r="HC107">
        <v>9999</v>
      </c>
      <c r="HD107">
        <v>9999</v>
      </c>
      <c r="HE107">
        <v>1.86274</v>
      </c>
      <c r="HF107">
        <v>1.86782</v>
      </c>
      <c r="HG107">
        <v>1.86753</v>
      </c>
      <c r="HH107">
        <v>1.86859</v>
      </c>
      <c r="HI107">
        <v>1.86951</v>
      </c>
      <c r="HJ107">
        <v>1.86554</v>
      </c>
      <c r="HK107">
        <v>1.86673</v>
      </c>
      <c r="HL107">
        <v>1.86812</v>
      </c>
      <c r="HM107">
        <v>5</v>
      </c>
      <c r="HN107">
        <v>0</v>
      </c>
      <c r="HO107">
        <v>0</v>
      </c>
      <c r="HP107">
        <v>0</v>
      </c>
      <c r="HQ107" t="s">
        <v>411</v>
      </c>
      <c r="HR107" t="s">
        <v>412</v>
      </c>
      <c r="HS107" t="s">
        <v>413</v>
      </c>
      <c r="HT107" t="s">
        <v>413</v>
      </c>
      <c r="HU107" t="s">
        <v>413</v>
      </c>
      <c r="HV107" t="s">
        <v>413</v>
      </c>
      <c r="HW107">
        <v>0</v>
      </c>
      <c r="HX107">
        <v>100</v>
      </c>
      <c r="HY107">
        <v>100</v>
      </c>
      <c r="HZ107">
        <v>12.68</v>
      </c>
      <c r="IA107">
        <v>0.0552</v>
      </c>
      <c r="IB107">
        <v>4.05733592392587</v>
      </c>
      <c r="IC107">
        <v>0.00686039997816796</v>
      </c>
      <c r="ID107">
        <v>-6.09800565113382e-07</v>
      </c>
      <c r="IE107">
        <v>-3.62270322714017e-11</v>
      </c>
      <c r="IF107">
        <v>0.00552775430249796</v>
      </c>
      <c r="IG107">
        <v>-0.0240141547127097</v>
      </c>
      <c r="IH107">
        <v>0.00268956239764471</v>
      </c>
      <c r="II107">
        <v>-3.17667099220491e-05</v>
      </c>
      <c r="IJ107">
        <v>-3</v>
      </c>
      <c r="IK107">
        <v>2046</v>
      </c>
      <c r="IL107">
        <v>1</v>
      </c>
      <c r="IM107">
        <v>25</v>
      </c>
      <c r="IN107">
        <v>-563.6</v>
      </c>
      <c r="IO107">
        <v>-563.6</v>
      </c>
      <c r="IP107">
        <v>2.85156</v>
      </c>
      <c r="IQ107">
        <v>2.57935</v>
      </c>
      <c r="IR107">
        <v>1.54785</v>
      </c>
      <c r="IS107">
        <v>2.30957</v>
      </c>
      <c r="IT107">
        <v>1.34644</v>
      </c>
      <c r="IU107">
        <v>2.40234</v>
      </c>
      <c r="IV107">
        <v>31.6517</v>
      </c>
      <c r="IW107">
        <v>15.0777</v>
      </c>
      <c r="IX107">
        <v>18</v>
      </c>
      <c r="IY107">
        <v>502.567</v>
      </c>
      <c r="IZ107">
        <v>394.29</v>
      </c>
      <c r="JA107">
        <v>13.0681</v>
      </c>
      <c r="JB107">
        <v>25.559</v>
      </c>
      <c r="JC107">
        <v>30.0008</v>
      </c>
      <c r="JD107">
        <v>25.5937</v>
      </c>
      <c r="JE107">
        <v>25.5458</v>
      </c>
      <c r="JF107">
        <v>57.0908</v>
      </c>
      <c r="JG107">
        <v>47.4034</v>
      </c>
      <c r="JH107">
        <v>0</v>
      </c>
      <c r="JI107">
        <v>13.0229</v>
      </c>
      <c r="JJ107">
        <v>1523.68</v>
      </c>
      <c r="JK107">
        <v>11.8003</v>
      </c>
      <c r="JL107">
        <v>102.292</v>
      </c>
      <c r="JM107">
        <v>102.888</v>
      </c>
    </row>
    <row r="108" spans="1:273">
      <c r="A108">
        <v>92</v>
      </c>
      <c r="B108">
        <v>1510788798.6</v>
      </c>
      <c r="C108">
        <v>547</v>
      </c>
      <c r="D108" t="s">
        <v>594</v>
      </c>
      <c r="E108" t="s">
        <v>595</v>
      </c>
      <c r="F108">
        <v>5</v>
      </c>
      <c r="G108" t="s">
        <v>405</v>
      </c>
      <c r="H108" t="s">
        <v>406</v>
      </c>
      <c r="I108">
        <v>1510788791.1</v>
      </c>
      <c r="J108">
        <f>(K108)/1000</f>
        <v>0</v>
      </c>
      <c r="K108">
        <f>IF(CZ108, AN108, AH108)</f>
        <v>0</v>
      </c>
      <c r="L108">
        <f>IF(CZ108, AI108, AG108)</f>
        <v>0</v>
      </c>
      <c r="M108">
        <f>DB108 - IF(AU108&gt;1, L108*CV108*100.0/(AW108*DP108), 0)</f>
        <v>0</v>
      </c>
      <c r="N108">
        <f>((T108-J108/2)*M108-L108)/(T108+J108/2)</f>
        <v>0</v>
      </c>
      <c r="O108">
        <f>N108*(DI108+DJ108)/1000.0</f>
        <v>0</v>
      </c>
      <c r="P108">
        <f>(DB108 - IF(AU108&gt;1, L108*CV108*100.0/(AW108*DP108), 0))*(DI108+DJ108)/1000.0</f>
        <v>0</v>
      </c>
      <c r="Q108">
        <f>2.0/((1/S108-1/R108)+SIGN(S108)*SQRT((1/S108-1/R108)*(1/S108-1/R108) + 4*CW108/((CW108+1)*(CW108+1))*(2*1/S108*1/R108-1/R108*1/R108)))</f>
        <v>0</v>
      </c>
      <c r="R108">
        <f>IF(LEFT(CX108,1)&lt;&gt;"0",IF(LEFT(CX108,1)="1",3.0,CY108),$D$5+$E$5*(DP108*DI108/($K$5*1000))+$F$5*(DP108*DI108/($K$5*1000))*MAX(MIN(CV108,$J$5),$I$5)*MAX(MIN(CV108,$J$5),$I$5)+$G$5*MAX(MIN(CV108,$J$5),$I$5)*(DP108*DI108/($K$5*1000))+$H$5*(DP108*DI108/($K$5*1000))*(DP108*DI108/($K$5*1000)))</f>
        <v>0</v>
      </c>
      <c r="S108">
        <f>J108*(1000-(1000*0.61365*exp(17.502*W108/(240.97+W108))/(DI108+DJ108)+DD108)/2)/(1000*0.61365*exp(17.502*W108/(240.97+W108))/(DI108+DJ108)-DD108)</f>
        <v>0</v>
      </c>
      <c r="T108">
        <f>1/((CW108+1)/(Q108/1.6)+1/(R108/1.37)) + CW108/((CW108+1)/(Q108/1.6) + CW108/(R108/1.37))</f>
        <v>0</v>
      </c>
      <c r="U108">
        <f>(CR108*CU108)</f>
        <v>0</v>
      </c>
      <c r="V108">
        <f>(DK108+(U108+2*0.95*5.67E-8*(((DK108+$B$7)+273)^4-(DK108+273)^4)-44100*J108)/(1.84*29.3*R108+8*0.95*5.67E-8*(DK108+273)^3))</f>
        <v>0</v>
      </c>
      <c r="W108">
        <f>($C$7*DL108+$D$7*DM108+$E$7*V108)</f>
        <v>0</v>
      </c>
      <c r="X108">
        <f>0.61365*exp(17.502*W108/(240.97+W108))</f>
        <v>0</v>
      </c>
      <c r="Y108">
        <f>(Z108/AA108*100)</f>
        <v>0</v>
      </c>
      <c r="Z108">
        <f>DD108*(DI108+DJ108)/1000</f>
        <v>0</v>
      </c>
      <c r="AA108">
        <f>0.61365*exp(17.502*DK108/(240.97+DK108))</f>
        <v>0</v>
      </c>
      <c r="AB108">
        <f>(X108-DD108*(DI108+DJ108)/1000)</f>
        <v>0</v>
      </c>
      <c r="AC108">
        <f>(-J108*44100)</f>
        <v>0</v>
      </c>
      <c r="AD108">
        <f>2*29.3*R108*0.92*(DK108-W108)</f>
        <v>0</v>
      </c>
      <c r="AE108">
        <f>2*0.95*5.67E-8*(((DK108+$B$7)+273)^4-(W108+273)^4)</f>
        <v>0</v>
      </c>
      <c r="AF108">
        <f>U108+AE108+AC108+AD108</f>
        <v>0</v>
      </c>
      <c r="AG108">
        <f>DH108*AU108*(DC108-DB108*(1000-AU108*DE108)/(1000-AU108*DD108))/(100*CV108)</f>
        <v>0</v>
      </c>
      <c r="AH108">
        <f>1000*DH108*AU108*(DD108-DE108)/(100*CV108*(1000-AU108*DD108))</f>
        <v>0</v>
      </c>
      <c r="AI108">
        <f>(AJ108 - AK108 - DI108*1E3/(8.314*(DK108+273.15)) * AM108/DH108 * AL108) * DH108/(100*CV108) * (1000 - DE108)/1000</f>
        <v>0</v>
      </c>
      <c r="AJ108">
        <v>1531.16630427656</v>
      </c>
      <c r="AK108">
        <v>1509.63606060606</v>
      </c>
      <c r="AL108">
        <v>3.35366482523115</v>
      </c>
      <c r="AM108">
        <v>64.2423246042722</v>
      </c>
      <c r="AN108">
        <f>(AP108 - AO108 + DI108*1E3/(8.314*(DK108+273.15)) * AR108/DH108 * AQ108) * DH108/(100*CV108) * 1000/(1000 - AP108)</f>
        <v>0</v>
      </c>
      <c r="AO108">
        <v>11.7387893284591</v>
      </c>
      <c r="AP108">
        <v>12.2636818181818</v>
      </c>
      <c r="AQ108">
        <v>4.28930889400877e-05</v>
      </c>
      <c r="AR108">
        <v>102.202052282038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MAX(0,($B$13+$C$13*DP108)/(1+$D$13*DP108)*DI108/(DK108+273)*$E$13)</f>
        <v>0</v>
      </c>
      <c r="AX108" t="s">
        <v>407</v>
      </c>
      <c r="AY108" t="s">
        <v>407</v>
      </c>
      <c r="AZ108">
        <v>0</v>
      </c>
      <c r="BA108">
        <v>0</v>
      </c>
      <c r="BB108">
        <f>1-AZ108/BA108</f>
        <v>0</v>
      </c>
      <c r="BC108">
        <v>0</v>
      </c>
      <c r="BD108" t="s">
        <v>407</v>
      </c>
      <c r="BE108" t="s">
        <v>407</v>
      </c>
      <c r="BF108">
        <v>0</v>
      </c>
      <c r="BG108">
        <v>0</v>
      </c>
      <c r="BH108">
        <f>1-BF108/BG108</f>
        <v>0</v>
      </c>
      <c r="BI108">
        <v>0.5</v>
      </c>
      <c r="BJ108">
        <f>CS108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407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f>$B$11*DQ108+$C$11*DR108+$F$11*EC108*(1-EF108)</f>
        <v>0</v>
      </c>
      <c r="CS108">
        <f>CR108*CT108</f>
        <v>0</v>
      </c>
      <c r="CT108">
        <f>($B$11*$D$9+$C$11*$D$9+$F$11*((EP108+EH108)/MAX(EP108+EH108+EQ108, 0.1)*$I$9+EQ108/MAX(EP108+EH108+EQ108, 0.1)*$J$9))/($B$11+$C$11+$F$11)</f>
        <v>0</v>
      </c>
      <c r="CU108">
        <f>($B$11*$K$9+$C$11*$K$9+$F$11*((EP108+EH108)/MAX(EP108+EH108+EQ108, 0.1)*$P$9+EQ108/MAX(EP108+EH108+EQ108, 0.1)*$Q$9))/($B$11+$C$11+$F$11)</f>
        <v>0</v>
      </c>
      <c r="CV108">
        <v>2.18</v>
      </c>
      <c r="CW108">
        <v>0.5</v>
      </c>
      <c r="CX108" t="s">
        <v>408</v>
      </c>
      <c r="CY108">
        <v>2</v>
      </c>
      <c r="CZ108" t="b">
        <v>1</v>
      </c>
      <c r="DA108">
        <v>1510788791.1</v>
      </c>
      <c r="DB108">
        <v>1468.06888888889</v>
      </c>
      <c r="DC108">
        <v>1497.00111111111</v>
      </c>
      <c r="DD108">
        <v>12.2568333333333</v>
      </c>
      <c r="DE108">
        <v>11.7150037037037</v>
      </c>
      <c r="DF108">
        <v>1455.42962962963</v>
      </c>
      <c r="DG108">
        <v>12.2016074074074</v>
      </c>
      <c r="DH108">
        <v>500.07562962963</v>
      </c>
      <c r="DI108">
        <v>89.6558259259259</v>
      </c>
      <c r="DJ108">
        <v>0.100151466666667</v>
      </c>
      <c r="DK108">
        <v>19.087137037037</v>
      </c>
      <c r="DL108">
        <v>20.0159518518519</v>
      </c>
      <c r="DM108">
        <v>999.9</v>
      </c>
      <c r="DN108">
        <v>0</v>
      </c>
      <c r="DO108">
        <v>0</v>
      </c>
      <c r="DP108">
        <v>9971.11037037037</v>
      </c>
      <c r="DQ108">
        <v>0</v>
      </c>
      <c r="DR108">
        <v>9.94975555555556</v>
      </c>
      <c r="DS108">
        <v>-28.9339814814815</v>
      </c>
      <c r="DT108">
        <v>1486.28481481481</v>
      </c>
      <c r="DU108">
        <v>1514.74703703704</v>
      </c>
      <c r="DV108">
        <v>0.541826777777778</v>
      </c>
      <c r="DW108">
        <v>1497.00111111111</v>
      </c>
      <c r="DX108">
        <v>11.7150037037037</v>
      </c>
      <c r="DY108">
        <v>1.09889740740741</v>
      </c>
      <c r="DZ108">
        <v>1.05031851851852</v>
      </c>
      <c r="EA108">
        <v>8.29806740740741</v>
      </c>
      <c r="EB108">
        <v>7.63371185185185</v>
      </c>
      <c r="EC108">
        <v>1999.98777777778</v>
      </c>
      <c r="ED108">
        <v>0.979998888888889</v>
      </c>
      <c r="EE108">
        <v>0.0200013222222222</v>
      </c>
      <c r="EF108">
        <v>0</v>
      </c>
      <c r="EG108">
        <v>2.273</v>
      </c>
      <c r="EH108">
        <v>0</v>
      </c>
      <c r="EI108">
        <v>3797.34740740741</v>
      </c>
      <c r="EJ108">
        <v>17300.0444444444</v>
      </c>
      <c r="EK108">
        <v>37.6617407407407</v>
      </c>
      <c r="EL108">
        <v>38.4094444444444</v>
      </c>
      <c r="EM108">
        <v>37.6295925925926</v>
      </c>
      <c r="EN108">
        <v>36.7568888888889</v>
      </c>
      <c r="EO108">
        <v>36.5713333333333</v>
      </c>
      <c r="EP108">
        <v>1959.98851851852</v>
      </c>
      <c r="EQ108">
        <v>39.9992592592593</v>
      </c>
      <c r="ER108">
        <v>0</v>
      </c>
      <c r="ES108">
        <v>1679676146.9</v>
      </c>
      <c r="ET108">
        <v>0</v>
      </c>
      <c r="EU108">
        <v>2.302336</v>
      </c>
      <c r="EV108">
        <v>0.12214616428783</v>
      </c>
      <c r="EW108">
        <v>2.12923077850001</v>
      </c>
      <c r="EX108">
        <v>3797.3616</v>
      </c>
      <c r="EY108">
        <v>15</v>
      </c>
      <c r="EZ108">
        <v>0</v>
      </c>
      <c r="FA108" t="s">
        <v>409</v>
      </c>
      <c r="FB108">
        <v>1510822609</v>
      </c>
      <c r="FC108">
        <v>1510822610</v>
      </c>
      <c r="FD108">
        <v>0</v>
      </c>
      <c r="FE108">
        <v>-0.09</v>
      </c>
      <c r="FF108">
        <v>-0.009</v>
      </c>
      <c r="FG108">
        <v>6.722</v>
      </c>
      <c r="FH108">
        <v>0.497</v>
      </c>
      <c r="FI108">
        <v>420</v>
      </c>
      <c r="FJ108">
        <v>24</v>
      </c>
      <c r="FK108">
        <v>0.26</v>
      </c>
      <c r="FL108">
        <v>0.06</v>
      </c>
      <c r="FM108">
        <v>0.54812805</v>
      </c>
      <c r="FN108">
        <v>-0.18290017260788</v>
      </c>
      <c r="FO108">
        <v>0.0198441056273015</v>
      </c>
      <c r="FP108">
        <v>1</v>
      </c>
      <c r="FQ108">
        <v>1</v>
      </c>
      <c r="FR108">
        <v>1</v>
      </c>
      <c r="FS108" t="s">
        <v>410</v>
      </c>
      <c r="FT108">
        <v>2.97448</v>
      </c>
      <c r="FU108">
        <v>2.75384</v>
      </c>
      <c r="FV108">
        <v>0.211547</v>
      </c>
      <c r="FW108">
        <v>0.214869</v>
      </c>
      <c r="FX108">
        <v>0.0635573</v>
      </c>
      <c r="FY108">
        <v>0.0621482</v>
      </c>
      <c r="FZ108">
        <v>30723.8</v>
      </c>
      <c r="GA108">
        <v>33381.7</v>
      </c>
      <c r="GB108">
        <v>35306.2</v>
      </c>
      <c r="GC108">
        <v>38552.4</v>
      </c>
      <c r="GD108">
        <v>46843</v>
      </c>
      <c r="GE108">
        <v>52196.4</v>
      </c>
      <c r="GF108">
        <v>55112.6</v>
      </c>
      <c r="GG108">
        <v>61797.8</v>
      </c>
      <c r="GH108">
        <v>2.00308</v>
      </c>
      <c r="GI108">
        <v>1.83</v>
      </c>
      <c r="GJ108">
        <v>0.0342727</v>
      </c>
      <c r="GK108">
        <v>0</v>
      </c>
      <c r="GL108">
        <v>19.4301</v>
      </c>
      <c r="GM108">
        <v>999.9</v>
      </c>
      <c r="GN108">
        <v>52.619</v>
      </c>
      <c r="GO108">
        <v>27.845</v>
      </c>
      <c r="GP108">
        <v>22.0714</v>
      </c>
      <c r="GQ108">
        <v>56.2994</v>
      </c>
      <c r="GR108">
        <v>49.996</v>
      </c>
      <c r="GS108">
        <v>1</v>
      </c>
      <c r="GT108">
        <v>-0.113382</v>
      </c>
      <c r="GU108">
        <v>5.0951</v>
      </c>
      <c r="GV108">
        <v>20.0793</v>
      </c>
      <c r="GW108">
        <v>5.20276</v>
      </c>
      <c r="GX108">
        <v>12.004</v>
      </c>
      <c r="GY108">
        <v>4.97575</v>
      </c>
      <c r="GZ108">
        <v>3.29298</v>
      </c>
      <c r="HA108">
        <v>999.9</v>
      </c>
      <c r="HB108">
        <v>9999</v>
      </c>
      <c r="HC108">
        <v>9999</v>
      </c>
      <c r="HD108">
        <v>9999</v>
      </c>
      <c r="HE108">
        <v>1.86272</v>
      </c>
      <c r="HF108">
        <v>1.86782</v>
      </c>
      <c r="HG108">
        <v>1.86752</v>
      </c>
      <c r="HH108">
        <v>1.86859</v>
      </c>
      <c r="HI108">
        <v>1.86951</v>
      </c>
      <c r="HJ108">
        <v>1.86554</v>
      </c>
      <c r="HK108">
        <v>1.86672</v>
      </c>
      <c r="HL108">
        <v>1.86812</v>
      </c>
      <c r="HM108">
        <v>5</v>
      </c>
      <c r="HN108">
        <v>0</v>
      </c>
      <c r="HO108">
        <v>0</v>
      </c>
      <c r="HP108">
        <v>0</v>
      </c>
      <c r="HQ108" t="s">
        <v>411</v>
      </c>
      <c r="HR108" t="s">
        <v>412</v>
      </c>
      <c r="HS108" t="s">
        <v>413</v>
      </c>
      <c r="HT108" t="s">
        <v>413</v>
      </c>
      <c r="HU108" t="s">
        <v>413</v>
      </c>
      <c r="HV108" t="s">
        <v>413</v>
      </c>
      <c r="HW108">
        <v>0</v>
      </c>
      <c r="HX108">
        <v>100</v>
      </c>
      <c r="HY108">
        <v>100</v>
      </c>
      <c r="HZ108">
        <v>12.76</v>
      </c>
      <c r="IA108">
        <v>0.0554</v>
      </c>
      <c r="IB108">
        <v>4.05733592392587</v>
      </c>
      <c r="IC108">
        <v>0.00686039997816796</v>
      </c>
      <c r="ID108">
        <v>-6.09800565113382e-07</v>
      </c>
      <c r="IE108">
        <v>-3.62270322714017e-11</v>
      </c>
      <c r="IF108">
        <v>0.00552775430249796</v>
      </c>
      <c r="IG108">
        <v>-0.0240141547127097</v>
      </c>
      <c r="IH108">
        <v>0.00268956239764471</v>
      </c>
      <c r="II108">
        <v>-3.17667099220491e-05</v>
      </c>
      <c r="IJ108">
        <v>-3</v>
      </c>
      <c r="IK108">
        <v>2046</v>
      </c>
      <c r="IL108">
        <v>1</v>
      </c>
      <c r="IM108">
        <v>25</v>
      </c>
      <c r="IN108">
        <v>-563.5</v>
      </c>
      <c r="IO108">
        <v>-563.5</v>
      </c>
      <c r="IP108">
        <v>2.87598</v>
      </c>
      <c r="IQ108">
        <v>2.59521</v>
      </c>
      <c r="IR108">
        <v>1.54785</v>
      </c>
      <c r="IS108">
        <v>2.30591</v>
      </c>
      <c r="IT108">
        <v>1.34644</v>
      </c>
      <c r="IU108">
        <v>2.29492</v>
      </c>
      <c r="IV108">
        <v>31.6517</v>
      </c>
      <c r="IW108">
        <v>15.0689</v>
      </c>
      <c r="IX108">
        <v>18</v>
      </c>
      <c r="IY108">
        <v>502.732</v>
      </c>
      <c r="IZ108">
        <v>394.588</v>
      </c>
      <c r="JA108">
        <v>13.0383</v>
      </c>
      <c r="JB108">
        <v>25.559</v>
      </c>
      <c r="JC108">
        <v>30.0008</v>
      </c>
      <c r="JD108">
        <v>25.5937</v>
      </c>
      <c r="JE108">
        <v>25.5477</v>
      </c>
      <c r="JF108">
        <v>57.554</v>
      </c>
      <c r="JG108">
        <v>47.4034</v>
      </c>
      <c r="JH108">
        <v>0</v>
      </c>
      <c r="JI108">
        <v>13.0195</v>
      </c>
      <c r="JJ108">
        <v>1543.94</v>
      </c>
      <c r="JK108">
        <v>11.8093</v>
      </c>
      <c r="JL108">
        <v>102.291</v>
      </c>
      <c r="JM108">
        <v>102.888</v>
      </c>
    </row>
    <row r="109" spans="1:273">
      <c r="A109">
        <v>93</v>
      </c>
      <c r="B109">
        <v>1510788803.6</v>
      </c>
      <c r="C109">
        <v>552</v>
      </c>
      <c r="D109" t="s">
        <v>596</v>
      </c>
      <c r="E109" t="s">
        <v>597</v>
      </c>
      <c r="F109">
        <v>5</v>
      </c>
      <c r="G109" t="s">
        <v>405</v>
      </c>
      <c r="H109" t="s">
        <v>406</v>
      </c>
      <c r="I109">
        <v>1510788795.81429</v>
      </c>
      <c r="J109">
        <f>(K109)/1000</f>
        <v>0</v>
      </c>
      <c r="K109">
        <f>IF(CZ109, AN109, AH109)</f>
        <v>0</v>
      </c>
      <c r="L109">
        <f>IF(CZ109, AI109, AG109)</f>
        <v>0</v>
      </c>
      <c r="M109">
        <f>DB109 - IF(AU109&gt;1, L109*CV109*100.0/(AW109*DP109), 0)</f>
        <v>0</v>
      </c>
      <c r="N109">
        <f>((T109-J109/2)*M109-L109)/(T109+J109/2)</f>
        <v>0</v>
      </c>
      <c r="O109">
        <f>N109*(DI109+DJ109)/1000.0</f>
        <v>0</v>
      </c>
      <c r="P109">
        <f>(DB109 - IF(AU109&gt;1, L109*CV109*100.0/(AW109*DP109), 0))*(DI109+DJ109)/1000.0</f>
        <v>0</v>
      </c>
      <c r="Q109">
        <f>2.0/((1/S109-1/R109)+SIGN(S109)*SQRT((1/S109-1/R109)*(1/S109-1/R109) + 4*CW109/((CW109+1)*(CW109+1))*(2*1/S109*1/R109-1/R109*1/R109)))</f>
        <v>0</v>
      </c>
      <c r="R109">
        <f>IF(LEFT(CX109,1)&lt;&gt;"0",IF(LEFT(CX109,1)="1",3.0,CY109),$D$5+$E$5*(DP109*DI109/($K$5*1000))+$F$5*(DP109*DI109/($K$5*1000))*MAX(MIN(CV109,$J$5),$I$5)*MAX(MIN(CV109,$J$5),$I$5)+$G$5*MAX(MIN(CV109,$J$5),$I$5)*(DP109*DI109/($K$5*1000))+$H$5*(DP109*DI109/($K$5*1000))*(DP109*DI109/($K$5*1000)))</f>
        <v>0</v>
      </c>
      <c r="S109">
        <f>J109*(1000-(1000*0.61365*exp(17.502*W109/(240.97+W109))/(DI109+DJ109)+DD109)/2)/(1000*0.61365*exp(17.502*W109/(240.97+W109))/(DI109+DJ109)-DD109)</f>
        <v>0</v>
      </c>
      <c r="T109">
        <f>1/((CW109+1)/(Q109/1.6)+1/(R109/1.37)) + CW109/((CW109+1)/(Q109/1.6) + CW109/(R109/1.37))</f>
        <v>0</v>
      </c>
      <c r="U109">
        <f>(CR109*CU109)</f>
        <v>0</v>
      </c>
      <c r="V109">
        <f>(DK109+(U109+2*0.95*5.67E-8*(((DK109+$B$7)+273)^4-(DK109+273)^4)-44100*J109)/(1.84*29.3*R109+8*0.95*5.67E-8*(DK109+273)^3))</f>
        <v>0</v>
      </c>
      <c r="W109">
        <f>($C$7*DL109+$D$7*DM109+$E$7*V109)</f>
        <v>0</v>
      </c>
      <c r="X109">
        <f>0.61365*exp(17.502*W109/(240.97+W109))</f>
        <v>0</v>
      </c>
      <c r="Y109">
        <f>(Z109/AA109*100)</f>
        <v>0</v>
      </c>
      <c r="Z109">
        <f>DD109*(DI109+DJ109)/1000</f>
        <v>0</v>
      </c>
      <c r="AA109">
        <f>0.61365*exp(17.502*DK109/(240.97+DK109))</f>
        <v>0</v>
      </c>
      <c r="AB109">
        <f>(X109-DD109*(DI109+DJ109)/1000)</f>
        <v>0</v>
      </c>
      <c r="AC109">
        <f>(-J109*44100)</f>
        <v>0</v>
      </c>
      <c r="AD109">
        <f>2*29.3*R109*0.92*(DK109-W109)</f>
        <v>0</v>
      </c>
      <c r="AE109">
        <f>2*0.95*5.67E-8*(((DK109+$B$7)+273)^4-(W109+273)^4)</f>
        <v>0</v>
      </c>
      <c r="AF109">
        <f>U109+AE109+AC109+AD109</f>
        <v>0</v>
      </c>
      <c r="AG109">
        <f>DH109*AU109*(DC109-DB109*(1000-AU109*DE109)/(1000-AU109*DD109))/(100*CV109)</f>
        <v>0</v>
      </c>
      <c r="AH109">
        <f>1000*DH109*AU109*(DD109-DE109)/(100*CV109*(1000-AU109*DD109))</f>
        <v>0</v>
      </c>
      <c r="AI109">
        <f>(AJ109 - AK109 - DI109*1E3/(8.314*(DK109+273.15)) * AM109/DH109 * AL109) * DH109/(100*CV109) * (1000 - DE109)/1000</f>
        <v>0</v>
      </c>
      <c r="AJ109">
        <v>1548.16298657588</v>
      </c>
      <c r="AK109">
        <v>1526.32793939394</v>
      </c>
      <c r="AL109">
        <v>3.33984152578915</v>
      </c>
      <c r="AM109">
        <v>64.2423246042722</v>
      </c>
      <c r="AN109">
        <f>(AP109 - AO109 + DI109*1E3/(8.314*(DK109+273.15)) * AR109/DH109 * AQ109) * DH109/(100*CV109) * 1000/(1000 - AP109)</f>
        <v>0</v>
      </c>
      <c r="AO109">
        <v>11.7402472502393</v>
      </c>
      <c r="AP109">
        <v>12.2631751515151</v>
      </c>
      <c r="AQ109">
        <v>-2.34851088417427e-06</v>
      </c>
      <c r="AR109">
        <v>102.202052282038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MAX(0,($B$13+$C$13*DP109)/(1+$D$13*DP109)*DI109/(DK109+273)*$E$13)</f>
        <v>0</v>
      </c>
      <c r="AX109" t="s">
        <v>407</v>
      </c>
      <c r="AY109" t="s">
        <v>407</v>
      </c>
      <c r="AZ109">
        <v>0</v>
      </c>
      <c r="BA109">
        <v>0</v>
      </c>
      <c r="BB109">
        <f>1-AZ109/BA109</f>
        <v>0</v>
      </c>
      <c r="BC109">
        <v>0</v>
      </c>
      <c r="BD109" t="s">
        <v>407</v>
      </c>
      <c r="BE109" t="s">
        <v>407</v>
      </c>
      <c r="BF109">
        <v>0</v>
      </c>
      <c r="BG109">
        <v>0</v>
      </c>
      <c r="BH109">
        <f>1-BF109/BG109</f>
        <v>0</v>
      </c>
      <c r="BI109">
        <v>0.5</v>
      </c>
      <c r="BJ109">
        <f>CS109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407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f>$B$11*DQ109+$C$11*DR109+$F$11*EC109*(1-EF109)</f>
        <v>0</v>
      </c>
      <c r="CS109">
        <f>CR109*CT109</f>
        <v>0</v>
      </c>
      <c r="CT109">
        <f>($B$11*$D$9+$C$11*$D$9+$F$11*((EP109+EH109)/MAX(EP109+EH109+EQ109, 0.1)*$I$9+EQ109/MAX(EP109+EH109+EQ109, 0.1)*$J$9))/($B$11+$C$11+$F$11)</f>
        <v>0</v>
      </c>
      <c r="CU109">
        <f>($B$11*$K$9+$C$11*$K$9+$F$11*((EP109+EH109)/MAX(EP109+EH109+EQ109, 0.1)*$P$9+EQ109/MAX(EP109+EH109+EQ109, 0.1)*$Q$9))/($B$11+$C$11+$F$11)</f>
        <v>0</v>
      </c>
      <c r="CV109">
        <v>2.18</v>
      </c>
      <c r="CW109">
        <v>0.5</v>
      </c>
      <c r="CX109" t="s">
        <v>408</v>
      </c>
      <c r="CY109">
        <v>2</v>
      </c>
      <c r="CZ109" t="b">
        <v>1</v>
      </c>
      <c r="DA109">
        <v>1510788795.81429</v>
      </c>
      <c r="DB109">
        <v>1483.56892857143</v>
      </c>
      <c r="DC109">
        <v>1512.64892857143</v>
      </c>
      <c r="DD109">
        <v>12.2592821428571</v>
      </c>
      <c r="DE109">
        <v>11.7301714285714</v>
      </c>
      <c r="DF109">
        <v>1470.85571428571</v>
      </c>
      <c r="DG109">
        <v>12.2039785714286</v>
      </c>
      <c r="DH109">
        <v>500.077642857143</v>
      </c>
      <c r="DI109">
        <v>89.6561464285714</v>
      </c>
      <c r="DJ109">
        <v>0.100069614285714</v>
      </c>
      <c r="DK109">
        <v>19.0847642857143</v>
      </c>
      <c r="DL109">
        <v>20.0084321428571</v>
      </c>
      <c r="DM109">
        <v>999.9</v>
      </c>
      <c r="DN109">
        <v>0</v>
      </c>
      <c r="DO109">
        <v>0</v>
      </c>
      <c r="DP109">
        <v>9982.14321428571</v>
      </c>
      <c r="DQ109">
        <v>0</v>
      </c>
      <c r="DR109">
        <v>9.95996642857143</v>
      </c>
      <c r="DS109">
        <v>-29.0811357142857</v>
      </c>
      <c r="DT109">
        <v>1501.98214285714</v>
      </c>
      <c r="DU109">
        <v>1530.60392857143</v>
      </c>
      <c r="DV109">
        <v>0.529098928571428</v>
      </c>
      <c r="DW109">
        <v>1512.64892857143</v>
      </c>
      <c r="DX109">
        <v>11.7301714285714</v>
      </c>
      <c r="DY109">
        <v>1.09911964285714</v>
      </c>
      <c r="DZ109">
        <v>1.0516825</v>
      </c>
      <c r="EA109">
        <v>8.30105214285714</v>
      </c>
      <c r="EB109">
        <v>7.65273857142857</v>
      </c>
      <c r="EC109">
        <v>1999.99964285714</v>
      </c>
      <c r="ED109">
        <v>0.980001178571429</v>
      </c>
      <c r="EE109">
        <v>0.0199990642857143</v>
      </c>
      <c r="EF109">
        <v>0</v>
      </c>
      <c r="EG109">
        <v>2.22439642857143</v>
      </c>
      <c r="EH109">
        <v>0</v>
      </c>
      <c r="EI109">
        <v>3797.41714285714</v>
      </c>
      <c r="EJ109">
        <v>17300.1607142857</v>
      </c>
      <c r="EK109">
        <v>37.6427142857143</v>
      </c>
      <c r="EL109">
        <v>38.3905</v>
      </c>
      <c r="EM109">
        <v>37.60475</v>
      </c>
      <c r="EN109">
        <v>36.75</v>
      </c>
      <c r="EO109">
        <v>36.5553928571429</v>
      </c>
      <c r="EP109">
        <v>1960.00464285714</v>
      </c>
      <c r="EQ109">
        <v>39.995</v>
      </c>
      <c r="ER109">
        <v>0</v>
      </c>
      <c r="ES109">
        <v>1679676151.7</v>
      </c>
      <c r="ET109">
        <v>0</v>
      </c>
      <c r="EU109">
        <v>2.26016</v>
      </c>
      <c r="EV109">
        <v>0.134707709477502</v>
      </c>
      <c r="EW109">
        <v>-0.179999993095817</v>
      </c>
      <c r="EX109">
        <v>3797.3892</v>
      </c>
      <c r="EY109">
        <v>15</v>
      </c>
      <c r="EZ109">
        <v>0</v>
      </c>
      <c r="FA109" t="s">
        <v>409</v>
      </c>
      <c r="FB109">
        <v>1510822609</v>
      </c>
      <c r="FC109">
        <v>1510822610</v>
      </c>
      <c r="FD109">
        <v>0</v>
      </c>
      <c r="FE109">
        <v>-0.09</v>
      </c>
      <c r="FF109">
        <v>-0.009</v>
      </c>
      <c r="FG109">
        <v>6.722</v>
      </c>
      <c r="FH109">
        <v>0.497</v>
      </c>
      <c r="FI109">
        <v>420</v>
      </c>
      <c r="FJ109">
        <v>24</v>
      </c>
      <c r="FK109">
        <v>0.26</v>
      </c>
      <c r="FL109">
        <v>0.06</v>
      </c>
      <c r="FM109">
        <v>0.5400211</v>
      </c>
      <c r="FN109">
        <v>-0.184024097560978</v>
      </c>
      <c r="FO109">
        <v>0.0199026958008206</v>
      </c>
      <c r="FP109">
        <v>1</v>
      </c>
      <c r="FQ109">
        <v>1</v>
      </c>
      <c r="FR109">
        <v>1</v>
      </c>
      <c r="FS109" t="s">
        <v>410</v>
      </c>
      <c r="FT109">
        <v>2.97427</v>
      </c>
      <c r="FU109">
        <v>2.7536</v>
      </c>
      <c r="FV109">
        <v>0.21295</v>
      </c>
      <c r="FW109">
        <v>0.216285</v>
      </c>
      <c r="FX109">
        <v>0.063557</v>
      </c>
      <c r="FY109">
        <v>0.0621487</v>
      </c>
      <c r="FZ109">
        <v>30668.8</v>
      </c>
      <c r="GA109">
        <v>33321.3</v>
      </c>
      <c r="GB109">
        <v>35305.7</v>
      </c>
      <c r="GC109">
        <v>38552.1</v>
      </c>
      <c r="GD109">
        <v>46842.7</v>
      </c>
      <c r="GE109">
        <v>52196.2</v>
      </c>
      <c r="GF109">
        <v>55112.2</v>
      </c>
      <c r="GG109">
        <v>61797.6</v>
      </c>
      <c r="GH109">
        <v>2.00273</v>
      </c>
      <c r="GI109">
        <v>1.83008</v>
      </c>
      <c r="GJ109">
        <v>0.0345707</v>
      </c>
      <c r="GK109">
        <v>0</v>
      </c>
      <c r="GL109">
        <v>19.4297</v>
      </c>
      <c r="GM109">
        <v>999.9</v>
      </c>
      <c r="GN109">
        <v>52.619</v>
      </c>
      <c r="GO109">
        <v>27.845</v>
      </c>
      <c r="GP109">
        <v>22.0707</v>
      </c>
      <c r="GQ109">
        <v>56.3094</v>
      </c>
      <c r="GR109">
        <v>49.988</v>
      </c>
      <c r="GS109">
        <v>1</v>
      </c>
      <c r="GT109">
        <v>-0.113526</v>
      </c>
      <c r="GU109">
        <v>5.03211</v>
      </c>
      <c r="GV109">
        <v>20.0813</v>
      </c>
      <c r="GW109">
        <v>5.20067</v>
      </c>
      <c r="GX109">
        <v>12.0043</v>
      </c>
      <c r="GY109">
        <v>4.97505</v>
      </c>
      <c r="GZ109">
        <v>3.293</v>
      </c>
      <c r="HA109">
        <v>999.9</v>
      </c>
      <c r="HB109">
        <v>9999</v>
      </c>
      <c r="HC109">
        <v>9999</v>
      </c>
      <c r="HD109">
        <v>9999</v>
      </c>
      <c r="HE109">
        <v>1.8627</v>
      </c>
      <c r="HF109">
        <v>1.8678</v>
      </c>
      <c r="HG109">
        <v>1.86753</v>
      </c>
      <c r="HH109">
        <v>1.86859</v>
      </c>
      <c r="HI109">
        <v>1.86951</v>
      </c>
      <c r="HJ109">
        <v>1.86555</v>
      </c>
      <c r="HK109">
        <v>1.86671</v>
      </c>
      <c r="HL109">
        <v>1.86808</v>
      </c>
      <c r="HM109">
        <v>5</v>
      </c>
      <c r="HN109">
        <v>0</v>
      </c>
      <c r="HO109">
        <v>0</v>
      </c>
      <c r="HP109">
        <v>0</v>
      </c>
      <c r="HQ109" t="s">
        <v>411</v>
      </c>
      <c r="HR109" t="s">
        <v>412</v>
      </c>
      <c r="HS109" t="s">
        <v>413</v>
      </c>
      <c r="HT109" t="s">
        <v>413</v>
      </c>
      <c r="HU109" t="s">
        <v>413</v>
      </c>
      <c r="HV109" t="s">
        <v>413</v>
      </c>
      <c r="HW109">
        <v>0</v>
      </c>
      <c r="HX109">
        <v>100</v>
      </c>
      <c r="HY109">
        <v>100</v>
      </c>
      <c r="HZ109">
        <v>12.84</v>
      </c>
      <c r="IA109">
        <v>0.0554</v>
      </c>
      <c r="IB109">
        <v>4.05733592392587</v>
      </c>
      <c r="IC109">
        <v>0.00686039997816796</v>
      </c>
      <c r="ID109">
        <v>-6.09800565113382e-07</v>
      </c>
      <c r="IE109">
        <v>-3.62270322714017e-11</v>
      </c>
      <c r="IF109">
        <v>0.00552775430249796</v>
      </c>
      <c r="IG109">
        <v>-0.0240141547127097</v>
      </c>
      <c r="IH109">
        <v>0.00268956239764471</v>
      </c>
      <c r="II109">
        <v>-3.17667099220491e-05</v>
      </c>
      <c r="IJ109">
        <v>-3</v>
      </c>
      <c r="IK109">
        <v>2046</v>
      </c>
      <c r="IL109">
        <v>1</v>
      </c>
      <c r="IM109">
        <v>25</v>
      </c>
      <c r="IN109">
        <v>-563.4</v>
      </c>
      <c r="IO109">
        <v>-563.4</v>
      </c>
      <c r="IP109">
        <v>2.90161</v>
      </c>
      <c r="IQ109">
        <v>2.58911</v>
      </c>
      <c r="IR109">
        <v>1.54785</v>
      </c>
      <c r="IS109">
        <v>2.30591</v>
      </c>
      <c r="IT109">
        <v>1.34644</v>
      </c>
      <c r="IU109">
        <v>2.40967</v>
      </c>
      <c r="IV109">
        <v>31.6517</v>
      </c>
      <c r="IW109">
        <v>15.0777</v>
      </c>
      <c r="IX109">
        <v>18</v>
      </c>
      <c r="IY109">
        <v>502.502</v>
      </c>
      <c r="IZ109">
        <v>394.629</v>
      </c>
      <c r="JA109">
        <v>13.0188</v>
      </c>
      <c r="JB109">
        <v>25.5593</v>
      </c>
      <c r="JC109">
        <v>30.0003</v>
      </c>
      <c r="JD109">
        <v>25.5937</v>
      </c>
      <c r="JE109">
        <v>25.5477</v>
      </c>
      <c r="JF109">
        <v>58.0974</v>
      </c>
      <c r="JG109">
        <v>47.1305</v>
      </c>
      <c r="JH109">
        <v>0</v>
      </c>
      <c r="JI109">
        <v>13.0439</v>
      </c>
      <c r="JJ109">
        <v>1557.33</v>
      </c>
      <c r="JK109">
        <v>11.8236</v>
      </c>
      <c r="JL109">
        <v>102.29</v>
      </c>
      <c r="JM109">
        <v>102.888</v>
      </c>
    </row>
    <row r="110" spans="1:273">
      <c r="A110">
        <v>94</v>
      </c>
      <c r="B110">
        <v>1510788808.6</v>
      </c>
      <c r="C110">
        <v>557</v>
      </c>
      <c r="D110" t="s">
        <v>598</v>
      </c>
      <c r="E110" t="s">
        <v>599</v>
      </c>
      <c r="F110">
        <v>5</v>
      </c>
      <c r="G110" t="s">
        <v>405</v>
      </c>
      <c r="H110" t="s">
        <v>406</v>
      </c>
      <c r="I110">
        <v>1510788801.1</v>
      </c>
      <c r="J110">
        <f>(K110)/1000</f>
        <v>0</v>
      </c>
      <c r="K110">
        <f>IF(CZ110, AN110, AH110)</f>
        <v>0</v>
      </c>
      <c r="L110">
        <f>IF(CZ110, AI110, AG110)</f>
        <v>0</v>
      </c>
      <c r="M110">
        <f>DB110 - IF(AU110&gt;1, L110*CV110*100.0/(AW110*DP110), 0)</f>
        <v>0</v>
      </c>
      <c r="N110">
        <f>((T110-J110/2)*M110-L110)/(T110+J110/2)</f>
        <v>0</v>
      </c>
      <c r="O110">
        <f>N110*(DI110+DJ110)/1000.0</f>
        <v>0</v>
      </c>
      <c r="P110">
        <f>(DB110 - IF(AU110&gt;1, L110*CV110*100.0/(AW110*DP110), 0))*(DI110+DJ110)/1000.0</f>
        <v>0</v>
      </c>
      <c r="Q110">
        <f>2.0/((1/S110-1/R110)+SIGN(S110)*SQRT((1/S110-1/R110)*(1/S110-1/R110) + 4*CW110/((CW110+1)*(CW110+1))*(2*1/S110*1/R110-1/R110*1/R110)))</f>
        <v>0</v>
      </c>
      <c r="R110">
        <f>IF(LEFT(CX110,1)&lt;&gt;"0",IF(LEFT(CX110,1)="1",3.0,CY110),$D$5+$E$5*(DP110*DI110/($K$5*1000))+$F$5*(DP110*DI110/($K$5*1000))*MAX(MIN(CV110,$J$5),$I$5)*MAX(MIN(CV110,$J$5),$I$5)+$G$5*MAX(MIN(CV110,$J$5),$I$5)*(DP110*DI110/($K$5*1000))+$H$5*(DP110*DI110/($K$5*1000))*(DP110*DI110/($K$5*1000)))</f>
        <v>0</v>
      </c>
      <c r="S110">
        <f>J110*(1000-(1000*0.61365*exp(17.502*W110/(240.97+W110))/(DI110+DJ110)+DD110)/2)/(1000*0.61365*exp(17.502*W110/(240.97+W110))/(DI110+DJ110)-DD110)</f>
        <v>0</v>
      </c>
      <c r="T110">
        <f>1/((CW110+1)/(Q110/1.6)+1/(R110/1.37)) + CW110/((CW110+1)/(Q110/1.6) + CW110/(R110/1.37))</f>
        <v>0</v>
      </c>
      <c r="U110">
        <f>(CR110*CU110)</f>
        <v>0</v>
      </c>
      <c r="V110">
        <f>(DK110+(U110+2*0.95*5.67E-8*(((DK110+$B$7)+273)^4-(DK110+273)^4)-44100*J110)/(1.84*29.3*R110+8*0.95*5.67E-8*(DK110+273)^3))</f>
        <v>0</v>
      </c>
      <c r="W110">
        <f>($C$7*DL110+$D$7*DM110+$E$7*V110)</f>
        <v>0</v>
      </c>
      <c r="X110">
        <f>0.61365*exp(17.502*W110/(240.97+W110))</f>
        <v>0</v>
      </c>
      <c r="Y110">
        <f>(Z110/AA110*100)</f>
        <v>0</v>
      </c>
      <c r="Z110">
        <f>DD110*(DI110+DJ110)/1000</f>
        <v>0</v>
      </c>
      <c r="AA110">
        <f>0.61365*exp(17.502*DK110/(240.97+DK110))</f>
        <v>0</v>
      </c>
      <c r="AB110">
        <f>(X110-DD110*(DI110+DJ110)/1000)</f>
        <v>0</v>
      </c>
      <c r="AC110">
        <f>(-J110*44100)</f>
        <v>0</v>
      </c>
      <c r="AD110">
        <f>2*29.3*R110*0.92*(DK110-W110)</f>
        <v>0</v>
      </c>
      <c r="AE110">
        <f>2*0.95*5.67E-8*(((DK110+$B$7)+273)^4-(W110+273)^4)</f>
        <v>0</v>
      </c>
      <c r="AF110">
        <f>U110+AE110+AC110+AD110</f>
        <v>0</v>
      </c>
      <c r="AG110">
        <f>DH110*AU110*(DC110-DB110*(1000-AU110*DE110)/(1000-AU110*DD110))/(100*CV110)</f>
        <v>0</v>
      </c>
      <c r="AH110">
        <f>1000*DH110*AU110*(DD110-DE110)/(100*CV110*(1000-AU110*DD110))</f>
        <v>0</v>
      </c>
      <c r="AI110">
        <f>(AJ110 - AK110 - DI110*1E3/(8.314*(DK110+273.15)) * AM110/DH110 * AL110) * DH110/(100*CV110) * (1000 - DE110)/1000</f>
        <v>0</v>
      </c>
      <c r="AJ110">
        <v>1565.54735866885</v>
      </c>
      <c r="AK110">
        <v>1543.51612121212</v>
      </c>
      <c r="AL110">
        <v>3.44955347631767</v>
      </c>
      <c r="AM110">
        <v>64.2423246042722</v>
      </c>
      <c r="AN110">
        <f>(AP110 - AO110 + DI110*1E3/(8.314*(DK110+273.15)) * AR110/DH110 * AQ110) * DH110/(100*CV110) * 1000/(1000 - AP110)</f>
        <v>0</v>
      </c>
      <c r="AO110">
        <v>11.7797754197487</v>
      </c>
      <c r="AP110">
        <v>12.2704509090909</v>
      </c>
      <c r="AQ110">
        <v>9.67955237773745e-06</v>
      </c>
      <c r="AR110">
        <v>102.202052282038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MAX(0,($B$13+$C$13*DP110)/(1+$D$13*DP110)*DI110/(DK110+273)*$E$13)</f>
        <v>0</v>
      </c>
      <c r="AX110" t="s">
        <v>407</v>
      </c>
      <c r="AY110" t="s">
        <v>407</v>
      </c>
      <c r="AZ110">
        <v>0</v>
      </c>
      <c r="BA110">
        <v>0</v>
      </c>
      <c r="BB110">
        <f>1-AZ110/BA110</f>
        <v>0</v>
      </c>
      <c r="BC110">
        <v>0</v>
      </c>
      <c r="BD110" t="s">
        <v>407</v>
      </c>
      <c r="BE110" t="s">
        <v>407</v>
      </c>
      <c r="BF110">
        <v>0</v>
      </c>
      <c r="BG110">
        <v>0</v>
      </c>
      <c r="BH110">
        <f>1-BF110/BG110</f>
        <v>0</v>
      </c>
      <c r="BI110">
        <v>0.5</v>
      </c>
      <c r="BJ110">
        <f>CS110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407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f>$B$11*DQ110+$C$11*DR110+$F$11*EC110*(1-EF110)</f>
        <v>0</v>
      </c>
      <c r="CS110">
        <f>CR110*CT110</f>
        <v>0</v>
      </c>
      <c r="CT110">
        <f>($B$11*$D$9+$C$11*$D$9+$F$11*((EP110+EH110)/MAX(EP110+EH110+EQ110, 0.1)*$I$9+EQ110/MAX(EP110+EH110+EQ110, 0.1)*$J$9))/($B$11+$C$11+$F$11)</f>
        <v>0</v>
      </c>
      <c r="CU110">
        <f>($B$11*$K$9+$C$11*$K$9+$F$11*((EP110+EH110)/MAX(EP110+EH110+EQ110, 0.1)*$P$9+EQ110/MAX(EP110+EH110+EQ110, 0.1)*$Q$9))/($B$11+$C$11+$F$11)</f>
        <v>0</v>
      </c>
      <c r="CV110">
        <v>2.18</v>
      </c>
      <c r="CW110">
        <v>0.5</v>
      </c>
      <c r="CX110" t="s">
        <v>408</v>
      </c>
      <c r="CY110">
        <v>2</v>
      </c>
      <c r="CZ110" t="b">
        <v>1</v>
      </c>
      <c r="DA110">
        <v>1510788801.1</v>
      </c>
      <c r="DB110">
        <v>1501.09037037037</v>
      </c>
      <c r="DC110">
        <v>1530.50851851852</v>
      </c>
      <c r="DD110">
        <v>12.2629777777778</v>
      </c>
      <c r="DE110">
        <v>11.7542888888889</v>
      </c>
      <c r="DF110">
        <v>1488.2937037037</v>
      </c>
      <c r="DG110">
        <v>12.2075703703704</v>
      </c>
      <c r="DH110">
        <v>500.073444444444</v>
      </c>
      <c r="DI110">
        <v>89.6568370370371</v>
      </c>
      <c r="DJ110">
        <v>0.0999735111111111</v>
      </c>
      <c r="DK110">
        <v>19.0811037037037</v>
      </c>
      <c r="DL110">
        <v>20.0040333333333</v>
      </c>
      <c r="DM110">
        <v>999.9</v>
      </c>
      <c r="DN110">
        <v>0</v>
      </c>
      <c r="DO110">
        <v>0</v>
      </c>
      <c r="DP110">
        <v>9990.18481481481</v>
      </c>
      <c r="DQ110">
        <v>0</v>
      </c>
      <c r="DR110">
        <v>9.96895925925926</v>
      </c>
      <c r="DS110">
        <v>-29.4193444444444</v>
      </c>
      <c r="DT110">
        <v>1519.72740740741</v>
      </c>
      <c r="DU110">
        <v>1548.71481481481</v>
      </c>
      <c r="DV110">
        <v>0.508679222222222</v>
      </c>
      <c r="DW110">
        <v>1530.50851851852</v>
      </c>
      <c r="DX110">
        <v>11.7542888888889</v>
      </c>
      <c r="DY110">
        <v>1.09945962962963</v>
      </c>
      <c r="DZ110">
        <v>1.05385333333333</v>
      </c>
      <c r="EA110">
        <v>8.30560814814815</v>
      </c>
      <c r="EB110">
        <v>7.6829362962963</v>
      </c>
      <c r="EC110">
        <v>1999.99481481481</v>
      </c>
      <c r="ED110">
        <v>0.980000703703704</v>
      </c>
      <c r="EE110">
        <v>0.0199995</v>
      </c>
      <c r="EF110">
        <v>0</v>
      </c>
      <c r="EG110">
        <v>2.23238888888889</v>
      </c>
      <c r="EH110">
        <v>0</v>
      </c>
      <c r="EI110">
        <v>3797.34037037037</v>
      </c>
      <c r="EJ110">
        <v>17300.1148148148</v>
      </c>
      <c r="EK110">
        <v>37.625</v>
      </c>
      <c r="EL110">
        <v>38.3772962962963</v>
      </c>
      <c r="EM110">
        <v>37.583</v>
      </c>
      <c r="EN110">
        <v>36.7313333333333</v>
      </c>
      <c r="EO110">
        <v>36.5321481481481</v>
      </c>
      <c r="EP110">
        <v>1959.99888888889</v>
      </c>
      <c r="EQ110">
        <v>39.9955555555556</v>
      </c>
      <c r="ER110">
        <v>0</v>
      </c>
      <c r="ES110">
        <v>1679676156.5</v>
      </c>
      <c r="ET110">
        <v>0</v>
      </c>
      <c r="EU110">
        <v>2.276596</v>
      </c>
      <c r="EV110">
        <v>0.0779769380619052</v>
      </c>
      <c r="EW110">
        <v>-2.93076921136476</v>
      </c>
      <c r="EX110">
        <v>3797.2696</v>
      </c>
      <c r="EY110">
        <v>15</v>
      </c>
      <c r="EZ110">
        <v>0</v>
      </c>
      <c r="FA110" t="s">
        <v>409</v>
      </c>
      <c r="FB110">
        <v>1510822609</v>
      </c>
      <c r="FC110">
        <v>1510822610</v>
      </c>
      <c r="FD110">
        <v>0</v>
      </c>
      <c r="FE110">
        <v>-0.09</v>
      </c>
      <c r="FF110">
        <v>-0.009</v>
      </c>
      <c r="FG110">
        <v>6.722</v>
      </c>
      <c r="FH110">
        <v>0.497</v>
      </c>
      <c r="FI110">
        <v>420</v>
      </c>
      <c r="FJ110">
        <v>24</v>
      </c>
      <c r="FK110">
        <v>0.26</v>
      </c>
      <c r="FL110">
        <v>0.06</v>
      </c>
      <c r="FM110">
        <v>0.523438575</v>
      </c>
      <c r="FN110">
        <v>-0.186337249530958</v>
      </c>
      <c r="FO110">
        <v>0.0219724487289054</v>
      </c>
      <c r="FP110">
        <v>1</v>
      </c>
      <c r="FQ110">
        <v>1</v>
      </c>
      <c r="FR110">
        <v>1</v>
      </c>
      <c r="FS110" t="s">
        <v>410</v>
      </c>
      <c r="FT110">
        <v>2.97455</v>
      </c>
      <c r="FU110">
        <v>2.7542</v>
      </c>
      <c r="FV110">
        <v>0.21437</v>
      </c>
      <c r="FW110">
        <v>0.217715</v>
      </c>
      <c r="FX110">
        <v>0.0635968</v>
      </c>
      <c r="FY110">
        <v>0.0624975</v>
      </c>
      <c r="FZ110">
        <v>30613.3</v>
      </c>
      <c r="GA110">
        <v>33260.8</v>
      </c>
      <c r="GB110">
        <v>35305.4</v>
      </c>
      <c r="GC110">
        <v>38552.3</v>
      </c>
      <c r="GD110">
        <v>46840.3</v>
      </c>
      <c r="GE110">
        <v>52176.8</v>
      </c>
      <c r="GF110">
        <v>55111.7</v>
      </c>
      <c r="GG110">
        <v>61797.6</v>
      </c>
      <c r="GH110">
        <v>2.0028</v>
      </c>
      <c r="GI110">
        <v>1.8299</v>
      </c>
      <c r="GJ110">
        <v>0.0348315</v>
      </c>
      <c r="GK110">
        <v>0</v>
      </c>
      <c r="GL110">
        <v>19.4284</v>
      </c>
      <c r="GM110">
        <v>999.9</v>
      </c>
      <c r="GN110">
        <v>52.619</v>
      </c>
      <c r="GO110">
        <v>27.845</v>
      </c>
      <c r="GP110">
        <v>22.0713</v>
      </c>
      <c r="GQ110">
        <v>56.0194</v>
      </c>
      <c r="GR110">
        <v>50.2204</v>
      </c>
      <c r="GS110">
        <v>1</v>
      </c>
      <c r="GT110">
        <v>-0.113986</v>
      </c>
      <c r="GU110">
        <v>4.91436</v>
      </c>
      <c r="GV110">
        <v>20.0847</v>
      </c>
      <c r="GW110">
        <v>5.20172</v>
      </c>
      <c r="GX110">
        <v>12.0043</v>
      </c>
      <c r="GY110">
        <v>4.97565</v>
      </c>
      <c r="GZ110">
        <v>3.2929</v>
      </c>
      <c r="HA110">
        <v>999.9</v>
      </c>
      <c r="HB110">
        <v>9999</v>
      </c>
      <c r="HC110">
        <v>9999</v>
      </c>
      <c r="HD110">
        <v>9999</v>
      </c>
      <c r="HE110">
        <v>1.86272</v>
      </c>
      <c r="HF110">
        <v>1.86781</v>
      </c>
      <c r="HG110">
        <v>1.86754</v>
      </c>
      <c r="HH110">
        <v>1.86859</v>
      </c>
      <c r="HI110">
        <v>1.86951</v>
      </c>
      <c r="HJ110">
        <v>1.86554</v>
      </c>
      <c r="HK110">
        <v>1.86673</v>
      </c>
      <c r="HL110">
        <v>1.8681</v>
      </c>
      <c r="HM110">
        <v>5</v>
      </c>
      <c r="HN110">
        <v>0</v>
      </c>
      <c r="HO110">
        <v>0</v>
      </c>
      <c r="HP110">
        <v>0</v>
      </c>
      <c r="HQ110" t="s">
        <v>411</v>
      </c>
      <c r="HR110" t="s">
        <v>412</v>
      </c>
      <c r="HS110" t="s">
        <v>413</v>
      </c>
      <c r="HT110" t="s">
        <v>413</v>
      </c>
      <c r="HU110" t="s">
        <v>413</v>
      </c>
      <c r="HV110" t="s">
        <v>413</v>
      </c>
      <c r="HW110">
        <v>0</v>
      </c>
      <c r="HX110">
        <v>100</v>
      </c>
      <c r="HY110">
        <v>100</v>
      </c>
      <c r="HZ110">
        <v>12.92</v>
      </c>
      <c r="IA110">
        <v>0.0557</v>
      </c>
      <c r="IB110">
        <v>4.05733592392587</v>
      </c>
      <c r="IC110">
        <v>0.00686039997816796</v>
      </c>
      <c r="ID110">
        <v>-6.09800565113382e-07</v>
      </c>
      <c r="IE110">
        <v>-3.62270322714017e-11</v>
      </c>
      <c r="IF110">
        <v>0.00552775430249796</v>
      </c>
      <c r="IG110">
        <v>-0.0240141547127097</v>
      </c>
      <c r="IH110">
        <v>0.00268956239764471</v>
      </c>
      <c r="II110">
        <v>-3.17667099220491e-05</v>
      </c>
      <c r="IJ110">
        <v>-3</v>
      </c>
      <c r="IK110">
        <v>2046</v>
      </c>
      <c r="IL110">
        <v>1</v>
      </c>
      <c r="IM110">
        <v>25</v>
      </c>
      <c r="IN110">
        <v>-563.3</v>
      </c>
      <c r="IO110">
        <v>-563.4</v>
      </c>
      <c r="IP110">
        <v>2.92358</v>
      </c>
      <c r="IQ110">
        <v>2.57812</v>
      </c>
      <c r="IR110">
        <v>1.54785</v>
      </c>
      <c r="IS110">
        <v>2.30713</v>
      </c>
      <c r="IT110">
        <v>1.34644</v>
      </c>
      <c r="IU110">
        <v>2.40356</v>
      </c>
      <c r="IV110">
        <v>31.6517</v>
      </c>
      <c r="IW110">
        <v>15.0777</v>
      </c>
      <c r="IX110">
        <v>18</v>
      </c>
      <c r="IY110">
        <v>502.551</v>
      </c>
      <c r="IZ110">
        <v>394.534</v>
      </c>
      <c r="JA110">
        <v>13.0294</v>
      </c>
      <c r="JB110">
        <v>25.5612</v>
      </c>
      <c r="JC110">
        <v>29.9999</v>
      </c>
      <c r="JD110">
        <v>25.5937</v>
      </c>
      <c r="JE110">
        <v>25.5477</v>
      </c>
      <c r="JF110">
        <v>58.5304</v>
      </c>
      <c r="JG110">
        <v>47.1305</v>
      </c>
      <c r="JH110">
        <v>0</v>
      </c>
      <c r="JI110">
        <v>13.0355</v>
      </c>
      <c r="JJ110">
        <v>1570.75</v>
      </c>
      <c r="JK110">
        <v>11.8184</v>
      </c>
      <c r="JL110">
        <v>102.289</v>
      </c>
      <c r="JM110">
        <v>102.888</v>
      </c>
    </row>
    <row r="111" spans="1:273">
      <c r="A111">
        <v>95</v>
      </c>
      <c r="B111">
        <v>1510788813.6</v>
      </c>
      <c r="C111">
        <v>562</v>
      </c>
      <c r="D111" t="s">
        <v>600</v>
      </c>
      <c r="E111" t="s">
        <v>601</v>
      </c>
      <c r="F111">
        <v>5</v>
      </c>
      <c r="G111" t="s">
        <v>405</v>
      </c>
      <c r="H111" t="s">
        <v>406</v>
      </c>
      <c r="I111">
        <v>1510788805.81429</v>
      </c>
      <c r="J111">
        <f>(K111)/1000</f>
        <v>0</v>
      </c>
      <c r="K111">
        <f>IF(CZ111, AN111, AH111)</f>
        <v>0</v>
      </c>
      <c r="L111">
        <f>IF(CZ111, AI111, AG111)</f>
        <v>0</v>
      </c>
      <c r="M111">
        <f>DB111 - IF(AU111&gt;1, L111*CV111*100.0/(AW111*DP111), 0)</f>
        <v>0</v>
      </c>
      <c r="N111">
        <f>((T111-J111/2)*M111-L111)/(T111+J111/2)</f>
        <v>0</v>
      </c>
      <c r="O111">
        <f>N111*(DI111+DJ111)/1000.0</f>
        <v>0</v>
      </c>
      <c r="P111">
        <f>(DB111 - IF(AU111&gt;1, L111*CV111*100.0/(AW111*DP111), 0))*(DI111+DJ111)/1000.0</f>
        <v>0</v>
      </c>
      <c r="Q111">
        <f>2.0/((1/S111-1/R111)+SIGN(S111)*SQRT((1/S111-1/R111)*(1/S111-1/R111) + 4*CW111/((CW111+1)*(CW111+1))*(2*1/S111*1/R111-1/R111*1/R111)))</f>
        <v>0</v>
      </c>
      <c r="R111">
        <f>IF(LEFT(CX111,1)&lt;&gt;"0",IF(LEFT(CX111,1)="1",3.0,CY111),$D$5+$E$5*(DP111*DI111/($K$5*1000))+$F$5*(DP111*DI111/($K$5*1000))*MAX(MIN(CV111,$J$5),$I$5)*MAX(MIN(CV111,$J$5),$I$5)+$G$5*MAX(MIN(CV111,$J$5),$I$5)*(DP111*DI111/($K$5*1000))+$H$5*(DP111*DI111/($K$5*1000))*(DP111*DI111/($K$5*1000)))</f>
        <v>0</v>
      </c>
      <c r="S111">
        <f>J111*(1000-(1000*0.61365*exp(17.502*W111/(240.97+W111))/(DI111+DJ111)+DD111)/2)/(1000*0.61365*exp(17.502*W111/(240.97+W111))/(DI111+DJ111)-DD111)</f>
        <v>0</v>
      </c>
      <c r="T111">
        <f>1/((CW111+1)/(Q111/1.6)+1/(R111/1.37)) + CW111/((CW111+1)/(Q111/1.6) + CW111/(R111/1.37))</f>
        <v>0</v>
      </c>
      <c r="U111">
        <f>(CR111*CU111)</f>
        <v>0</v>
      </c>
      <c r="V111">
        <f>(DK111+(U111+2*0.95*5.67E-8*(((DK111+$B$7)+273)^4-(DK111+273)^4)-44100*J111)/(1.84*29.3*R111+8*0.95*5.67E-8*(DK111+273)^3))</f>
        <v>0</v>
      </c>
      <c r="W111">
        <f>($C$7*DL111+$D$7*DM111+$E$7*V111)</f>
        <v>0</v>
      </c>
      <c r="X111">
        <f>0.61365*exp(17.502*W111/(240.97+W111))</f>
        <v>0</v>
      </c>
      <c r="Y111">
        <f>(Z111/AA111*100)</f>
        <v>0</v>
      </c>
      <c r="Z111">
        <f>DD111*(DI111+DJ111)/1000</f>
        <v>0</v>
      </c>
      <c r="AA111">
        <f>0.61365*exp(17.502*DK111/(240.97+DK111))</f>
        <v>0</v>
      </c>
      <c r="AB111">
        <f>(X111-DD111*(DI111+DJ111)/1000)</f>
        <v>0</v>
      </c>
      <c r="AC111">
        <f>(-J111*44100)</f>
        <v>0</v>
      </c>
      <c r="AD111">
        <f>2*29.3*R111*0.92*(DK111-W111)</f>
        <v>0</v>
      </c>
      <c r="AE111">
        <f>2*0.95*5.67E-8*(((DK111+$B$7)+273)^4-(W111+273)^4)</f>
        <v>0</v>
      </c>
      <c r="AF111">
        <f>U111+AE111+AC111+AD111</f>
        <v>0</v>
      </c>
      <c r="AG111">
        <f>DH111*AU111*(DC111-DB111*(1000-AU111*DE111)/(1000-AU111*DD111))/(100*CV111)</f>
        <v>0</v>
      </c>
      <c r="AH111">
        <f>1000*DH111*AU111*(DD111-DE111)/(100*CV111*(1000-AU111*DD111))</f>
        <v>0</v>
      </c>
      <c r="AI111">
        <f>(AJ111 - AK111 - DI111*1E3/(8.314*(DK111+273.15)) * AM111/DH111 * AL111) * DH111/(100*CV111) * (1000 - DE111)/1000</f>
        <v>0</v>
      </c>
      <c r="AJ111">
        <v>1582.08608686799</v>
      </c>
      <c r="AK111">
        <v>1560.42775757576</v>
      </c>
      <c r="AL111">
        <v>3.34993115348978</v>
      </c>
      <c r="AM111">
        <v>64.2423246042722</v>
      </c>
      <c r="AN111">
        <f>(AP111 - AO111 + DI111*1E3/(8.314*(DK111+273.15)) * AR111/DH111 * AQ111) * DH111/(100*CV111) * 1000/(1000 - AP111)</f>
        <v>0</v>
      </c>
      <c r="AO111">
        <v>11.8384296160471</v>
      </c>
      <c r="AP111">
        <v>12.3009575757576</v>
      </c>
      <c r="AQ111">
        <v>0.00662634494081386</v>
      </c>
      <c r="AR111">
        <v>102.202052282038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MAX(0,($B$13+$C$13*DP111)/(1+$D$13*DP111)*DI111/(DK111+273)*$E$13)</f>
        <v>0</v>
      </c>
      <c r="AX111" t="s">
        <v>407</v>
      </c>
      <c r="AY111" t="s">
        <v>407</v>
      </c>
      <c r="AZ111">
        <v>0</v>
      </c>
      <c r="BA111">
        <v>0</v>
      </c>
      <c r="BB111">
        <f>1-AZ111/BA111</f>
        <v>0</v>
      </c>
      <c r="BC111">
        <v>0</v>
      </c>
      <c r="BD111" t="s">
        <v>407</v>
      </c>
      <c r="BE111" t="s">
        <v>407</v>
      </c>
      <c r="BF111">
        <v>0</v>
      </c>
      <c r="BG111">
        <v>0</v>
      </c>
      <c r="BH111">
        <f>1-BF111/BG111</f>
        <v>0</v>
      </c>
      <c r="BI111">
        <v>0.5</v>
      </c>
      <c r="BJ111">
        <f>CS111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407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f>$B$11*DQ111+$C$11*DR111+$F$11*EC111*(1-EF111)</f>
        <v>0</v>
      </c>
      <c r="CS111">
        <f>CR111*CT111</f>
        <v>0</v>
      </c>
      <c r="CT111">
        <f>($B$11*$D$9+$C$11*$D$9+$F$11*((EP111+EH111)/MAX(EP111+EH111+EQ111, 0.1)*$I$9+EQ111/MAX(EP111+EH111+EQ111, 0.1)*$J$9))/($B$11+$C$11+$F$11)</f>
        <v>0</v>
      </c>
      <c r="CU111">
        <f>($B$11*$K$9+$C$11*$K$9+$F$11*((EP111+EH111)/MAX(EP111+EH111+EQ111, 0.1)*$P$9+EQ111/MAX(EP111+EH111+EQ111, 0.1)*$Q$9))/($B$11+$C$11+$F$11)</f>
        <v>0</v>
      </c>
      <c r="CV111">
        <v>2.18</v>
      </c>
      <c r="CW111">
        <v>0.5</v>
      </c>
      <c r="CX111" t="s">
        <v>408</v>
      </c>
      <c r="CY111">
        <v>2</v>
      </c>
      <c r="CZ111" t="b">
        <v>1</v>
      </c>
      <c r="DA111">
        <v>1510788805.81429</v>
      </c>
      <c r="DB111">
        <v>1516.85107142857</v>
      </c>
      <c r="DC111">
        <v>1546.31928571429</v>
      </c>
      <c r="DD111">
        <v>12.2724178571429</v>
      </c>
      <c r="DE111">
        <v>11.7857178571429</v>
      </c>
      <c r="DF111">
        <v>1503.97928571429</v>
      </c>
      <c r="DG111">
        <v>12.21675</v>
      </c>
      <c r="DH111">
        <v>500.073</v>
      </c>
      <c r="DI111">
        <v>89.6563821428572</v>
      </c>
      <c r="DJ111">
        <v>0.100002178571429</v>
      </c>
      <c r="DK111">
        <v>19.0764321428571</v>
      </c>
      <c r="DL111">
        <v>20.007375</v>
      </c>
      <c r="DM111">
        <v>999.9</v>
      </c>
      <c r="DN111">
        <v>0</v>
      </c>
      <c r="DO111">
        <v>0</v>
      </c>
      <c r="DP111">
        <v>9997.94642857143</v>
      </c>
      <c r="DQ111">
        <v>0</v>
      </c>
      <c r="DR111">
        <v>9.96843785714286</v>
      </c>
      <c r="DS111">
        <v>-29.4692928571429</v>
      </c>
      <c r="DT111">
        <v>1535.69857142857</v>
      </c>
      <c r="DU111">
        <v>1564.76321428571</v>
      </c>
      <c r="DV111">
        <v>0.48668875</v>
      </c>
      <c r="DW111">
        <v>1546.31928571429</v>
      </c>
      <c r="DX111">
        <v>11.7857178571429</v>
      </c>
      <c r="DY111">
        <v>1.10029928571429</v>
      </c>
      <c r="DZ111">
        <v>1.05666571428571</v>
      </c>
      <c r="EA111">
        <v>8.31685857142857</v>
      </c>
      <c r="EB111">
        <v>7.72195535714286</v>
      </c>
      <c r="EC111">
        <v>1999.99142857143</v>
      </c>
      <c r="ED111">
        <v>0.98000075</v>
      </c>
      <c r="EE111">
        <v>0.0199994428571429</v>
      </c>
      <c r="EF111">
        <v>0</v>
      </c>
      <c r="EG111">
        <v>2.22804285714286</v>
      </c>
      <c r="EH111">
        <v>0</v>
      </c>
      <c r="EI111">
        <v>3797.07714285714</v>
      </c>
      <c r="EJ111">
        <v>17300.0821428571</v>
      </c>
      <c r="EK111">
        <v>37.607</v>
      </c>
      <c r="EL111">
        <v>38.3615</v>
      </c>
      <c r="EM111">
        <v>37.5598214285714</v>
      </c>
      <c r="EN111">
        <v>36.71175</v>
      </c>
      <c r="EO111">
        <v>36.5132857142857</v>
      </c>
      <c r="EP111">
        <v>1959.99571428571</v>
      </c>
      <c r="EQ111">
        <v>39.9957142857143</v>
      </c>
      <c r="ER111">
        <v>0</v>
      </c>
      <c r="ES111">
        <v>1679676161.9</v>
      </c>
      <c r="ET111">
        <v>0</v>
      </c>
      <c r="EU111">
        <v>2.26188076923077</v>
      </c>
      <c r="EV111">
        <v>-0.256215377603628</v>
      </c>
      <c r="EW111">
        <v>-3.28136751440555</v>
      </c>
      <c r="EX111">
        <v>3796.99</v>
      </c>
      <c r="EY111">
        <v>15</v>
      </c>
      <c r="EZ111">
        <v>0</v>
      </c>
      <c r="FA111" t="s">
        <v>409</v>
      </c>
      <c r="FB111">
        <v>1510822609</v>
      </c>
      <c r="FC111">
        <v>1510822610</v>
      </c>
      <c r="FD111">
        <v>0</v>
      </c>
      <c r="FE111">
        <v>-0.09</v>
      </c>
      <c r="FF111">
        <v>-0.009</v>
      </c>
      <c r="FG111">
        <v>6.722</v>
      </c>
      <c r="FH111">
        <v>0.497</v>
      </c>
      <c r="FI111">
        <v>420</v>
      </c>
      <c r="FJ111">
        <v>24</v>
      </c>
      <c r="FK111">
        <v>0.26</v>
      </c>
      <c r="FL111">
        <v>0.06</v>
      </c>
      <c r="FM111">
        <v>0.4984244</v>
      </c>
      <c r="FN111">
        <v>-0.28369425140713</v>
      </c>
      <c r="FO111">
        <v>0.0322133074643074</v>
      </c>
      <c r="FP111">
        <v>1</v>
      </c>
      <c r="FQ111">
        <v>1</v>
      </c>
      <c r="FR111">
        <v>1</v>
      </c>
      <c r="FS111" t="s">
        <v>410</v>
      </c>
      <c r="FT111">
        <v>2.97438</v>
      </c>
      <c r="FU111">
        <v>2.75391</v>
      </c>
      <c r="FV111">
        <v>0.215752</v>
      </c>
      <c r="FW111">
        <v>0.21906</v>
      </c>
      <c r="FX111">
        <v>0.0637077</v>
      </c>
      <c r="FY111">
        <v>0.0625436</v>
      </c>
      <c r="FZ111">
        <v>30559.6</v>
      </c>
      <c r="GA111">
        <v>33203.4</v>
      </c>
      <c r="GB111">
        <v>35305.5</v>
      </c>
      <c r="GC111">
        <v>38552</v>
      </c>
      <c r="GD111">
        <v>46834.7</v>
      </c>
      <c r="GE111">
        <v>52174.3</v>
      </c>
      <c r="GF111">
        <v>55111.7</v>
      </c>
      <c r="GG111">
        <v>61797.7</v>
      </c>
      <c r="GH111">
        <v>2.0028</v>
      </c>
      <c r="GI111">
        <v>1.82997</v>
      </c>
      <c r="GJ111">
        <v>0.0358745</v>
      </c>
      <c r="GK111">
        <v>0</v>
      </c>
      <c r="GL111">
        <v>19.4281</v>
      </c>
      <c r="GM111">
        <v>999.9</v>
      </c>
      <c r="GN111">
        <v>52.594</v>
      </c>
      <c r="GO111">
        <v>27.845</v>
      </c>
      <c r="GP111">
        <v>22.0589</v>
      </c>
      <c r="GQ111">
        <v>55.7594</v>
      </c>
      <c r="GR111">
        <v>49.8037</v>
      </c>
      <c r="GS111">
        <v>1</v>
      </c>
      <c r="GT111">
        <v>-0.113897</v>
      </c>
      <c r="GU111">
        <v>4.96959</v>
      </c>
      <c r="GV111">
        <v>20.083</v>
      </c>
      <c r="GW111">
        <v>5.20172</v>
      </c>
      <c r="GX111">
        <v>12.0046</v>
      </c>
      <c r="GY111">
        <v>4.9755</v>
      </c>
      <c r="GZ111">
        <v>3.29298</v>
      </c>
      <c r="HA111">
        <v>999.9</v>
      </c>
      <c r="HB111">
        <v>9999</v>
      </c>
      <c r="HC111">
        <v>9999</v>
      </c>
      <c r="HD111">
        <v>9999</v>
      </c>
      <c r="HE111">
        <v>1.86274</v>
      </c>
      <c r="HF111">
        <v>1.86783</v>
      </c>
      <c r="HG111">
        <v>1.86752</v>
      </c>
      <c r="HH111">
        <v>1.86859</v>
      </c>
      <c r="HI111">
        <v>1.86951</v>
      </c>
      <c r="HJ111">
        <v>1.86554</v>
      </c>
      <c r="HK111">
        <v>1.86674</v>
      </c>
      <c r="HL111">
        <v>1.86812</v>
      </c>
      <c r="HM111">
        <v>5</v>
      </c>
      <c r="HN111">
        <v>0</v>
      </c>
      <c r="HO111">
        <v>0</v>
      </c>
      <c r="HP111">
        <v>0</v>
      </c>
      <c r="HQ111" t="s">
        <v>411</v>
      </c>
      <c r="HR111" t="s">
        <v>412</v>
      </c>
      <c r="HS111" t="s">
        <v>413</v>
      </c>
      <c r="HT111" t="s">
        <v>413</v>
      </c>
      <c r="HU111" t="s">
        <v>413</v>
      </c>
      <c r="HV111" t="s">
        <v>413</v>
      </c>
      <c r="HW111">
        <v>0</v>
      </c>
      <c r="HX111">
        <v>100</v>
      </c>
      <c r="HY111">
        <v>100</v>
      </c>
      <c r="HZ111">
        <v>13</v>
      </c>
      <c r="IA111">
        <v>0.0564</v>
      </c>
      <c r="IB111">
        <v>4.05733592392587</v>
      </c>
      <c r="IC111">
        <v>0.00686039997816796</v>
      </c>
      <c r="ID111">
        <v>-6.09800565113382e-07</v>
      </c>
      <c r="IE111">
        <v>-3.62270322714017e-11</v>
      </c>
      <c r="IF111">
        <v>0.00552775430249796</v>
      </c>
      <c r="IG111">
        <v>-0.0240141547127097</v>
      </c>
      <c r="IH111">
        <v>0.00268956239764471</v>
      </c>
      <c r="II111">
        <v>-3.17667099220491e-05</v>
      </c>
      <c r="IJ111">
        <v>-3</v>
      </c>
      <c r="IK111">
        <v>2046</v>
      </c>
      <c r="IL111">
        <v>1</v>
      </c>
      <c r="IM111">
        <v>25</v>
      </c>
      <c r="IN111">
        <v>-563.3</v>
      </c>
      <c r="IO111">
        <v>-563.3</v>
      </c>
      <c r="IP111">
        <v>2.94922</v>
      </c>
      <c r="IQ111">
        <v>2.61353</v>
      </c>
      <c r="IR111">
        <v>1.54785</v>
      </c>
      <c r="IS111">
        <v>2.30713</v>
      </c>
      <c r="IT111">
        <v>1.34644</v>
      </c>
      <c r="IU111">
        <v>2.28882</v>
      </c>
      <c r="IV111">
        <v>31.6517</v>
      </c>
      <c r="IW111">
        <v>15.0689</v>
      </c>
      <c r="IX111">
        <v>18</v>
      </c>
      <c r="IY111">
        <v>502.571</v>
      </c>
      <c r="IZ111">
        <v>394.575</v>
      </c>
      <c r="JA111">
        <v>13.0355</v>
      </c>
      <c r="JB111">
        <v>25.5612</v>
      </c>
      <c r="JC111">
        <v>30.0001</v>
      </c>
      <c r="JD111">
        <v>25.5959</v>
      </c>
      <c r="JE111">
        <v>25.5477</v>
      </c>
      <c r="JF111">
        <v>59.0698</v>
      </c>
      <c r="JG111">
        <v>47.1305</v>
      </c>
      <c r="JH111">
        <v>0</v>
      </c>
      <c r="JI111">
        <v>13.0225</v>
      </c>
      <c r="JJ111">
        <v>1591.06</v>
      </c>
      <c r="JK111">
        <v>11.8083</v>
      </c>
      <c r="JL111">
        <v>102.289</v>
      </c>
      <c r="JM111">
        <v>102.888</v>
      </c>
    </row>
    <row r="112" spans="1:273">
      <c r="A112">
        <v>96</v>
      </c>
      <c r="B112">
        <v>1510788818.6</v>
      </c>
      <c r="C112">
        <v>567</v>
      </c>
      <c r="D112" t="s">
        <v>602</v>
      </c>
      <c r="E112" t="s">
        <v>603</v>
      </c>
      <c r="F112">
        <v>5</v>
      </c>
      <c r="G112" t="s">
        <v>405</v>
      </c>
      <c r="H112" t="s">
        <v>406</v>
      </c>
      <c r="I112">
        <v>1510788811.1</v>
      </c>
      <c r="J112">
        <f>(K112)/1000</f>
        <v>0</v>
      </c>
      <c r="K112">
        <f>IF(CZ112, AN112, AH112)</f>
        <v>0</v>
      </c>
      <c r="L112">
        <f>IF(CZ112, AI112, AG112)</f>
        <v>0</v>
      </c>
      <c r="M112">
        <f>DB112 - IF(AU112&gt;1, L112*CV112*100.0/(AW112*DP112), 0)</f>
        <v>0</v>
      </c>
      <c r="N112">
        <f>((T112-J112/2)*M112-L112)/(T112+J112/2)</f>
        <v>0</v>
      </c>
      <c r="O112">
        <f>N112*(DI112+DJ112)/1000.0</f>
        <v>0</v>
      </c>
      <c r="P112">
        <f>(DB112 - IF(AU112&gt;1, L112*CV112*100.0/(AW112*DP112), 0))*(DI112+DJ112)/1000.0</f>
        <v>0</v>
      </c>
      <c r="Q112">
        <f>2.0/((1/S112-1/R112)+SIGN(S112)*SQRT((1/S112-1/R112)*(1/S112-1/R112) + 4*CW112/((CW112+1)*(CW112+1))*(2*1/S112*1/R112-1/R112*1/R112)))</f>
        <v>0</v>
      </c>
      <c r="R112">
        <f>IF(LEFT(CX112,1)&lt;&gt;"0",IF(LEFT(CX112,1)="1",3.0,CY112),$D$5+$E$5*(DP112*DI112/($K$5*1000))+$F$5*(DP112*DI112/($K$5*1000))*MAX(MIN(CV112,$J$5),$I$5)*MAX(MIN(CV112,$J$5),$I$5)+$G$5*MAX(MIN(CV112,$J$5),$I$5)*(DP112*DI112/($K$5*1000))+$H$5*(DP112*DI112/($K$5*1000))*(DP112*DI112/($K$5*1000)))</f>
        <v>0</v>
      </c>
      <c r="S112">
        <f>J112*(1000-(1000*0.61365*exp(17.502*W112/(240.97+W112))/(DI112+DJ112)+DD112)/2)/(1000*0.61365*exp(17.502*W112/(240.97+W112))/(DI112+DJ112)-DD112)</f>
        <v>0</v>
      </c>
      <c r="T112">
        <f>1/((CW112+1)/(Q112/1.6)+1/(R112/1.37)) + CW112/((CW112+1)/(Q112/1.6) + CW112/(R112/1.37))</f>
        <v>0</v>
      </c>
      <c r="U112">
        <f>(CR112*CU112)</f>
        <v>0</v>
      </c>
      <c r="V112">
        <f>(DK112+(U112+2*0.95*5.67E-8*(((DK112+$B$7)+273)^4-(DK112+273)^4)-44100*J112)/(1.84*29.3*R112+8*0.95*5.67E-8*(DK112+273)^3))</f>
        <v>0</v>
      </c>
      <c r="W112">
        <f>($C$7*DL112+$D$7*DM112+$E$7*V112)</f>
        <v>0</v>
      </c>
      <c r="X112">
        <f>0.61365*exp(17.502*W112/(240.97+W112))</f>
        <v>0</v>
      </c>
      <c r="Y112">
        <f>(Z112/AA112*100)</f>
        <v>0</v>
      </c>
      <c r="Z112">
        <f>DD112*(DI112+DJ112)/1000</f>
        <v>0</v>
      </c>
      <c r="AA112">
        <f>0.61365*exp(17.502*DK112/(240.97+DK112))</f>
        <v>0</v>
      </c>
      <c r="AB112">
        <f>(X112-DD112*(DI112+DJ112)/1000)</f>
        <v>0</v>
      </c>
      <c r="AC112">
        <f>(-J112*44100)</f>
        <v>0</v>
      </c>
      <c r="AD112">
        <f>2*29.3*R112*0.92*(DK112-W112)</f>
        <v>0</v>
      </c>
      <c r="AE112">
        <f>2*0.95*5.67E-8*(((DK112+$B$7)+273)^4-(W112+273)^4)</f>
        <v>0</v>
      </c>
      <c r="AF112">
        <f>U112+AE112+AC112+AD112</f>
        <v>0</v>
      </c>
      <c r="AG112">
        <f>DH112*AU112*(DC112-DB112*(1000-AU112*DE112)/(1000-AU112*DD112))/(100*CV112)</f>
        <v>0</v>
      </c>
      <c r="AH112">
        <f>1000*DH112*AU112*(DD112-DE112)/(100*CV112*(1000-AU112*DD112))</f>
        <v>0</v>
      </c>
      <c r="AI112">
        <f>(AJ112 - AK112 - DI112*1E3/(8.314*(DK112+273.15)) * AM112/DH112 * AL112) * DH112/(100*CV112) * (1000 - DE112)/1000</f>
        <v>0</v>
      </c>
      <c r="AJ112">
        <v>1599.39792323865</v>
      </c>
      <c r="AK112">
        <v>1577.46448484848</v>
      </c>
      <c r="AL112">
        <v>3.41603607668533</v>
      </c>
      <c r="AM112">
        <v>64.2423246042722</v>
      </c>
      <c r="AN112">
        <f>(AP112 - AO112 + DI112*1E3/(8.314*(DK112+273.15)) * AR112/DH112 * AQ112) * DH112/(100*CV112) * 1000/(1000 - AP112)</f>
        <v>0</v>
      </c>
      <c r="AO112">
        <v>11.8422935535803</v>
      </c>
      <c r="AP112">
        <v>12.3186090909091</v>
      </c>
      <c r="AQ112">
        <v>0.00150238462787783</v>
      </c>
      <c r="AR112">
        <v>102.202052282038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MAX(0,($B$13+$C$13*DP112)/(1+$D$13*DP112)*DI112/(DK112+273)*$E$13)</f>
        <v>0</v>
      </c>
      <c r="AX112" t="s">
        <v>407</v>
      </c>
      <c r="AY112" t="s">
        <v>407</v>
      </c>
      <c r="AZ112">
        <v>0</v>
      </c>
      <c r="BA112">
        <v>0</v>
      </c>
      <c r="BB112">
        <f>1-AZ112/BA112</f>
        <v>0</v>
      </c>
      <c r="BC112">
        <v>0</v>
      </c>
      <c r="BD112" t="s">
        <v>407</v>
      </c>
      <c r="BE112" t="s">
        <v>407</v>
      </c>
      <c r="BF112">
        <v>0</v>
      </c>
      <c r="BG112">
        <v>0</v>
      </c>
      <c r="BH112">
        <f>1-BF112/BG112</f>
        <v>0</v>
      </c>
      <c r="BI112">
        <v>0.5</v>
      </c>
      <c r="BJ112">
        <f>CS112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407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f>$B$11*DQ112+$C$11*DR112+$F$11*EC112*(1-EF112)</f>
        <v>0</v>
      </c>
      <c r="CS112">
        <f>CR112*CT112</f>
        <v>0</v>
      </c>
      <c r="CT112">
        <f>($B$11*$D$9+$C$11*$D$9+$F$11*((EP112+EH112)/MAX(EP112+EH112+EQ112, 0.1)*$I$9+EQ112/MAX(EP112+EH112+EQ112, 0.1)*$J$9))/($B$11+$C$11+$F$11)</f>
        <v>0</v>
      </c>
      <c r="CU112">
        <f>($B$11*$K$9+$C$11*$K$9+$F$11*((EP112+EH112)/MAX(EP112+EH112+EQ112, 0.1)*$P$9+EQ112/MAX(EP112+EH112+EQ112, 0.1)*$Q$9))/($B$11+$C$11+$F$11)</f>
        <v>0</v>
      </c>
      <c r="CV112">
        <v>2.18</v>
      </c>
      <c r="CW112">
        <v>0.5</v>
      </c>
      <c r="CX112" t="s">
        <v>408</v>
      </c>
      <c r="CY112">
        <v>2</v>
      </c>
      <c r="CZ112" t="b">
        <v>1</v>
      </c>
      <c r="DA112">
        <v>1510788811.1</v>
      </c>
      <c r="DB112">
        <v>1534.56592592593</v>
      </c>
      <c r="DC112">
        <v>1564.11333333333</v>
      </c>
      <c r="DD112">
        <v>12.2888407407407</v>
      </c>
      <c r="DE112">
        <v>11.8215703703704</v>
      </c>
      <c r="DF112">
        <v>1521.60962962963</v>
      </c>
      <c r="DG112">
        <v>12.2327481481481</v>
      </c>
      <c r="DH112">
        <v>500.078666666667</v>
      </c>
      <c r="DI112">
        <v>89.6561333333333</v>
      </c>
      <c r="DJ112">
        <v>0.0999703444444445</v>
      </c>
      <c r="DK112">
        <v>19.0714074074074</v>
      </c>
      <c r="DL112">
        <v>20.0173777777778</v>
      </c>
      <c r="DM112">
        <v>999.9</v>
      </c>
      <c r="DN112">
        <v>0</v>
      </c>
      <c r="DO112">
        <v>0</v>
      </c>
      <c r="DP112">
        <v>10002.9640740741</v>
      </c>
      <c r="DQ112">
        <v>0</v>
      </c>
      <c r="DR112">
        <v>9.96793814814815</v>
      </c>
      <c r="DS112">
        <v>-29.5489518518519</v>
      </c>
      <c r="DT112">
        <v>1553.65925925926</v>
      </c>
      <c r="DU112">
        <v>1582.82740740741</v>
      </c>
      <c r="DV112">
        <v>0.467260518518518</v>
      </c>
      <c r="DW112">
        <v>1564.11333333333</v>
      </c>
      <c r="DX112">
        <v>11.8215703703704</v>
      </c>
      <c r="DY112">
        <v>1.10176925925926</v>
      </c>
      <c r="DZ112">
        <v>1.05987814814815</v>
      </c>
      <c r="EA112">
        <v>8.33652333333333</v>
      </c>
      <c r="EB112">
        <v>7.7665162962963</v>
      </c>
      <c r="EC112">
        <v>1999.96037037037</v>
      </c>
      <c r="ED112">
        <v>0.980000666666667</v>
      </c>
      <c r="EE112">
        <v>0.0199995518518519</v>
      </c>
      <c r="EF112">
        <v>0</v>
      </c>
      <c r="EG112">
        <v>2.24464074074074</v>
      </c>
      <c r="EH112">
        <v>0</v>
      </c>
      <c r="EI112">
        <v>3796.75296296296</v>
      </c>
      <c r="EJ112">
        <v>17299.8074074074</v>
      </c>
      <c r="EK112">
        <v>37.5853333333333</v>
      </c>
      <c r="EL112">
        <v>38.34</v>
      </c>
      <c r="EM112">
        <v>37.5367407407407</v>
      </c>
      <c r="EN112">
        <v>36.6893333333333</v>
      </c>
      <c r="EO112">
        <v>36.5</v>
      </c>
      <c r="EP112">
        <v>1959.96555555556</v>
      </c>
      <c r="EQ112">
        <v>39.9974074074074</v>
      </c>
      <c r="ER112">
        <v>0</v>
      </c>
      <c r="ES112">
        <v>1679676166.7</v>
      </c>
      <c r="ET112">
        <v>0</v>
      </c>
      <c r="EU112">
        <v>2.26481923076923</v>
      </c>
      <c r="EV112">
        <v>-0.307046152594589</v>
      </c>
      <c r="EW112">
        <v>-2.03760681553946</v>
      </c>
      <c r="EX112">
        <v>3796.79076923077</v>
      </c>
      <c r="EY112">
        <v>15</v>
      </c>
      <c r="EZ112">
        <v>0</v>
      </c>
      <c r="FA112" t="s">
        <v>409</v>
      </c>
      <c r="FB112">
        <v>1510822609</v>
      </c>
      <c r="FC112">
        <v>1510822610</v>
      </c>
      <c r="FD112">
        <v>0</v>
      </c>
      <c r="FE112">
        <v>-0.09</v>
      </c>
      <c r="FF112">
        <v>-0.009</v>
      </c>
      <c r="FG112">
        <v>6.722</v>
      </c>
      <c r="FH112">
        <v>0.497</v>
      </c>
      <c r="FI112">
        <v>420</v>
      </c>
      <c r="FJ112">
        <v>24</v>
      </c>
      <c r="FK112">
        <v>0.26</v>
      </c>
      <c r="FL112">
        <v>0.06</v>
      </c>
      <c r="FM112">
        <v>0.482079275</v>
      </c>
      <c r="FN112">
        <v>-0.233993031894934</v>
      </c>
      <c r="FO112">
        <v>0.0301809366231298</v>
      </c>
      <c r="FP112">
        <v>1</v>
      </c>
      <c r="FQ112">
        <v>1</v>
      </c>
      <c r="FR112">
        <v>1</v>
      </c>
      <c r="FS112" t="s">
        <v>410</v>
      </c>
      <c r="FT112">
        <v>2.9744</v>
      </c>
      <c r="FU112">
        <v>2.75387</v>
      </c>
      <c r="FV112">
        <v>0.217139</v>
      </c>
      <c r="FW112">
        <v>0.220401</v>
      </c>
      <c r="FX112">
        <v>0.0637705</v>
      </c>
      <c r="FY112">
        <v>0.0625515</v>
      </c>
      <c r="FZ112">
        <v>30505.3</v>
      </c>
      <c r="GA112">
        <v>33146.7</v>
      </c>
      <c r="GB112">
        <v>35305.2</v>
      </c>
      <c r="GC112">
        <v>38552.3</v>
      </c>
      <c r="GD112">
        <v>46831.5</v>
      </c>
      <c r="GE112">
        <v>52174</v>
      </c>
      <c r="GF112">
        <v>55111.7</v>
      </c>
      <c r="GG112">
        <v>61797.9</v>
      </c>
      <c r="GH112">
        <v>2.0029</v>
      </c>
      <c r="GI112">
        <v>1.83013</v>
      </c>
      <c r="GJ112">
        <v>0.0359118</v>
      </c>
      <c r="GK112">
        <v>0</v>
      </c>
      <c r="GL112">
        <v>19.4268</v>
      </c>
      <c r="GM112">
        <v>999.9</v>
      </c>
      <c r="GN112">
        <v>52.594</v>
      </c>
      <c r="GO112">
        <v>27.845</v>
      </c>
      <c r="GP112">
        <v>22.0614</v>
      </c>
      <c r="GQ112">
        <v>55.8594</v>
      </c>
      <c r="GR112">
        <v>49.6635</v>
      </c>
      <c r="GS112">
        <v>1</v>
      </c>
      <c r="GT112">
        <v>-0.113565</v>
      </c>
      <c r="GU112">
        <v>5.02465</v>
      </c>
      <c r="GV112">
        <v>20.0815</v>
      </c>
      <c r="GW112">
        <v>5.20217</v>
      </c>
      <c r="GX112">
        <v>12.0043</v>
      </c>
      <c r="GY112">
        <v>4.9755</v>
      </c>
      <c r="GZ112">
        <v>3.2929</v>
      </c>
      <c r="HA112">
        <v>999.9</v>
      </c>
      <c r="HB112">
        <v>9999</v>
      </c>
      <c r="HC112">
        <v>9999</v>
      </c>
      <c r="HD112">
        <v>9999</v>
      </c>
      <c r="HE112">
        <v>1.86274</v>
      </c>
      <c r="HF112">
        <v>1.86782</v>
      </c>
      <c r="HG112">
        <v>1.86752</v>
      </c>
      <c r="HH112">
        <v>1.86859</v>
      </c>
      <c r="HI112">
        <v>1.86951</v>
      </c>
      <c r="HJ112">
        <v>1.86555</v>
      </c>
      <c r="HK112">
        <v>1.8667</v>
      </c>
      <c r="HL112">
        <v>1.8681</v>
      </c>
      <c r="HM112">
        <v>5</v>
      </c>
      <c r="HN112">
        <v>0</v>
      </c>
      <c r="HO112">
        <v>0</v>
      </c>
      <c r="HP112">
        <v>0</v>
      </c>
      <c r="HQ112" t="s">
        <v>411</v>
      </c>
      <c r="HR112" t="s">
        <v>412</v>
      </c>
      <c r="HS112" t="s">
        <v>413</v>
      </c>
      <c r="HT112" t="s">
        <v>413</v>
      </c>
      <c r="HU112" t="s">
        <v>413</v>
      </c>
      <c r="HV112" t="s">
        <v>413</v>
      </c>
      <c r="HW112">
        <v>0</v>
      </c>
      <c r="HX112">
        <v>100</v>
      </c>
      <c r="HY112">
        <v>100</v>
      </c>
      <c r="HZ112">
        <v>13.07</v>
      </c>
      <c r="IA112">
        <v>0.0569</v>
      </c>
      <c r="IB112">
        <v>4.05733592392587</v>
      </c>
      <c r="IC112">
        <v>0.00686039997816796</v>
      </c>
      <c r="ID112">
        <v>-6.09800565113382e-07</v>
      </c>
      <c r="IE112">
        <v>-3.62270322714017e-11</v>
      </c>
      <c r="IF112">
        <v>0.00552775430249796</v>
      </c>
      <c r="IG112">
        <v>-0.0240141547127097</v>
      </c>
      <c r="IH112">
        <v>0.00268956239764471</v>
      </c>
      <c r="II112">
        <v>-3.17667099220491e-05</v>
      </c>
      <c r="IJ112">
        <v>-3</v>
      </c>
      <c r="IK112">
        <v>2046</v>
      </c>
      <c r="IL112">
        <v>1</v>
      </c>
      <c r="IM112">
        <v>25</v>
      </c>
      <c r="IN112">
        <v>-563.2</v>
      </c>
      <c r="IO112">
        <v>-563.2</v>
      </c>
      <c r="IP112">
        <v>2.97363</v>
      </c>
      <c r="IQ112">
        <v>2.58789</v>
      </c>
      <c r="IR112">
        <v>1.54785</v>
      </c>
      <c r="IS112">
        <v>2.30713</v>
      </c>
      <c r="IT112">
        <v>1.34644</v>
      </c>
      <c r="IU112">
        <v>2.31079</v>
      </c>
      <c r="IV112">
        <v>31.6517</v>
      </c>
      <c r="IW112">
        <v>15.0689</v>
      </c>
      <c r="IX112">
        <v>18</v>
      </c>
      <c r="IY112">
        <v>502.637</v>
      </c>
      <c r="IZ112">
        <v>394.669</v>
      </c>
      <c r="JA112">
        <v>13.0269</v>
      </c>
      <c r="JB112">
        <v>25.562</v>
      </c>
      <c r="JC112">
        <v>30.0003</v>
      </c>
      <c r="JD112">
        <v>25.5959</v>
      </c>
      <c r="JE112">
        <v>25.5495</v>
      </c>
      <c r="JF112">
        <v>59.5429</v>
      </c>
      <c r="JG112">
        <v>47.1305</v>
      </c>
      <c r="JH112">
        <v>0</v>
      </c>
      <c r="JI112">
        <v>12.9995</v>
      </c>
      <c r="JJ112">
        <v>1604.59</v>
      </c>
      <c r="JK112">
        <v>11.8083</v>
      </c>
      <c r="JL112">
        <v>102.289</v>
      </c>
      <c r="JM112">
        <v>102.888</v>
      </c>
    </row>
    <row r="113" spans="1:273">
      <c r="A113">
        <v>97</v>
      </c>
      <c r="B113">
        <v>1510790553.5</v>
      </c>
      <c r="C113">
        <v>2301.90000009537</v>
      </c>
      <c r="D113" t="s">
        <v>604</v>
      </c>
      <c r="E113" t="s">
        <v>605</v>
      </c>
      <c r="F113">
        <v>5</v>
      </c>
      <c r="G113" t="s">
        <v>405</v>
      </c>
      <c r="H113" t="s">
        <v>406</v>
      </c>
      <c r="I113">
        <v>1510790545.75</v>
      </c>
      <c r="J113">
        <f>(K113)/1000</f>
        <v>0</v>
      </c>
      <c r="K113">
        <f>IF(CZ113, AN113, AH113)</f>
        <v>0</v>
      </c>
      <c r="L113">
        <f>IF(CZ113, AI113, AG113)</f>
        <v>0</v>
      </c>
      <c r="M113">
        <f>DB113 - IF(AU113&gt;1, L113*CV113*100.0/(AW113*DP113), 0)</f>
        <v>0</v>
      </c>
      <c r="N113">
        <f>((T113-J113/2)*M113-L113)/(T113+J113/2)</f>
        <v>0</v>
      </c>
      <c r="O113">
        <f>N113*(DI113+DJ113)/1000.0</f>
        <v>0</v>
      </c>
      <c r="P113">
        <f>(DB113 - IF(AU113&gt;1, L113*CV113*100.0/(AW113*DP113), 0))*(DI113+DJ113)/1000.0</f>
        <v>0</v>
      </c>
      <c r="Q113">
        <f>2.0/((1/S113-1/R113)+SIGN(S113)*SQRT((1/S113-1/R113)*(1/S113-1/R113) + 4*CW113/((CW113+1)*(CW113+1))*(2*1/S113*1/R113-1/R113*1/R113)))</f>
        <v>0</v>
      </c>
      <c r="R113">
        <f>IF(LEFT(CX113,1)&lt;&gt;"0",IF(LEFT(CX113,1)="1",3.0,CY113),$D$5+$E$5*(DP113*DI113/($K$5*1000))+$F$5*(DP113*DI113/($K$5*1000))*MAX(MIN(CV113,$J$5),$I$5)*MAX(MIN(CV113,$J$5),$I$5)+$G$5*MAX(MIN(CV113,$J$5),$I$5)*(DP113*DI113/($K$5*1000))+$H$5*(DP113*DI113/($K$5*1000))*(DP113*DI113/($K$5*1000)))</f>
        <v>0</v>
      </c>
      <c r="S113">
        <f>J113*(1000-(1000*0.61365*exp(17.502*W113/(240.97+W113))/(DI113+DJ113)+DD113)/2)/(1000*0.61365*exp(17.502*W113/(240.97+W113))/(DI113+DJ113)-DD113)</f>
        <v>0</v>
      </c>
      <c r="T113">
        <f>1/((CW113+1)/(Q113/1.6)+1/(R113/1.37)) + CW113/((CW113+1)/(Q113/1.6) + CW113/(R113/1.37))</f>
        <v>0</v>
      </c>
      <c r="U113">
        <f>(CR113*CU113)</f>
        <v>0</v>
      </c>
      <c r="V113">
        <f>(DK113+(U113+2*0.95*5.67E-8*(((DK113+$B$7)+273)^4-(DK113+273)^4)-44100*J113)/(1.84*29.3*R113+8*0.95*5.67E-8*(DK113+273)^3))</f>
        <v>0</v>
      </c>
      <c r="W113">
        <f>($C$7*DL113+$D$7*DM113+$E$7*V113)</f>
        <v>0</v>
      </c>
      <c r="X113">
        <f>0.61365*exp(17.502*W113/(240.97+W113))</f>
        <v>0</v>
      </c>
      <c r="Y113">
        <f>(Z113/AA113*100)</f>
        <v>0</v>
      </c>
      <c r="Z113">
        <f>DD113*(DI113+DJ113)/1000</f>
        <v>0</v>
      </c>
      <c r="AA113">
        <f>0.61365*exp(17.502*DK113/(240.97+DK113))</f>
        <v>0</v>
      </c>
      <c r="AB113">
        <f>(X113-DD113*(DI113+DJ113)/1000)</f>
        <v>0</v>
      </c>
      <c r="AC113">
        <f>(-J113*44100)</f>
        <v>0</v>
      </c>
      <c r="AD113">
        <f>2*29.3*R113*0.92*(DK113-W113)</f>
        <v>0</v>
      </c>
      <c r="AE113">
        <f>2*0.95*5.67E-8*(((DK113+$B$7)+273)^4-(W113+273)^4)</f>
        <v>0</v>
      </c>
      <c r="AF113">
        <f>U113+AE113+AC113+AD113</f>
        <v>0</v>
      </c>
      <c r="AG113">
        <f>DH113*AU113*(DC113-DB113*(1000-AU113*DE113)/(1000-AU113*DD113))/(100*CV113)</f>
        <v>0</v>
      </c>
      <c r="AH113">
        <f>1000*DH113*AU113*(DD113-DE113)/(100*CV113*(1000-AU113*DD113))</f>
        <v>0</v>
      </c>
      <c r="AI113">
        <f>(AJ113 - AK113 - DI113*1E3/(8.314*(DK113+273.15)) * AM113/DH113 * AL113) * DH113/(100*CV113) * (1000 - DE113)/1000</f>
        <v>0</v>
      </c>
      <c r="AJ113">
        <v>430.436141887001</v>
      </c>
      <c r="AK113">
        <v>426.441424242424</v>
      </c>
      <c r="AL113">
        <v>0.000209301385936131</v>
      </c>
      <c r="AM113">
        <v>64.2423246042722</v>
      </c>
      <c r="AN113">
        <f>(AP113 - AO113 + DI113*1E3/(8.314*(DK113+273.15)) * AR113/DH113 * AQ113) * DH113/(100*CV113) * 1000/(1000 - AP113)</f>
        <v>0</v>
      </c>
      <c r="AO113">
        <v>24.3915190633551</v>
      </c>
      <c r="AP113">
        <v>25.153826060606</v>
      </c>
      <c r="AQ113">
        <v>4.38134017415089e-06</v>
      </c>
      <c r="AR113">
        <v>102.202052282038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MAX(0,($B$13+$C$13*DP113)/(1+$D$13*DP113)*DI113/(DK113+273)*$E$13)</f>
        <v>0</v>
      </c>
      <c r="AX113" t="s">
        <v>407</v>
      </c>
      <c r="AY113" t="s">
        <v>407</v>
      </c>
      <c r="AZ113">
        <v>0</v>
      </c>
      <c r="BA113">
        <v>0</v>
      </c>
      <c r="BB113">
        <f>1-AZ113/BA113</f>
        <v>0</v>
      </c>
      <c r="BC113">
        <v>0</v>
      </c>
      <c r="BD113" t="s">
        <v>407</v>
      </c>
      <c r="BE113" t="s">
        <v>407</v>
      </c>
      <c r="BF113">
        <v>0</v>
      </c>
      <c r="BG113">
        <v>0</v>
      </c>
      <c r="BH113">
        <f>1-BF113/BG113</f>
        <v>0</v>
      </c>
      <c r="BI113">
        <v>0.5</v>
      </c>
      <c r="BJ113">
        <f>CS113</f>
        <v>0</v>
      </c>
      <c r="BK113">
        <f>L113</f>
        <v>0</v>
      </c>
      <c r="BL113">
        <f>BH113*BI113*BJ113</f>
        <v>0</v>
      </c>
      <c r="BM113">
        <f>(BK113-BC113)/BJ113</f>
        <v>0</v>
      </c>
      <c r="BN113">
        <f>(BA113-BG113)/BG113</f>
        <v>0</v>
      </c>
      <c r="BO113">
        <f>AZ113/(BB113+AZ113/BG113)</f>
        <v>0</v>
      </c>
      <c r="BP113" t="s">
        <v>407</v>
      </c>
      <c r="BQ113">
        <v>0</v>
      </c>
      <c r="BR113">
        <f>IF(BQ113&lt;&gt;0, BQ113, BO113)</f>
        <v>0</v>
      </c>
      <c r="BS113">
        <f>1-BR113/BG113</f>
        <v>0</v>
      </c>
      <c r="BT113">
        <f>(BG113-BF113)/(BG113-BR113)</f>
        <v>0</v>
      </c>
      <c r="BU113">
        <f>(BA113-BG113)/(BA113-BR113)</f>
        <v>0</v>
      </c>
      <c r="BV113">
        <f>(BG113-BF113)/(BG113-AZ113)</f>
        <v>0</v>
      </c>
      <c r="BW113">
        <f>(BA113-BG113)/(BA113-AZ113)</f>
        <v>0</v>
      </c>
      <c r="BX113">
        <f>(BT113*BR113/BF113)</f>
        <v>0</v>
      </c>
      <c r="BY113">
        <f>(1-BX113)</f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f>$B$11*DQ113+$C$11*DR113+$F$11*EC113*(1-EF113)</f>
        <v>0</v>
      </c>
      <c r="CS113">
        <f>CR113*CT113</f>
        <v>0</v>
      </c>
      <c r="CT113">
        <f>($B$11*$D$9+$C$11*$D$9+$F$11*((EP113+EH113)/MAX(EP113+EH113+EQ113, 0.1)*$I$9+EQ113/MAX(EP113+EH113+EQ113, 0.1)*$J$9))/($B$11+$C$11+$F$11)</f>
        <v>0</v>
      </c>
      <c r="CU113">
        <f>($B$11*$K$9+$C$11*$K$9+$F$11*((EP113+EH113)/MAX(EP113+EH113+EQ113, 0.1)*$P$9+EQ113/MAX(EP113+EH113+EQ113, 0.1)*$Q$9))/($B$11+$C$11+$F$11)</f>
        <v>0</v>
      </c>
      <c r="CV113">
        <v>2.18</v>
      </c>
      <c r="CW113">
        <v>0.5</v>
      </c>
      <c r="CX113" t="s">
        <v>408</v>
      </c>
      <c r="CY113">
        <v>2</v>
      </c>
      <c r="CZ113" t="b">
        <v>1</v>
      </c>
      <c r="DA113">
        <v>1510790545.75</v>
      </c>
      <c r="DB113">
        <v>415.6864</v>
      </c>
      <c r="DC113">
        <v>419.9394</v>
      </c>
      <c r="DD113">
        <v>25.1489866666667</v>
      </c>
      <c r="DE113">
        <v>24.3890233333333</v>
      </c>
      <c r="DF113">
        <v>408.9281</v>
      </c>
      <c r="DG113">
        <v>24.5805033333333</v>
      </c>
      <c r="DH113">
        <v>500.080533333333</v>
      </c>
      <c r="DI113">
        <v>89.60338</v>
      </c>
      <c r="DJ113">
        <v>0.10002209</v>
      </c>
      <c r="DK113">
        <v>26.7284233333333</v>
      </c>
      <c r="DL113">
        <v>27.5082133333333</v>
      </c>
      <c r="DM113">
        <v>999.9</v>
      </c>
      <c r="DN113">
        <v>0</v>
      </c>
      <c r="DO113">
        <v>0</v>
      </c>
      <c r="DP113">
        <v>9996.89466666667</v>
      </c>
      <c r="DQ113">
        <v>0</v>
      </c>
      <c r="DR113">
        <v>9.870683</v>
      </c>
      <c r="DS113">
        <v>-4.25293</v>
      </c>
      <c r="DT113">
        <v>426.410133333333</v>
      </c>
      <c r="DU113">
        <v>430.437233333333</v>
      </c>
      <c r="DV113">
        <v>0.7599652</v>
      </c>
      <c r="DW113">
        <v>419.9394</v>
      </c>
      <c r="DX113">
        <v>24.3890233333333</v>
      </c>
      <c r="DY113">
        <v>2.25343533333333</v>
      </c>
      <c r="DZ113">
        <v>2.18533866666667</v>
      </c>
      <c r="EA113">
        <v>19.34734</v>
      </c>
      <c r="EB113">
        <v>18.85524</v>
      </c>
      <c r="EC113">
        <v>1999.981</v>
      </c>
      <c r="ED113">
        <v>0.9799951</v>
      </c>
      <c r="EE113">
        <v>0.0200048933333333</v>
      </c>
      <c r="EF113">
        <v>0</v>
      </c>
      <c r="EG113">
        <v>2.26584</v>
      </c>
      <c r="EH113">
        <v>0</v>
      </c>
      <c r="EI113">
        <v>3646.54466666667</v>
      </c>
      <c r="EJ113">
        <v>17299.9633333333</v>
      </c>
      <c r="EK113">
        <v>38.3414</v>
      </c>
      <c r="EL113">
        <v>39.0247333333333</v>
      </c>
      <c r="EM113">
        <v>37.9746666666667</v>
      </c>
      <c r="EN113">
        <v>37.6832</v>
      </c>
      <c r="EO113">
        <v>37.7206</v>
      </c>
      <c r="EP113">
        <v>1959.97066666667</v>
      </c>
      <c r="EQ113">
        <v>40.0103333333333</v>
      </c>
      <c r="ER113">
        <v>0</v>
      </c>
      <c r="ES113">
        <v>1679677901.9</v>
      </c>
      <c r="ET113">
        <v>0</v>
      </c>
      <c r="EU113">
        <v>2.26103076923077</v>
      </c>
      <c r="EV113">
        <v>0.540047865778165</v>
      </c>
      <c r="EW113">
        <v>9.63658119641366</v>
      </c>
      <c r="EX113">
        <v>3646.54576923077</v>
      </c>
      <c r="EY113">
        <v>15</v>
      </c>
      <c r="EZ113">
        <v>0</v>
      </c>
      <c r="FA113" t="s">
        <v>409</v>
      </c>
      <c r="FB113">
        <v>1510822609</v>
      </c>
      <c r="FC113">
        <v>1510822610</v>
      </c>
      <c r="FD113">
        <v>0</v>
      </c>
      <c r="FE113">
        <v>-0.09</v>
      </c>
      <c r="FF113">
        <v>-0.009</v>
      </c>
      <c r="FG113">
        <v>6.722</v>
      </c>
      <c r="FH113">
        <v>0.497</v>
      </c>
      <c r="FI113">
        <v>420</v>
      </c>
      <c r="FJ113">
        <v>24</v>
      </c>
      <c r="FK113">
        <v>0.26</v>
      </c>
      <c r="FL113">
        <v>0.06</v>
      </c>
      <c r="FM113">
        <v>0.761845731707317</v>
      </c>
      <c r="FN113">
        <v>-0.0265495818815315</v>
      </c>
      <c r="FO113">
        <v>0.00336143196130133</v>
      </c>
      <c r="FP113">
        <v>1</v>
      </c>
      <c r="FQ113">
        <v>1</v>
      </c>
      <c r="FR113">
        <v>1</v>
      </c>
      <c r="FS113" t="s">
        <v>410</v>
      </c>
      <c r="FT113">
        <v>2.97366</v>
      </c>
      <c r="FU113">
        <v>2.75362</v>
      </c>
      <c r="FV113">
        <v>0.0889775</v>
      </c>
      <c r="FW113">
        <v>0.0909417</v>
      </c>
      <c r="FX113">
        <v>0.105552</v>
      </c>
      <c r="FY113">
        <v>0.10459</v>
      </c>
      <c r="FZ113">
        <v>35449.3</v>
      </c>
      <c r="GA113">
        <v>38588</v>
      </c>
      <c r="GB113">
        <v>35260.3</v>
      </c>
      <c r="GC113">
        <v>38495.2</v>
      </c>
      <c r="GD113">
        <v>44660.8</v>
      </c>
      <c r="GE113">
        <v>49757.3</v>
      </c>
      <c r="GF113">
        <v>55054.6</v>
      </c>
      <c r="GG113">
        <v>61715.2</v>
      </c>
      <c r="GH113">
        <v>1.99465</v>
      </c>
      <c r="GI113">
        <v>1.84205</v>
      </c>
      <c r="GJ113">
        <v>0.115015</v>
      </c>
      <c r="GK113">
        <v>0</v>
      </c>
      <c r="GL113">
        <v>25.6315</v>
      </c>
      <c r="GM113">
        <v>999.9</v>
      </c>
      <c r="GN113">
        <v>67.043</v>
      </c>
      <c r="GO113">
        <v>27.875</v>
      </c>
      <c r="GP113">
        <v>28.1877</v>
      </c>
      <c r="GQ113">
        <v>54.9194</v>
      </c>
      <c r="GR113">
        <v>49.1226</v>
      </c>
      <c r="GS113">
        <v>1</v>
      </c>
      <c r="GT113">
        <v>-0.0689101</v>
      </c>
      <c r="GU113">
        <v>0.381422</v>
      </c>
      <c r="GV113">
        <v>20.1518</v>
      </c>
      <c r="GW113">
        <v>5.19857</v>
      </c>
      <c r="GX113">
        <v>12.004</v>
      </c>
      <c r="GY113">
        <v>4.9751</v>
      </c>
      <c r="GZ113">
        <v>3.29295</v>
      </c>
      <c r="HA113">
        <v>999.9</v>
      </c>
      <c r="HB113">
        <v>9999</v>
      </c>
      <c r="HC113">
        <v>9999</v>
      </c>
      <c r="HD113">
        <v>9999</v>
      </c>
      <c r="HE113">
        <v>1.86279</v>
      </c>
      <c r="HF113">
        <v>1.86783</v>
      </c>
      <c r="HG113">
        <v>1.86762</v>
      </c>
      <c r="HH113">
        <v>1.86874</v>
      </c>
      <c r="HI113">
        <v>1.86965</v>
      </c>
      <c r="HJ113">
        <v>1.86567</v>
      </c>
      <c r="HK113">
        <v>1.86676</v>
      </c>
      <c r="HL113">
        <v>1.86813</v>
      </c>
      <c r="HM113">
        <v>5</v>
      </c>
      <c r="HN113">
        <v>0</v>
      </c>
      <c r="HO113">
        <v>0</v>
      </c>
      <c r="HP113">
        <v>0</v>
      </c>
      <c r="HQ113" t="s">
        <v>411</v>
      </c>
      <c r="HR113" t="s">
        <v>412</v>
      </c>
      <c r="HS113" t="s">
        <v>413</v>
      </c>
      <c r="HT113" t="s">
        <v>413</v>
      </c>
      <c r="HU113" t="s">
        <v>413</v>
      </c>
      <c r="HV113" t="s">
        <v>413</v>
      </c>
      <c r="HW113">
        <v>0</v>
      </c>
      <c r="HX113">
        <v>100</v>
      </c>
      <c r="HY113">
        <v>100</v>
      </c>
      <c r="HZ113">
        <v>6.759</v>
      </c>
      <c r="IA113">
        <v>0.5688</v>
      </c>
      <c r="IB113">
        <v>4.05733592392587</v>
      </c>
      <c r="IC113">
        <v>0.00686039997816796</v>
      </c>
      <c r="ID113">
        <v>-6.09800565113382e-07</v>
      </c>
      <c r="IE113">
        <v>-3.62270322714017e-11</v>
      </c>
      <c r="IF113">
        <v>0.00552775430249796</v>
      </c>
      <c r="IG113">
        <v>-0.0240141547127097</v>
      </c>
      <c r="IH113">
        <v>0.00268956239764471</v>
      </c>
      <c r="II113">
        <v>-3.17667099220491e-05</v>
      </c>
      <c r="IJ113">
        <v>-3</v>
      </c>
      <c r="IK113">
        <v>2046</v>
      </c>
      <c r="IL113">
        <v>1</v>
      </c>
      <c r="IM113">
        <v>25</v>
      </c>
      <c r="IN113">
        <v>-534.3</v>
      </c>
      <c r="IO113">
        <v>-534.3</v>
      </c>
      <c r="IP113">
        <v>1.03149</v>
      </c>
      <c r="IQ113">
        <v>2.61841</v>
      </c>
      <c r="IR113">
        <v>1.54785</v>
      </c>
      <c r="IS113">
        <v>2.30957</v>
      </c>
      <c r="IT113">
        <v>1.34644</v>
      </c>
      <c r="IU113">
        <v>2.26807</v>
      </c>
      <c r="IV113">
        <v>31.9365</v>
      </c>
      <c r="IW113">
        <v>14.815</v>
      </c>
      <c r="IX113">
        <v>18</v>
      </c>
      <c r="IY113">
        <v>503.949</v>
      </c>
      <c r="IZ113">
        <v>406.438</v>
      </c>
      <c r="JA113">
        <v>24.4316</v>
      </c>
      <c r="JB113">
        <v>26.3686</v>
      </c>
      <c r="JC113">
        <v>30.0002</v>
      </c>
      <c r="JD113">
        <v>26.3251</v>
      </c>
      <c r="JE113">
        <v>26.2716</v>
      </c>
      <c r="JF113">
        <v>20.5915</v>
      </c>
      <c r="JG113">
        <v>24.0008</v>
      </c>
      <c r="JH113">
        <v>100</v>
      </c>
      <c r="JI113">
        <v>24.4181</v>
      </c>
      <c r="JJ113">
        <v>413.244</v>
      </c>
      <c r="JK113">
        <v>24.3398</v>
      </c>
      <c r="JL113">
        <v>102.174</v>
      </c>
      <c r="JM113">
        <v>102.745</v>
      </c>
    </row>
    <row r="114" spans="1:273">
      <c r="A114">
        <v>98</v>
      </c>
      <c r="B114">
        <v>1510790558.5</v>
      </c>
      <c r="C114">
        <v>2306.90000009537</v>
      </c>
      <c r="D114" t="s">
        <v>606</v>
      </c>
      <c r="E114" t="s">
        <v>607</v>
      </c>
      <c r="F114">
        <v>5</v>
      </c>
      <c r="G114" t="s">
        <v>405</v>
      </c>
      <c r="H114" t="s">
        <v>406</v>
      </c>
      <c r="I114">
        <v>1510790550.65517</v>
      </c>
      <c r="J114">
        <f>(K114)/1000</f>
        <v>0</v>
      </c>
      <c r="K114">
        <f>IF(CZ114, AN114, AH114)</f>
        <v>0</v>
      </c>
      <c r="L114">
        <f>IF(CZ114, AI114, AG114)</f>
        <v>0</v>
      </c>
      <c r="M114">
        <f>DB114 - IF(AU114&gt;1, L114*CV114*100.0/(AW114*DP114), 0)</f>
        <v>0</v>
      </c>
      <c r="N114">
        <f>((T114-J114/2)*M114-L114)/(T114+J114/2)</f>
        <v>0</v>
      </c>
      <c r="O114">
        <f>N114*(DI114+DJ114)/1000.0</f>
        <v>0</v>
      </c>
      <c r="P114">
        <f>(DB114 - IF(AU114&gt;1, L114*CV114*100.0/(AW114*DP114), 0))*(DI114+DJ114)/1000.0</f>
        <v>0</v>
      </c>
      <c r="Q114">
        <f>2.0/((1/S114-1/R114)+SIGN(S114)*SQRT((1/S114-1/R114)*(1/S114-1/R114) + 4*CW114/((CW114+1)*(CW114+1))*(2*1/S114*1/R114-1/R114*1/R114)))</f>
        <v>0</v>
      </c>
      <c r="R114">
        <f>IF(LEFT(CX114,1)&lt;&gt;"0",IF(LEFT(CX114,1)="1",3.0,CY114),$D$5+$E$5*(DP114*DI114/($K$5*1000))+$F$5*(DP114*DI114/($K$5*1000))*MAX(MIN(CV114,$J$5),$I$5)*MAX(MIN(CV114,$J$5),$I$5)+$G$5*MAX(MIN(CV114,$J$5),$I$5)*(DP114*DI114/($K$5*1000))+$H$5*(DP114*DI114/($K$5*1000))*(DP114*DI114/($K$5*1000)))</f>
        <v>0</v>
      </c>
      <c r="S114">
        <f>J114*(1000-(1000*0.61365*exp(17.502*W114/(240.97+W114))/(DI114+DJ114)+DD114)/2)/(1000*0.61365*exp(17.502*W114/(240.97+W114))/(DI114+DJ114)-DD114)</f>
        <v>0</v>
      </c>
      <c r="T114">
        <f>1/((CW114+1)/(Q114/1.6)+1/(R114/1.37)) + CW114/((CW114+1)/(Q114/1.6) + CW114/(R114/1.37))</f>
        <v>0</v>
      </c>
      <c r="U114">
        <f>(CR114*CU114)</f>
        <v>0</v>
      </c>
      <c r="V114">
        <f>(DK114+(U114+2*0.95*5.67E-8*(((DK114+$B$7)+273)^4-(DK114+273)^4)-44100*J114)/(1.84*29.3*R114+8*0.95*5.67E-8*(DK114+273)^3))</f>
        <v>0</v>
      </c>
      <c r="W114">
        <f>($C$7*DL114+$D$7*DM114+$E$7*V114)</f>
        <v>0</v>
      </c>
      <c r="X114">
        <f>0.61365*exp(17.502*W114/(240.97+W114))</f>
        <v>0</v>
      </c>
      <c r="Y114">
        <f>(Z114/AA114*100)</f>
        <v>0</v>
      </c>
      <c r="Z114">
        <f>DD114*(DI114+DJ114)/1000</f>
        <v>0</v>
      </c>
      <c r="AA114">
        <f>0.61365*exp(17.502*DK114/(240.97+DK114))</f>
        <v>0</v>
      </c>
      <c r="AB114">
        <f>(X114-DD114*(DI114+DJ114)/1000)</f>
        <v>0</v>
      </c>
      <c r="AC114">
        <f>(-J114*44100)</f>
        <v>0</v>
      </c>
      <c r="AD114">
        <f>2*29.3*R114*0.92*(DK114-W114)</f>
        <v>0</v>
      </c>
      <c r="AE114">
        <f>2*0.95*5.67E-8*(((DK114+$B$7)+273)^4-(W114+273)^4)</f>
        <v>0</v>
      </c>
      <c r="AF114">
        <f>U114+AE114+AC114+AD114</f>
        <v>0</v>
      </c>
      <c r="AG114">
        <f>DH114*AU114*(DC114-DB114*(1000-AU114*DE114)/(1000-AU114*DD114))/(100*CV114)</f>
        <v>0</v>
      </c>
      <c r="AH114">
        <f>1000*DH114*AU114*(DD114-DE114)/(100*CV114*(1000-AU114*DD114))</f>
        <v>0</v>
      </c>
      <c r="AI114">
        <f>(AJ114 - AK114 - DI114*1E3/(8.314*(DK114+273.15)) * AM114/DH114 * AL114) * DH114/(100*CV114) * (1000 - DE114)/1000</f>
        <v>0</v>
      </c>
      <c r="AJ114">
        <v>430.338253167937</v>
      </c>
      <c r="AK114">
        <v>426.366139393939</v>
      </c>
      <c r="AL114">
        <v>-0.0299553177529623</v>
      </c>
      <c r="AM114">
        <v>64.2423246042722</v>
      </c>
      <c r="AN114">
        <f>(AP114 - AO114 + DI114*1E3/(8.314*(DK114+273.15)) * AR114/DH114 * AQ114) * DH114/(100*CV114) * 1000/(1000 - AP114)</f>
        <v>0</v>
      </c>
      <c r="AO114">
        <v>24.395269520281</v>
      </c>
      <c r="AP114">
        <v>25.1555266666667</v>
      </c>
      <c r="AQ114">
        <v>1.4388636410647e-06</v>
      </c>
      <c r="AR114">
        <v>102.202052282038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MAX(0,($B$13+$C$13*DP114)/(1+$D$13*DP114)*DI114/(DK114+273)*$E$13)</f>
        <v>0</v>
      </c>
      <c r="AX114" t="s">
        <v>407</v>
      </c>
      <c r="AY114" t="s">
        <v>407</v>
      </c>
      <c r="AZ114">
        <v>0</v>
      </c>
      <c r="BA114">
        <v>0</v>
      </c>
      <c r="BB114">
        <f>1-AZ114/BA114</f>
        <v>0</v>
      </c>
      <c r="BC114">
        <v>0</v>
      </c>
      <c r="BD114" t="s">
        <v>407</v>
      </c>
      <c r="BE114" t="s">
        <v>407</v>
      </c>
      <c r="BF114">
        <v>0</v>
      </c>
      <c r="BG114">
        <v>0</v>
      </c>
      <c r="BH114">
        <f>1-BF114/BG114</f>
        <v>0</v>
      </c>
      <c r="BI114">
        <v>0.5</v>
      </c>
      <c r="BJ114">
        <f>CS114</f>
        <v>0</v>
      </c>
      <c r="BK114">
        <f>L114</f>
        <v>0</v>
      </c>
      <c r="BL114">
        <f>BH114*BI114*BJ114</f>
        <v>0</v>
      </c>
      <c r="BM114">
        <f>(BK114-BC114)/BJ114</f>
        <v>0</v>
      </c>
      <c r="BN114">
        <f>(BA114-BG114)/BG114</f>
        <v>0</v>
      </c>
      <c r="BO114">
        <f>AZ114/(BB114+AZ114/BG114)</f>
        <v>0</v>
      </c>
      <c r="BP114" t="s">
        <v>407</v>
      </c>
      <c r="BQ114">
        <v>0</v>
      </c>
      <c r="BR114">
        <f>IF(BQ114&lt;&gt;0, BQ114, BO114)</f>
        <v>0</v>
      </c>
      <c r="BS114">
        <f>1-BR114/BG114</f>
        <v>0</v>
      </c>
      <c r="BT114">
        <f>(BG114-BF114)/(BG114-BR114)</f>
        <v>0</v>
      </c>
      <c r="BU114">
        <f>(BA114-BG114)/(BA114-BR114)</f>
        <v>0</v>
      </c>
      <c r="BV114">
        <f>(BG114-BF114)/(BG114-AZ114)</f>
        <v>0</v>
      </c>
      <c r="BW114">
        <f>(BA114-BG114)/(BA114-AZ114)</f>
        <v>0</v>
      </c>
      <c r="BX114">
        <f>(BT114*BR114/BF114)</f>
        <v>0</v>
      </c>
      <c r="BY114">
        <f>(1-BX114)</f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f>$B$11*DQ114+$C$11*DR114+$F$11*EC114*(1-EF114)</f>
        <v>0</v>
      </c>
      <c r="CS114">
        <f>CR114*CT114</f>
        <v>0</v>
      </c>
      <c r="CT114">
        <f>($B$11*$D$9+$C$11*$D$9+$F$11*((EP114+EH114)/MAX(EP114+EH114+EQ114, 0.1)*$I$9+EQ114/MAX(EP114+EH114+EQ114, 0.1)*$J$9))/($B$11+$C$11+$F$11)</f>
        <v>0</v>
      </c>
      <c r="CU114">
        <f>($B$11*$K$9+$C$11*$K$9+$F$11*((EP114+EH114)/MAX(EP114+EH114+EQ114, 0.1)*$P$9+EQ114/MAX(EP114+EH114+EQ114, 0.1)*$Q$9))/($B$11+$C$11+$F$11)</f>
        <v>0</v>
      </c>
      <c r="CV114">
        <v>2.18</v>
      </c>
      <c r="CW114">
        <v>0.5</v>
      </c>
      <c r="CX114" t="s">
        <v>408</v>
      </c>
      <c r="CY114">
        <v>2</v>
      </c>
      <c r="CZ114" t="b">
        <v>1</v>
      </c>
      <c r="DA114">
        <v>1510790550.65517</v>
      </c>
      <c r="DB114">
        <v>415.696551724138</v>
      </c>
      <c r="DC114">
        <v>419.784931034483</v>
      </c>
      <c r="DD114">
        <v>25.1520655172414</v>
      </c>
      <c r="DE114">
        <v>24.3924344827586</v>
      </c>
      <c r="DF114">
        <v>408.938137931035</v>
      </c>
      <c r="DG114">
        <v>24.5834379310345</v>
      </c>
      <c r="DH114">
        <v>500.077068965517</v>
      </c>
      <c r="DI114">
        <v>89.6034413793103</v>
      </c>
      <c r="DJ114">
        <v>0.099959024137931</v>
      </c>
      <c r="DK114">
        <v>26.7292206896552</v>
      </c>
      <c r="DL114">
        <v>27.5101655172414</v>
      </c>
      <c r="DM114">
        <v>999.9</v>
      </c>
      <c r="DN114">
        <v>0</v>
      </c>
      <c r="DO114">
        <v>0</v>
      </c>
      <c r="DP114">
        <v>9998.96413793104</v>
      </c>
      <c r="DQ114">
        <v>0</v>
      </c>
      <c r="DR114">
        <v>9.87079379310345</v>
      </c>
      <c r="DS114">
        <v>-4.08832172413793</v>
      </c>
      <c r="DT114">
        <v>426.421896551724</v>
      </c>
      <c r="DU114">
        <v>430.280482758621</v>
      </c>
      <c r="DV114">
        <v>0.759638517241379</v>
      </c>
      <c r="DW114">
        <v>419.784931034483</v>
      </c>
      <c r="DX114">
        <v>24.3924344827586</v>
      </c>
      <c r="DY114">
        <v>2.25371379310345</v>
      </c>
      <c r="DZ114">
        <v>2.18564551724138</v>
      </c>
      <c r="EA114">
        <v>19.349324137931</v>
      </c>
      <c r="EB114">
        <v>18.8574862068966</v>
      </c>
      <c r="EC114">
        <v>1999.99620689655</v>
      </c>
      <c r="ED114">
        <v>0.979996137931034</v>
      </c>
      <c r="EE114">
        <v>0.0200037862068965</v>
      </c>
      <c r="EF114">
        <v>0</v>
      </c>
      <c r="EG114">
        <v>2.27541724137931</v>
      </c>
      <c r="EH114">
        <v>0</v>
      </c>
      <c r="EI114">
        <v>3647.28827586207</v>
      </c>
      <c r="EJ114">
        <v>17300.1034482759</v>
      </c>
      <c r="EK114">
        <v>38.4436551724138</v>
      </c>
      <c r="EL114">
        <v>39.1548965517241</v>
      </c>
      <c r="EM114">
        <v>38.0643103448276</v>
      </c>
      <c r="EN114">
        <v>37.8295517241379</v>
      </c>
      <c r="EO114">
        <v>37.8186551724138</v>
      </c>
      <c r="EP114">
        <v>1959.98689655172</v>
      </c>
      <c r="EQ114">
        <v>40.0086206896552</v>
      </c>
      <c r="ER114">
        <v>0</v>
      </c>
      <c r="ES114">
        <v>1679677906.7</v>
      </c>
      <c r="ET114">
        <v>0</v>
      </c>
      <c r="EU114">
        <v>2.26537692307692</v>
      </c>
      <c r="EV114">
        <v>0.721709399953391</v>
      </c>
      <c r="EW114">
        <v>9.11658121094907</v>
      </c>
      <c r="EX114">
        <v>3647.29692307692</v>
      </c>
      <c r="EY114">
        <v>15</v>
      </c>
      <c r="EZ114">
        <v>0</v>
      </c>
      <c r="FA114" t="s">
        <v>409</v>
      </c>
      <c r="FB114">
        <v>1510822609</v>
      </c>
      <c r="FC114">
        <v>1510822610</v>
      </c>
      <c r="FD114">
        <v>0</v>
      </c>
      <c r="FE114">
        <v>-0.09</v>
      </c>
      <c r="FF114">
        <v>-0.009</v>
      </c>
      <c r="FG114">
        <v>6.722</v>
      </c>
      <c r="FH114">
        <v>0.497</v>
      </c>
      <c r="FI114">
        <v>420</v>
      </c>
      <c r="FJ114">
        <v>24</v>
      </c>
      <c r="FK114">
        <v>0.26</v>
      </c>
      <c r="FL114">
        <v>0.06</v>
      </c>
      <c r="FM114">
        <v>0.760256875</v>
      </c>
      <c r="FN114">
        <v>-0.00501484052533031</v>
      </c>
      <c r="FO114">
        <v>0.0017348020519284</v>
      </c>
      <c r="FP114">
        <v>1</v>
      </c>
      <c r="FQ114">
        <v>1</v>
      </c>
      <c r="FR114">
        <v>1</v>
      </c>
      <c r="FS114" t="s">
        <v>410</v>
      </c>
      <c r="FT114">
        <v>2.97342</v>
      </c>
      <c r="FU114">
        <v>2.75389</v>
      </c>
      <c r="FV114">
        <v>0.088943</v>
      </c>
      <c r="FW114">
        <v>0.0904547</v>
      </c>
      <c r="FX114">
        <v>0.105551</v>
      </c>
      <c r="FY114">
        <v>0.104591</v>
      </c>
      <c r="FZ114">
        <v>35450.6</v>
      </c>
      <c r="GA114">
        <v>38608.5</v>
      </c>
      <c r="GB114">
        <v>35260.3</v>
      </c>
      <c r="GC114">
        <v>38495.1</v>
      </c>
      <c r="GD114">
        <v>44660.8</v>
      </c>
      <c r="GE114">
        <v>49757</v>
      </c>
      <c r="GF114">
        <v>55054.5</v>
      </c>
      <c r="GG114">
        <v>61715</v>
      </c>
      <c r="GH114">
        <v>1.99468</v>
      </c>
      <c r="GI114">
        <v>1.84212</v>
      </c>
      <c r="GJ114">
        <v>0.114426</v>
      </c>
      <c r="GK114">
        <v>0</v>
      </c>
      <c r="GL114">
        <v>25.6366</v>
      </c>
      <c r="GM114">
        <v>999.9</v>
      </c>
      <c r="GN114">
        <v>67.043</v>
      </c>
      <c r="GO114">
        <v>27.875</v>
      </c>
      <c r="GP114">
        <v>28.1879</v>
      </c>
      <c r="GQ114">
        <v>55.6494</v>
      </c>
      <c r="GR114">
        <v>49.5353</v>
      </c>
      <c r="GS114">
        <v>1</v>
      </c>
      <c r="GT114">
        <v>-0.0688034</v>
      </c>
      <c r="GU114">
        <v>0.419044</v>
      </c>
      <c r="GV114">
        <v>20.1517</v>
      </c>
      <c r="GW114">
        <v>5.19872</v>
      </c>
      <c r="GX114">
        <v>12.004</v>
      </c>
      <c r="GY114">
        <v>4.9756</v>
      </c>
      <c r="GZ114">
        <v>3.293</v>
      </c>
      <c r="HA114">
        <v>999.9</v>
      </c>
      <c r="HB114">
        <v>9999</v>
      </c>
      <c r="HC114">
        <v>9999</v>
      </c>
      <c r="HD114">
        <v>9999</v>
      </c>
      <c r="HE114">
        <v>1.86279</v>
      </c>
      <c r="HF114">
        <v>1.86783</v>
      </c>
      <c r="HG114">
        <v>1.86763</v>
      </c>
      <c r="HH114">
        <v>1.86874</v>
      </c>
      <c r="HI114">
        <v>1.86965</v>
      </c>
      <c r="HJ114">
        <v>1.86567</v>
      </c>
      <c r="HK114">
        <v>1.86676</v>
      </c>
      <c r="HL114">
        <v>1.86813</v>
      </c>
      <c r="HM114">
        <v>5</v>
      </c>
      <c r="HN114">
        <v>0</v>
      </c>
      <c r="HO114">
        <v>0</v>
      </c>
      <c r="HP114">
        <v>0</v>
      </c>
      <c r="HQ114" t="s">
        <v>411</v>
      </c>
      <c r="HR114" t="s">
        <v>412</v>
      </c>
      <c r="HS114" t="s">
        <v>413</v>
      </c>
      <c r="HT114" t="s">
        <v>413</v>
      </c>
      <c r="HU114" t="s">
        <v>413</v>
      </c>
      <c r="HV114" t="s">
        <v>413</v>
      </c>
      <c r="HW114">
        <v>0</v>
      </c>
      <c r="HX114">
        <v>100</v>
      </c>
      <c r="HY114">
        <v>100</v>
      </c>
      <c r="HZ114">
        <v>6.757</v>
      </c>
      <c r="IA114">
        <v>0.5689</v>
      </c>
      <c r="IB114">
        <v>4.05733592392587</v>
      </c>
      <c r="IC114">
        <v>0.00686039997816796</v>
      </c>
      <c r="ID114">
        <v>-6.09800565113382e-07</v>
      </c>
      <c r="IE114">
        <v>-3.62270322714017e-11</v>
      </c>
      <c r="IF114">
        <v>0.00552775430249796</v>
      </c>
      <c r="IG114">
        <v>-0.0240141547127097</v>
      </c>
      <c r="IH114">
        <v>0.00268956239764471</v>
      </c>
      <c r="II114">
        <v>-3.17667099220491e-05</v>
      </c>
      <c r="IJ114">
        <v>-3</v>
      </c>
      <c r="IK114">
        <v>2046</v>
      </c>
      <c r="IL114">
        <v>1</v>
      </c>
      <c r="IM114">
        <v>25</v>
      </c>
      <c r="IN114">
        <v>-534.2</v>
      </c>
      <c r="IO114">
        <v>-534.2</v>
      </c>
      <c r="IP114">
        <v>1.0022</v>
      </c>
      <c r="IQ114">
        <v>2.60742</v>
      </c>
      <c r="IR114">
        <v>1.54785</v>
      </c>
      <c r="IS114">
        <v>2.30957</v>
      </c>
      <c r="IT114">
        <v>1.34644</v>
      </c>
      <c r="IU114">
        <v>2.42554</v>
      </c>
      <c r="IV114">
        <v>31.9365</v>
      </c>
      <c r="IW114">
        <v>14.8325</v>
      </c>
      <c r="IX114">
        <v>18</v>
      </c>
      <c r="IY114">
        <v>503.982</v>
      </c>
      <c r="IZ114">
        <v>406.481</v>
      </c>
      <c r="JA114">
        <v>24.4194</v>
      </c>
      <c r="JB114">
        <v>26.3686</v>
      </c>
      <c r="JC114">
        <v>30</v>
      </c>
      <c r="JD114">
        <v>26.3267</v>
      </c>
      <c r="JE114">
        <v>26.2717</v>
      </c>
      <c r="JF114">
        <v>20.0794</v>
      </c>
      <c r="JG114">
        <v>24.0008</v>
      </c>
      <c r="JH114">
        <v>100</v>
      </c>
      <c r="JI114">
        <v>24.4099</v>
      </c>
      <c r="JJ114">
        <v>399.775</v>
      </c>
      <c r="JK114">
        <v>24.3398</v>
      </c>
      <c r="JL114">
        <v>102.173</v>
      </c>
      <c r="JM114">
        <v>102.745</v>
      </c>
    </row>
    <row r="115" spans="1:273">
      <c r="A115">
        <v>99</v>
      </c>
      <c r="B115">
        <v>1510790563.5</v>
      </c>
      <c r="C115">
        <v>2311.90000009537</v>
      </c>
      <c r="D115" t="s">
        <v>608</v>
      </c>
      <c r="E115" t="s">
        <v>609</v>
      </c>
      <c r="F115">
        <v>5</v>
      </c>
      <c r="G115" t="s">
        <v>405</v>
      </c>
      <c r="H115" t="s">
        <v>406</v>
      </c>
      <c r="I115">
        <v>1510790555.73214</v>
      </c>
      <c r="J115">
        <f>(K115)/1000</f>
        <v>0</v>
      </c>
      <c r="K115">
        <f>IF(CZ115, AN115, AH115)</f>
        <v>0</v>
      </c>
      <c r="L115">
        <f>IF(CZ115, AI115, AG115)</f>
        <v>0</v>
      </c>
      <c r="M115">
        <f>DB115 - IF(AU115&gt;1, L115*CV115*100.0/(AW115*DP115), 0)</f>
        <v>0</v>
      </c>
      <c r="N115">
        <f>((T115-J115/2)*M115-L115)/(T115+J115/2)</f>
        <v>0</v>
      </c>
      <c r="O115">
        <f>N115*(DI115+DJ115)/1000.0</f>
        <v>0</v>
      </c>
      <c r="P115">
        <f>(DB115 - IF(AU115&gt;1, L115*CV115*100.0/(AW115*DP115), 0))*(DI115+DJ115)/1000.0</f>
        <v>0</v>
      </c>
      <c r="Q115">
        <f>2.0/((1/S115-1/R115)+SIGN(S115)*SQRT((1/S115-1/R115)*(1/S115-1/R115) + 4*CW115/((CW115+1)*(CW115+1))*(2*1/S115*1/R115-1/R115*1/R115)))</f>
        <v>0</v>
      </c>
      <c r="R115">
        <f>IF(LEFT(CX115,1)&lt;&gt;"0",IF(LEFT(CX115,1)="1",3.0,CY115),$D$5+$E$5*(DP115*DI115/($K$5*1000))+$F$5*(DP115*DI115/($K$5*1000))*MAX(MIN(CV115,$J$5),$I$5)*MAX(MIN(CV115,$J$5),$I$5)+$G$5*MAX(MIN(CV115,$J$5),$I$5)*(DP115*DI115/($K$5*1000))+$H$5*(DP115*DI115/($K$5*1000))*(DP115*DI115/($K$5*1000)))</f>
        <v>0</v>
      </c>
      <c r="S115">
        <f>J115*(1000-(1000*0.61365*exp(17.502*W115/(240.97+W115))/(DI115+DJ115)+DD115)/2)/(1000*0.61365*exp(17.502*W115/(240.97+W115))/(DI115+DJ115)-DD115)</f>
        <v>0</v>
      </c>
      <c r="T115">
        <f>1/((CW115+1)/(Q115/1.6)+1/(R115/1.37)) + CW115/((CW115+1)/(Q115/1.6) + CW115/(R115/1.37))</f>
        <v>0</v>
      </c>
      <c r="U115">
        <f>(CR115*CU115)</f>
        <v>0</v>
      </c>
      <c r="V115">
        <f>(DK115+(U115+2*0.95*5.67E-8*(((DK115+$B$7)+273)^4-(DK115+273)^4)-44100*J115)/(1.84*29.3*R115+8*0.95*5.67E-8*(DK115+273)^3))</f>
        <v>0</v>
      </c>
      <c r="W115">
        <f>($C$7*DL115+$D$7*DM115+$E$7*V115)</f>
        <v>0</v>
      </c>
      <c r="X115">
        <f>0.61365*exp(17.502*W115/(240.97+W115))</f>
        <v>0</v>
      </c>
      <c r="Y115">
        <f>(Z115/AA115*100)</f>
        <v>0</v>
      </c>
      <c r="Z115">
        <f>DD115*(DI115+DJ115)/1000</f>
        <v>0</v>
      </c>
      <c r="AA115">
        <f>0.61365*exp(17.502*DK115/(240.97+DK115))</f>
        <v>0</v>
      </c>
      <c r="AB115">
        <f>(X115-DD115*(DI115+DJ115)/1000)</f>
        <v>0</v>
      </c>
      <c r="AC115">
        <f>(-J115*44100)</f>
        <v>0</v>
      </c>
      <c r="AD115">
        <f>2*29.3*R115*0.92*(DK115-W115)</f>
        <v>0</v>
      </c>
      <c r="AE115">
        <f>2*0.95*5.67E-8*(((DK115+$B$7)+273)^4-(W115+273)^4)</f>
        <v>0</v>
      </c>
      <c r="AF115">
        <f>U115+AE115+AC115+AD115</f>
        <v>0</v>
      </c>
      <c r="AG115">
        <f>DH115*AU115*(DC115-DB115*(1000-AU115*DE115)/(1000-AU115*DD115))/(100*CV115)</f>
        <v>0</v>
      </c>
      <c r="AH115">
        <f>1000*DH115*AU115*(DD115-DE115)/(100*CV115*(1000-AU115*DD115))</f>
        <v>0</v>
      </c>
      <c r="AI115">
        <f>(AJ115 - AK115 - DI115*1E3/(8.314*(DK115+273.15)) * AM115/DH115 * AL115) * DH115/(100*CV115) * (1000 - DE115)/1000</f>
        <v>0</v>
      </c>
      <c r="AJ115">
        <v>421.444179925342</v>
      </c>
      <c r="AK115">
        <v>422.400727272727</v>
      </c>
      <c r="AL115">
        <v>-1.04235702188136</v>
      </c>
      <c r="AM115">
        <v>64.2423246042722</v>
      </c>
      <c r="AN115">
        <f>(AP115 - AO115 + DI115*1E3/(8.314*(DK115+273.15)) * AR115/DH115 * AQ115) * DH115/(100*CV115) * 1000/(1000 - AP115)</f>
        <v>0</v>
      </c>
      <c r="AO115">
        <v>24.3964439587418</v>
      </c>
      <c r="AP115">
        <v>25.158456969697</v>
      </c>
      <c r="AQ115">
        <v>3.77955947398334e-06</v>
      </c>
      <c r="AR115">
        <v>102.202052282038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MAX(0,($B$13+$C$13*DP115)/(1+$D$13*DP115)*DI115/(DK115+273)*$E$13)</f>
        <v>0</v>
      </c>
      <c r="AX115" t="s">
        <v>407</v>
      </c>
      <c r="AY115" t="s">
        <v>407</v>
      </c>
      <c r="AZ115">
        <v>0</v>
      </c>
      <c r="BA115">
        <v>0</v>
      </c>
      <c r="BB115">
        <f>1-AZ115/BA115</f>
        <v>0</v>
      </c>
      <c r="BC115">
        <v>0</v>
      </c>
      <c r="BD115" t="s">
        <v>407</v>
      </c>
      <c r="BE115" t="s">
        <v>407</v>
      </c>
      <c r="BF115">
        <v>0</v>
      </c>
      <c r="BG115">
        <v>0</v>
      </c>
      <c r="BH115">
        <f>1-BF115/BG115</f>
        <v>0</v>
      </c>
      <c r="BI115">
        <v>0.5</v>
      </c>
      <c r="BJ115">
        <f>CS115</f>
        <v>0</v>
      </c>
      <c r="BK115">
        <f>L115</f>
        <v>0</v>
      </c>
      <c r="BL115">
        <f>BH115*BI115*BJ115</f>
        <v>0</v>
      </c>
      <c r="BM115">
        <f>(BK115-BC115)/BJ115</f>
        <v>0</v>
      </c>
      <c r="BN115">
        <f>(BA115-BG115)/BG115</f>
        <v>0</v>
      </c>
      <c r="BO115">
        <f>AZ115/(BB115+AZ115/BG115)</f>
        <v>0</v>
      </c>
      <c r="BP115" t="s">
        <v>407</v>
      </c>
      <c r="BQ115">
        <v>0</v>
      </c>
      <c r="BR115">
        <f>IF(BQ115&lt;&gt;0, BQ115, BO115)</f>
        <v>0</v>
      </c>
      <c r="BS115">
        <f>1-BR115/BG115</f>
        <v>0</v>
      </c>
      <c r="BT115">
        <f>(BG115-BF115)/(BG115-BR115)</f>
        <v>0</v>
      </c>
      <c r="BU115">
        <f>(BA115-BG115)/(BA115-BR115)</f>
        <v>0</v>
      </c>
      <c r="BV115">
        <f>(BG115-BF115)/(BG115-AZ115)</f>
        <v>0</v>
      </c>
      <c r="BW115">
        <f>(BA115-BG115)/(BA115-AZ115)</f>
        <v>0</v>
      </c>
      <c r="BX115">
        <f>(BT115*BR115/BF115)</f>
        <v>0</v>
      </c>
      <c r="BY115">
        <f>(1-BX115)</f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f>$B$11*DQ115+$C$11*DR115+$F$11*EC115*(1-EF115)</f>
        <v>0</v>
      </c>
      <c r="CS115">
        <f>CR115*CT115</f>
        <v>0</v>
      </c>
      <c r="CT115">
        <f>($B$11*$D$9+$C$11*$D$9+$F$11*((EP115+EH115)/MAX(EP115+EH115+EQ115, 0.1)*$I$9+EQ115/MAX(EP115+EH115+EQ115, 0.1)*$J$9))/($B$11+$C$11+$F$11)</f>
        <v>0</v>
      </c>
      <c r="CU115">
        <f>($B$11*$K$9+$C$11*$K$9+$F$11*((EP115+EH115)/MAX(EP115+EH115+EQ115, 0.1)*$P$9+EQ115/MAX(EP115+EH115+EQ115, 0.1)*$Q$9))/($B$11+$C$11+$F$11)</f>
        <v>0</v>
      </c>
      <c r="CV115">
        <v>2.18</v>
      </c>
      <c r="CW115">
        <v>0.5</v>
      </c>
      <c r="CX115" t="s">
        <v>408</v>
      </c>
      <c r="CY115">
        <v>2</v>
      </c>
      <c r="CZ115" t="b">
        <v>1</v>
      </c>
      <c r="DA115">
        <v>1510790555.73214</v>
      </c>
      <c r="DB115">
        <v>415.126964285714</v>
      </c>
      <c r="DC115">
        <v>416.791178571429</v>
      </c>
      <c r="DD115">
        <v>25.1549214285714</v>
      </c>
      <c r="DE115">
        <v>24.3946178571429</v>
      </c>
      <c r="DF115">
        <v>408.37225</v>
      </c>
      <c r="DG115">
        <v>24.5861535714286</v>
      </c>
      <c r="DH115">
        <v>500.086357142857</v>
      </c>
      <c r="DI115">
        <v>89.6026321428571</v>
      </c>
      <c r="DJ115">
        <v>0.0999973464285714</v>
      </c>
      <c r="DK115">
        <v>26.7304607142857</v>
      </c>
      <c r="DL115">
        <v>27.5110892857143</v>
      </c>
      <c r="DM115">
        <v>999.9</v>
      </c>
      <c r="DN115">
        <v>0</v>
      </c>
      <c r="DO115">
        <v>0</v>
      </c>
      <c r="DP115">
        <v>9991.71785714286</v>
      </c>
      <c r="DQ115">
        <v>0</v>
      </c>
      <c r="DR115">
        <v>9.87436</v>
      </c>
      <c r="DS115">
        <v>-1.6641585</v>
      </c>
      <c r="DT115">
        <v>425.838928571429</v>
      </c>
      <c r="DU115">
        <v>427.212892857143</v>
      </c>
      <c r="DV115">
        <v>0.760301535714286</v>
      </c>
      <c r="DW115">
        <v>416.791178571429</v>
      </c>
      <c r="DX115">
        <v>24.3946178571429</v>
      </c>
      <c r="DY115">
        <v>2.25394892857143</v>
      </c>
      <c r="DZ115">
        <v>2.18582178571429</v>
      </c>
      <c r="EA115">
        <v>19.3510035714286</v>
      </c>
      <c r="EB115">
        <v>18.8587785714286</v>
      </c>
      <c r="EC115">
        <v>1999.99964285714</v>
      </c>
      <c r="ED115">
        <v>0.979997035714286</v>
      </c>
      <c r="EE115">
        <v>0.0200028285714286</v>
      </c>
      <c r="EF115">
        <v>0</v>
      </c>
      <c r="EG115">
        <v>2.33170357142857</v>
      </c>
      <c r="EH115">
        <v>0</v>
      </c>
      <c r="EI115">
        <v>3648.11928571429</v>
      </c>
      <c r="EJ115">
        <v>17300.1321428571</v>
      </c>
      <c r="EK115">
        <v>38.5488214285714</v>
      </c>
      <c r="EL115">
        <v>39.2809642857143</v>
      </c>
      <c r="EM115">
        <v>38.1693214285714</v>
      </c>
      <c r="EN115">
        <v>37.9863928571429</v>
      </c>
      <c r="EO115">
        <v>37.9193214285714</v>
      </c>
      <c r="EP115">
        <v>1959.99357142857</v>
      </c>
      <c r="EQ115">
        <v>40.0053571428571</v>
      </c>
      <c r="ER115">
        <v>0</v>
      </c>
      <c r="ES115">
        <v>1679677912.1</v>
      </c>
      <c r="ET115">
        <v>0</v>
      </c>
      <c r="EU115">
        <v>2.320004</v>
      </c>
      <c r="EV115">
        <v>-0.631953845279511</v>
      </c>
      <c r="EW115">
        <v>10.4830769523632</v>
      </c>
      <c r="EX115">
        <v>3648.2432</v>
      </c>
      <c r="EY115">
        <v>15</v>
      </c>
      <c r="EZ115">
        <v>0</v>
      </c>
      <c r="FA115" t="s">
        <v>409</v>
      </c>
      <c r="FB115">
        <v>1510822609</v>
      </c>
      <c r="FC115">
        <v>1510822610</v>
      </c>
      <c r="FD115">
        <v>0</v>
      </c>
      <c r="FE115">
        <v>-0.09</v>
      </c>
      <c r="FF115">
        <v>-0.009</v>
      </c>
      <c r="FG115">
        <v>6.722</v>
      </c>
      <c r="FH115">
        <v>0.497</v>
      </c>
      <c r="FI115">
        <v>420</v>
      </c>
      <c r="FJ115">
        <v>24</v>
      </c>
      <c r="FK115">
        <v>0.26</v>
      </c>
      <c r="FL115">
        <v>0.06</v>
      </c>
      <c r="FM115">
        <v>0.75979835</v>
      </c>
      <c r="FN115">
        <v>0.00526840525328349</v>
      </c>
      <c r="FO115">
        <v>0.00107900156510545</v>
      </c>
      <c r="FP115">
        <v>1</v>
      </c>
      <c r="FQ115">
        <v>1</v>
      </c>
      <c r="FR115">
        <v>1</v>
      </c>
      <c r="FS115" t="s">
        <v>410</v>
      </c>
      <c r="FT115">
        <v>2.97345</v>
      </c>
      <c r="FU115">
        <v>2.75397</v>
      </c>
      <c r="FV115">
        <v>0.0881862</v>
      </c>
      <c r="FW115">
        <v>0.0881905</v>
      </c>
      <c r="FX115">
        <v>0.105555</v>
      </c>
      <c r="FY115">
        <v>0.104597</v>
      </c>
      <c r="FZ115">
        <v>35479.9</v>
      </c>
      <c r="GA115">
        <v>38704.4</v>
      </c>
      <c r="GB115">
        <v>35260.1</v>
      </c>
      <c r="GC115">
        <v>38494.9</v>
      </c>
      <c r="GD115">
        <v>44660.7</v>
      </c>
      <c r="GE115">
        <v>49756.3</v>
      </c>
      <c r="GF115">
        <v>55054.6</v>
      </c>
      <c r="GG115">
        <v>61714.6</v>
      </c>
      <c r="GH115">
        <v>1.99443</v>
      </c>
      <c r="GI115">
        <v>1.84168</v>
      </c>
      <c r="GJ115">
        <v>0.11364</v>
      </c>
      <c r="GK115">
        <v>0</v>
      </c>
      <c r="GL115">
        <v>25.6413</v>
      </c>
      <c r="GM115">
        <v>999.9</v>
      </c>
      <c r="GN115">
        <v>67.068</v>
      </c>
      <c r="GO115">
        <v>27.855</v>
      </c>
      <c r="GP115">
        <v>28.1656</v>
      </c>
      <c r="GQ115">
        <v>55.2694</v>
      </c>
      <c r="GR115">
        <v>49.4071</v>
      </c>
      <c r="GS115">
        <v>1</v>
      </c>
      <c r="GT115">
        <v>-0.0689837</v>
      </c>
      <c r="GU115">
        <v>0.41741</v>
      </c>
      <c r="GV115">
        <v>20.1516</v>
      </c>
      <c r="GW115">
        <v>5.19872</v>
      </c>
      <c r="GX115">
        <v>12.004</v>
      </c>
      <c r="GY115">
        <v>4.9754</v>
      </c>
      <c r="GZ115">
        <v>3.29303</v>
      </c>
      <c r="HA115">
        <v>999.9</v>
      </c>
      <c r="HB115">
        <v>9999</v>
      </c>
      <c r="HC115">
        <v>9999</v>
      </c>
      <c r="HD115">
        <v>9999</v>
      </c>
      <c r="HE115">
        <v>1.86279</v>
      </c>
      <c r="HF115">
        <v>1.86783</v>
      </c>
      <c r="HG115">
        <v>1.86764</v>
      </c>
      <c r="HH115">
        <v>1.86873</v>
      </c>
      <c r="HI115">
        <v>1.86963</v>
      </c>
      <c r="HJ115">
        <v>1.86568</v>
      </c>
      <c r="HK115">
        <v>1.86676</v>
      </c>
      <c r="HL115">
        <v>1.86813</v>
      </c>
      <c r="HM115">
        <v>5</v>
      </c>
      <c r="HN115">
        <v>0</v>
      </c>
      <c r="HO115">
        <v>0</v>
      </c>
      <c r="HP115">
        <v>0</v>
      </c>
      <c r="HQ115" t="s">
        <v>411</v>
      </c>
      <c r="HR115" t="s">
        <v>412</v>
      </c>
      <c r="HS115" t="s">
        <v>413</v>
      </c>
      <c r="HT115" t="s">
        <v>413</v>
      </c>
      <c r="HU115" t="s">
        <v>413</v>
      </c>
      <c r="HV115" t="s">
        <v>413</v>
      </c>
      <c r="HW115">
        <v>0</v>
      </c>
      <c r="HX115">
        <v>100</v>
      </c>
      <c r="HY115">
        <v>100</v>
      </c>
      <c r="HZ115">
        <v>6.729</v>
      </c>
      <c r="IA115">
        <v>0.5689</v>
      </c>
      <c r="IB115">
        <v>4.05733592392587</v>
      </c>
      <c r="IC115">
        <v>0.00686039997816796</v>
      </c>
      <c r="ID115">
        <v>-6.09800565113382e-07</v>
      </c>
      <c r="IE115">
        <v>-3.62270322714017e-11</v>
      </c>
      <c r="IF115">
        <v>0.00552775430249796</v>
      </c>
      <c r="IG115">
        <v>-0.0240141547127097</v>
      </c>
      <c r="IH115">
        <v>0.00268956239764471</v>
      </c>
      <c r="II115">
        <v>-3.17667099220491e-05</v>
      </c>
      <c r="IJ115">
        <v>-3</v>
      </c>
      <c r="IK115">
        <v>2046</v>
      </c>
      <c r="IL115">
        <v>1</v>
      </c>
      <c r="IM115">
        <v>25</v>
      </c>
      <c r="IN115">
        <v>-534.1</v>
      </c>
      <c r="IO115">
        <v>-534.1</v>
      </c>
      <c r="IP115">
        <v>0.975342</v>
      </c>
      <c r="IQ115">
        <v>2.6123</v>
      </c>
      <c r="IR115">
        <v>1.54785</v>
      </c>
      <c r="IS115">
        <v>2.31079</v>
      </c>
      <c r="IT115">
        <v>1.34644</v>
      </c>
      <c r="IU115">
        <v>2.44995</v>
      </c>
      <c r="IV115">
        <v>31.9365</v>
      </c>
      <c r="IW115">
        <v>14.8325</v>
      </c>
      <c r="IX115">
        <v>18</v>
      </c>
      <c r="IY115">
        <v>503.816</v>
      </c>
      <c r="IZ115">
        <v>406.242</v>
      </c>
      <c r="JA115">
        <v>24.4094</v>
      </c>
      <c r="JB115">
        <v>26.3703</v>
      </c>
      <c r="JC115">
        <v>30.0001</v>
      </c>
      <c r="JD115">
        <v>26.3267</v>
      </c>
      <c r="JE115">
        <v>26.2733</v>
      </c>
      <c r="JF115">
        <v>19.5367</v>
      </c>
      <c r="JG115">
        <v>24.0008</v>
      </c>
      <c r="JH115">
        <v>100</v>
      </c>
      <c r="JI115">
        <v>24.4014</v>
      </c>
      <c r="JJ115">
        <v>379.64</v>
      </c>
      <c r="JK115">
        <v>24.3398</v>
      </c>
      <c r="JL115">
        <v>102.173</v>
      </c>
      <c r="JM115">
        <v>102.744</v>
      </c>
    </row>
    <row r="116" spans="1:273">
      <c r="A116">
        <v>100</v>
      </c>
      <c r="B116">
        <v>1510790568.5</v>
      </c>
      <c r="C116">
        <v>2316.90000009537</v>
      </c>
      <c r="D116" t="s">
        <v>610</v>
      </c>
      <c r="E116" t="s">
        <v>611</v>
      </c>
      <c r="F116">
        <v>5</v>
      </c>
      <c r="G116" t="s">
        <v>405</v>
      </c>
      <c r="H116" t="s">
        <v>406</v>
      </c>
      <c r="I116">
        <v>1510790561</v>
      </c>
      <c r="J116">
        <f>(K116)/1000</f>
        <v>0</v>
      </c>
      <c r="K116">
        <f>IF(CZ116, AN116, AH116)</f>
        <v>0</v>
      </c>
      <c r="L116">
        <f>IF(CZ116, AI116, AG116)</f>
        <v>0</v>
      </c>
      <c r="M116">
        <f>DB116 - IF(AU116&gt;1, L116*CV116*100.0/(AW116*DP116), 0)</f>
        <v>0</v>
      </c>
      <c r="N116">
        <f>((T116-J116/2)*M116-L116)/(T116+J116/2)</f>
        <v>0</v>
      </c>
      <c r="O116">
        <f>N116*(DI116+DJ116)/1000.0</f>
        <v>0</v>
      </c>
      <c r="P116">
        <f>(DB116 - IF(AU116&gt;1, L116*CV116*100.0/(AW116*DP116), 0))*(DI116+DJ116)/1000.0</f>
        <v>0</v>
      </c>
      <c r="Q116">
        <f>2.0/((1/S116-1/R116)+SIGN(S116)*SQRT((1/S116-1/R116)*(1/S116-1/R116) + 4*CW116/((CW116+1)*(CW116+1))*(2*1/S116*1/R116-1/R116*1/R116)))</f>
        <v>0</v>
      </c>
      <c r="R116">
        <f>IF(LEFT(CX116,1)&lt;&gt;"0",IF(LEFT(CX116,1)="1",3.0,CY116),$D$5+$E$5*(DP116*DI116/($K$5*1000))+$F$5*(DP116*DI116/($K$5*1000))*MAX(MIN(CV116,$J$5),$I$5)*MAX(MIN(CV116,$J$5),$I$5)+$G$5*MAX(MIN(CV116,$J$5),$I$5)*(DP116*DI116/($K$5*1000))+$H$5*(DP116*DI116/($K$5*1000))*(DP116*DI116/($K$5*1000)))</f>
        <v>0</v>
      </c>
      <c r="S116">
        <f>J116*(1000-(1000*0.61365*exp(17.502*W116/(240.97+W116))/(DI116+DJ116)+DD116)/2)/(1000*0.61365*exp(17.502*W116/(240.97+W116))/(DI116+DJ116)-DD116)</f>
        <v>0</v>
      </c>
      <c r="T116">
        <f>1/((CW116+1)/(Q116/1.6)+1/(R116/1.37)) + CW116/((CW116+1)/(Q116/1.6) + CW116/(R116/1.37))</f>
        <v>0</v>
      </c>
      <c r="U116">
        <f>(CR116*CU116)</f>
        <v>0</v>
      </c>
      <c r="V116">
        <f>(DK116+(U116+2*0.95*5.67E-8*(((DK116+$B$7)+273)^4-(DK116+273)^4)-44100*J116)/(1.84*29.3*R116+8*0.95*5.67E-8*(DK116+273)^3))</f>
        <v>0</v>
      </c>
      <c r="W116">
        <f>($C$7*DL116+$D$7*DM116+$E$7*V116)</f>
        <v>0</v>
      </c>
      <c r="X116">
        <f>0.61365*exp(17.502*W116/(240.97+W116))</f>
        <v>0</v>
      </c>
      <c r="Y116">
        <f>(Z116/AA116*100)</f>
        <v>0</v>
      </c>
      <c r="Z116">
        <f>DD116*(DI116+DJ116)/1000</f>
        <v>0</v>
      </c>
      <c r="AA116">
        <f>0.61365*exp(17.502*DK116/(240.97+DK116))</f>
        <v>0</v>
      </c>
      <c r="AB116">
        <f>(X116-DD116*(DI116+DJ116)/1000)</f>
        <v>0</v>
      </c>
      <c r="AC116">
        <f>(-J116*44100)</f>
        <v>0</v>
      </c>
      <c r="AD116">
        <f>2*29.3*R116*0.92*(DK116-W116)</f>
        <v>0</v>
      </c>
      <c r="AE116">
        <f>2*0.95*5.67E-8*(((DK116+$B$7)+273)^4-(W116+273)^4)</f>
        <v>0</v>
      </c>
      <c r="AF116">
        <f>U116+AE116+AC116+AD116</f>
        <v>0</v>
      </c>
      <c r="AG116">
        <f>DH116*AU116*(DC116-DB116*(1000-AU116*DE116)/(1000-AU116*DD116))/(100*CV116)</f>
        <v>0</v>
      </c>
      <c r="AH116">
        <f>1000*DH116*AU116*(DD116-DE116)/(100*CV116*(1000-AU116*DD116))</f>
        <v>0</v>
      </c>
      <c r="AI116">
        <f>(AJ116 - AK116 - DI116*1E3/(8.314*(DK116+273.15)) * AM116/DH116 * AL116) * DH116/(100*CV116) * (1000 - DE116)/1000</f>
        <v>0</v>
      </c>
      <c r="AJ116">
        <v>406.363410848368</v>
      </c>
      <c r="AK116">
        <v>412.416684848485</v>
      </c>
      <c r="AL116">
        <v>-2.14256427381016</v>
      </c>
      <c r="AM116">
        <v>64.2423246042722</v>
      </c>
      <c r="AN116">
        <f>(AP116 - AO116 + DI116*1E3/(8.314*(DK116+273.15)) * AR116/DH116 * AQ116) * DH116/(100*CV116) * 1000/(1000 - AP116)</f>
        <v>0</v>
      </c>
      <c r="AO116">
        <v>24.4012957070381</v>
      </c>
      <c r="AP116">
        <v>25.1584490909091</v>
      </c>
      <c r="AQ116">
        <v>-5.87988373026532e-06</v>
      </c>
      <c r="AR116">
        <v>102.202052282038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MAX(0,($B$13+$C$13*DP116)/(1+$D$13*DP116)*DI116/(DK116+273)*$E$13)</f>
        <v>0</v>
      </c>
      <c r="AX116" t="s">
        <v>407</v>
      </c>
      <c r="AY116" t="s">
        <v>407</v>
      </c>
      <c r="AZ116">
        <v>0</v>
      </c>
      <c r="BA116">
        <v>0</v>
      </c>
      <c r="BB116">
        <f>1-AZ116/BA116</f>
        <v>0</v>
      </c>
      <c r="BC116">
        <v>0</v>
      </c>
      <c r="BD116" t="s">
        <v>407</v>
      </c>
      <c r="BE116" t="s">
        <v>407</v>
      </c>
      <c r="BF116">
        <v>0</v>
      </c>
      <c r="BG116">
        <v>0</v>
      </c>
      <c r="BH116">
        <f>1-BF116/BG116</f>
        <v>0</v>
      </c>
      <c r="BI116">
        <v>0.5</v>
      </c>
      <c r="BJ116">
        <f>CS116</f>
        <v>0</v>
      </c>
      <c r="BK116">
        <f>L116</f>
        <v>0</v>
      </c>
      <c r="BL116">
        <f>BH116*BI116*BJ116</f>
        <v>0</v>
      </c>
      <c r="BM116">
        <f>(BK116-BC116)/BJ116</f>
        <v>0</v>
      </c>
      <c r="BN116">
        <f>(BA116-BG116)/BG116</f>
        <v>0</v>
      </c>
      <c r="BO116">
        <f>AZ116/(BB116+AZ116/BG116)</f>
        <v>0</v>
      </c>
      <c r="BP116" t="s">
        <v>407</v>
      </c>
      <c r="BQ116">
        <v>0</v>
      </c>
      <c r="BR116">
        <f>IF(BQ116&lt;&gt;0, BQ116, BO116)</f>
        <v>0</v>
      </c>
      <c r="BS116">
        <f>1-BR116/BG116</f>
        <v>0</v>
      </c>
      <c r="BT116">
        <f>(BG116-BF116)/(BG116-BR116)</f>
        <v>0</v>
      </c>
      <c r="BU116">
        <f>(BA116-BG116)/(BA116-BR116)</f>
        <v>0</v>
      </c>
      <c r="BV116">
        <f>(BG116-BF116)/(BG116-AZ116)</f>
        <v>0</v>
      </c>
      <c r="BW116">
        <f>(BA116-BG116)/(BA116-AZ116)</f>
        <v>0</v>
      </c>
      <c r="BX116">
        <f>(BT116*BR116/BF116)</f>
        <v>0</v>
      </c>
      <c r="BY116">
        <f>(1-BX116)</f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f>$B$11*DQ116+$C$11*DR116+$F$11*EC116*(1-EF116)</f>
        <v>0</v>
      </c>
      <c r="CS116">
        <f>CR116*CT116</f>
        <v>0</v>
      </c>
      <c r="CT116">
        <f>($B$11*$D$9+$C$11*$D$9+$F$11*((EP116+EH116)/MAX(EP116+EH116+EQ116, 0.1)*$I$9+EQ116/MAX(EP116+EH116+EQ116, 0.1)*$J$9))/($B$11+$C$11+$F$11)</f>
        <v>0</v>
      </c>
      <c r="CU116">
        <f>($B$11*$K$9+$C$11*$K$9+$F$11*((EP116+EH116)/MAX(EP116+EH116+EQ116, 0.1)*$P$9+EQ116/MAX(EP116+EH116+EQ116, 0.1)*$Q$9))/($B$11+$C$11+$F$11)</f>
        <v>0</v>
      </c>
      <c r="CV116">
        <v>2.18</v>
      </c>
      <c r="CW116">
        <v>0.5</v>
      </c>
      <c r="CX116" t="s">
        <v>408</v>
      </c>
      <c r="CY116">
        <v>2</v>
      </c>
      <c r="CZ116" t="b">
        <v>1</v>
      </c>
      <c r="DA116">
        <v>1510790561</v>
      </c>
      <c r="DB116">
        <v>411.966555555556</v>
      </c>
      <c r="DC116">
        <v>408.691703703704</v>
      </c>
      <c r="DD116">
        <v>25.1568</v>
      </c>
      <c r="DE116">
        <v>24.3978296296296</v>
      </c>
      <c r="DF116">
        <v>405.231703703704</v>
      </c>
      <c r="DG116">
        <v>24.587937037037</v>
      </c>
      <c r="DH116">
        <v>500.087555555556</v>
      </c>
      <c r="DI116">
        <v>89.6019555555556</v>
      </c>
      <c r="DJ116">
        <v>0.100067748148148</v>
      </c>
      <c r="DK116">
        <v>26.7313777777778</v>
      </c>
      <c r="DL116">
        <v>27.5055962962963</v>
      </c>
      <c r="DM116">
        <v>999.9</v>
      </c>
      <c r="DN116">
        <v>0</v>
      </c>
      <c r="DO116">
        <v>0</v>
      </c>
      <c r="DP116">
        <v>9994.77185185185</v>
      </c>
      <c r="DQ116">
        <v>0</v>
      </c>
      <c r="DR116">
        <v>9.87436</v>
      </c>
      <c r="DS116">
        <v>3.27474562962963</v>
      </c>
      <c r="DT116">
        <v>422.597777777778</v>
      </c>
      <c r="DU116">
        <v>418.912407407407</v>
      </c>
      <c r="DV116">
        <v>0.758971851851852</v>
      </c>
      <c r="DW116">
        <v>408.691703703704</v>
      </c>
      <c r="DX116">
        <v>24.3978296296296</v>
      </c>
      <c r="DY116">
        <v>2.25409925925926</v>
      </c>
      <c r="DZ116">
        <v>2.18609259259259</v>
      </c>
      <c r="EA116">
        <v>19.3520777777778</v>
      </c>
      <c r="EB116">
        <v>18.8607740740741</v>
      </c>
      <c r="EC116">
        <v>1999.97296296296</v>
      </c>
      <c r="ED116">
        <v>0.979997777777778</v>
      </c>
      <c r="EE116">
        <v>0.0200020407407407</v>
      </c>
      <c r="EF116">
        <v>0</v>
      </c>
      <c r="EG116">
        <v>2.32335925925926</v>
      </c>
      <c r="EH116">
        <v>0</v>
      </c>
      <c r="EI116">
        <v>3649.15296296296</v>
      </c>
      <c r="EJ116">
        <v>17299.9111111111</v>
      </c>
      <c r="EK116">
        <v>38.6571481481481</v>
      </c>
      <c r="EL116">
        <v>39.4071481481481</v>
      </c>
      <c r="EM116">
        <v>38.2752222222222</v>
      </c>
      <c r="EN116">
        <v>38.1362962962963</v>
      </c>
      <c r="EO116">
        <v>38.0367407407407</v>
      </c>
      <c r="EP116">
        <v>1959.97037037037</v>
      </c>
      <c r="EQ116">
        <v>40.0018518518519</v>
      </c>
      <c r="ER116">
        <v>0</v>
      </c>
      <c r="ES116">
        <v>1679677916.9</v>
      </c>
      <c r="ET116">
        <v>0</v>
      </c>
      <c r="EU116">
        <v>2.29632</v>
      </c>
      <c r="EV116">
        <v>-0.387130769065915</v>
      </c>
      <c r="EW116">
        <v>15.3384615171844</v>
      </c>
      <c r="EX116">
        <v>3649.2616</v>
      </c>
      <c r="EY116">
        <v>15</v>
      </c>
      <c r="EZ116">
        <v>0</v>
      </c>
      <c r="FA116" t="s">
        <v>409</v>
      </c>
      <c r="FB116">
        <v>1510822609</v>
      </c>
      <c r="FC116">
        <v>1510822610</v>
      </c>
      <c r="FD116">
        <v>0</v>
      </c>
      <c r="FE116">
        <v>-0.09</v>
      </c>
      <c r="FF116">
        <v>-0.009</v>
      </c>
      <c r="FG116">
        <v>6.722</v>
      </c>
      <c r="FH116">
        <v>0.497</v>
      </c>
      <c r="FI116">
        <v>420</v>
      </c>
      <c r="FJ116">
        <v>24</v>
      </c>
      <c r="FK116">
        <v>0.26</v>
      </c>
      <c r="FL116">
        <v>0.06</v>
      </c>
      <c r="FM116">
        <v>0.75968515</v>
      </c>
      <c r="FN116">
        <v>-0.00921037148217749</v>
      </c>
      <c r="FO116">
        <v>0.00145809739986738</v>
      </c>
      <c r="FP116">
        <v>1</v>
      </c>
      <c r="FQ116">
        <v>1</v>
      </c>
      <c r="FR116">
        <v>1</v>
      </c>
      <c r="FS116" t="s">
        <v>410</v>
      </c>
      <c r="FT116">
        <v>2.97373</v>
      </c>
      <c r="FU116">
        <v>2.75392</v>
      </c>
      <c r="FV116">
        <v>0.0864948</v>
      </c>
      <c r="FW116">
        <v>0.085637</v>
      </c>
      <c r="FX116">
        <v>0.105563</v>
      </c>
      <c r="FY116">
        <v>0.104618</v>
      </c>
      <c r="FZ116">
        <v>35545.7</v>
      </c>
      <c r="GA116">
        <v>38812.7</v>
      </c>
      <c r="GB116">
        <v>35260.1</v>
      </c>
      <c r="GC116">
        <v>38494.8</v>
      </c>
      <c r="GD116">
        <v>44660</v>
      </c>
      <c r="GE116">
        <v>49755.2</v>
      </c>
      <c r="GF116">
        <v>55054.3</v>
      </c>
      <c r="GG116">
        <v>61714.8</v>
      </c>
      <c r="GH116">
        <v>1.99443</v>
      </c>
      <c r="GI116">
        <v>1.84153</v>
      </c>
      <c r="GJ116">
        <v>0.113599</v>
      </c>
      <c r="GK116">
        <v>0</v>
      </c>
      <c r="GL116">
        <v>25.6463</v>
      </c>
      <c r="GM116">
        <v>999.9</v>
      </c>
      <c r="GN116">
        <v>67.068</v>
      </c>
      <c r="GO116">
        <v>27.855</v>
      </c>
      <c r="GP116">
        <v>28.1645</v>
      </c>
      <c r="GQ116">
        <v>55.6094</v>
      </c>
      <c r="GR116">
        <v>49.0304</v>
      </c>
      <c r="GS116">
        <v>1</v>
      </c>
      <c r="GT116">
        <v>-0.0687144</v>
      </c>
      <c r="GU116">
        <v>0.411639</v>
      </c>
      <c r="GV116">
        <v>20.1515</v>
      </c>
      <c r="GW116">
        <v>5.19812</v>
      </c>
      <c r="GX116">
        <v>12.004</v>
      </c>
      <c r="GY116">
        <v>4.9751</v>
      </c>
      <c r="GZ116">
        <v>3.2929</v>
      </c>
      <c r="HA116">
        <v>999.9</v>
      </c>
      <c r="HB116">
        <v>9999</v>
      </c>
      <c r="HC116">
        <v>9999</v>
      </c>
      <c r="HD116">
        <v>9999</v>
      </c>
      <c r="HE116">
        <v>1.86279</v>
      </c>
      <c r="HF116">
        <v>1.86783</v>
      </c>
      <c r="HG116">
        <v>1.86762</v>
      </c>
      <c r="HH116">
        <v>1.86873</v>
      </c>
      <c r="HI116">
        <v>1.86961</v>
      </c>
      <c r="HJ116">
        <v>1.86568</v>
      </c>
      <c r="HK116">
        <v>1.86676</v>
      </c>
      <c r="HL116">
        <v>1.86813</v>
      </c>
      <c r="HM116">
        <v>5</v>
      </c>
      <c r="HN116">
        <v>0</v>
      </c>
      <c r="HO116">
        <v>0</v>
      </c>
      <c r="HP116">
        <v>0</v>
      </c>
      <c r="HQ116" t="s">
        <v>411</v>
      </c>
      <c r="HR116" t="s">
        <v>412</v>
      </c>
      <c r="HS116" t="s">
        <v>413</v>
      </c>
      <c r="HT116" t="s">
        <v>413</v>
      </c>
      <c r="HU116" t="s">
        <v>413</v>
      </c>
      <c r="HV116" t="s">
        <v>413</v>
      </c>
      <c r="HW116">
        <v>0</v>
      </c>
      <c r="HX116">
        <v>100</v>
      </c>
      <c r="HY116">
        <v>100</v>
      </c>
      <c r="HZ116">
        <v>6.664</v>
      </c>
      <c r="IA116">
        <v>0.569</v>
      </c>
      <c r="IB116">
        <v>4.05733592392587</v>
      </c>
      <c r="IC116">
        <v>0.00686039997816796</v>
      </c>
      <c r="ID116">
        <v>-6.09800565113382e-07</v>
      </c>
      <c r="IE116">
        <v>-3.62270322714017e-11</v>
      </c>
      <c r="IF116">
        <v>0.00552775430249796</v>
      </c>
      <c r="IG116">
        <v>-0.0240141547127097</v>
      </c>
      <c r="IH116">
        <v>0.00268956239764471</v>
      </c>
      <c r="II116">
        <v>-3.17667099220491e-05</v>
      </c>
      <c r="IJ116">
        <v>-3</v>
      </c>
      <c r="IK116">
        <v>2046</v>
      </c>
      <c r="IL116">
        <v>1</v>
      </c>
      <c r="IM116">
        <v>25</v>
      </c>
      <c r="IN116">
        <v>-534</v>
      </c>
      <c r="IO116">
        <v>-534</v>
      </c>
      <c r="IP116">
        <v>0.941162</v>
      </c>
      <c r="IQ116">
        <v>2.61475</v>
      </c>
      <c r="IR116">
        <v>1.54785</v>
      </c>
      <c r="IS116">
        <v>2.30957</v>
      </c>
      <c r="IT116">
        <v>1.34644</v>
      </c>
      <c r="IU116">
        <v>2.42432</v>
      </c>
      <c r="IV116">
        <v>31.9365</v>
      </c>
      <c r="IW116">
        <v>14.8238</v>
      </c>
      <c r="IX116">
        <v>18</v>
      </c>
      <c r="IY116">
        <v>503.836</v>
      </c>
      <c r="IZ116">
        <v>406.163</v>
      </c>
      <c r="JA116">
        <v>24.3997</v>
      </c>
      <c r="JB116">
        <v>26.3708</v>
      </c>
      <c r="JC116">
        <v>30.0001</v>
      </c>
      <c r="JD116">
        <v>26.3289</v>
      </c>
      <c r="JE116">
        <v>26.2739</v>
      </c>
      <c r="JF116">
        <v>18.8542</v>
      </c>
      <c r="JG116">
        <v>24.0008</v>
      </c>
      <c r="JH116">
        <v>100</v>
      </c>
      <c r="JI116">
        <v>24.4006</v>
      </c>
      <c r="JJ116">
        <v>366.251</v>
      </c>
      <c r="JK116">
        <v>24.3398</v>
      </c>
      <c r="JL116">
        <v>102.173</v>
      </c>
      <c r="JM116">
        <v>102.744</v>
      </c>
    </row>
    <row r="117" spans="1:273">
      <c r="A117">
        <v>101</v>
      </c>
      <c r="B117">
        <v>1510790573.5</v>
      </c>
      <c r="C117">
        <v>2321.90000009537</v>
      </c>
      <c r="D117" t="s">
        <v>612</v>
      </c>
      <c r="E117" t="s">
        <v>613</v>
      </c>
      <c r="F117">
        <v>5</v>
      </c>
      <c r="G117" t="s">
        <v>405</v>
      </c>
      <c r="H117" t="s">
        <v>406</v>
      </c>
      <c r="I117">
        <v>1510790565.71429</v>
      </c>
      <c r="J117">
        <f>(K117)/1000</f>
        <v>0</v>
      </c>
      <c r="K117">
        <f>IF(CZ117, AN117, AH117)</f>
        <v>0</v>
      </c>
      <c r="L117">
        <f>IF(CZ117, AI117, AG117)</f>
        <v>0</v>
      </c>
      <c r="M117">
        <f>DB117 - IF(AU117&gt;1, L117*CV117*100.0/(AW117*DP117), 0)</f>
        <v>0</v>
      </c>
      <c r="N117">
        <f>((T117-J117/2)*M117-L117)/(T117+J117/2)</f>
        <v>0</v>
      </c>
      <c r="O117">
        <f>N117*(DI117+DJ117)/1000.0</f>
        <v>0</v>
      </c>
      <c r="P117">
        <f>(DB117 - IF(AU117&gt;1, L117*CV117*100.0/(AW117*DP117), 0))*(DI117+DJ117)/1000.0</f>
        <v>0</v>
      </c>
      <c r="Q117">
        <f>2.0/((1/S117-1/R117)+SIGN(S117)*SQRT((1/S117-1/R117)*(1/S117-1/R117) + 4*CW117/((CW117+1)*(CW117+1))*(2*1/S117*1/R117-1/R117*1/R117)))</f>
        <v>0</v>
      </c>
      <c r="R117">
        <f>IF(LEFT(CX117,1)&lt;&gt;"0",IF(LEFT(CX117,1)="1",3.0,CY117),$D$5+$E$5*(DP117*DI117/($K$5*1000))+$F$5*(DP117*DI117/($K$5*1000))*MAX(MIN(CV117,$J$5),$I$5)*MAX(MIN(CV117,$J$5),$I$5)+$G$5*MAX(MIN(CV117,$J$5),$I$5)*(DP117*DI117/($K$5*1000))+$H$5*(DP117*DI117/($K$5*1000))*(DP117*DI117/($K$5*1000)))</f>
        <v>0</v>
      </c>
      <c r="S117">
        <f>J117*(1000-(1000*0.61365*exp(17.502*W117/(240.97+W117))/(DI117+DJ117)+DD117)/2)/(1000*0.61365*exp(17.502*W117/(240.97+W117))/(DI117+DJ117)-DD117)</f>
        <v>0</v>
      </c>
      <c r="T117">
        <f>1/((CW117+1)/(Q117/1.6)+1/(R117/1.37)) + CW117/((CW117+1)/(Q117/1.6) + CW117/(R117/1.37))</f>
        <v>0</v>
      </c>
      <c r="U117">
        <f>(CR117*CU117)</f>
        <v>0</v>
      </c>
      <c r="V117">
        <f>(DK117+(U117+2*0.95*5.67E-8*(((DK117+$B$7)+273)^4-(DK117+273)^4)-44100*J117)/(1.84*29.3*R117+8*0.95*5.67E-8*(DK117+273)^3))</f>
        <v>0</v>
      </c>
      <c r="W117">
        <f>($C$7*DL117+$D$7*DM117+$E$7*V117)</f>
        <v>0</v>
      </c>
      <c r="X117">
        <f>0.61365*exp(17.502*W117/(240.97+W117))</f>
        <v>0</v>
      </c>
      <c r="Y117">
        <f>(Z117/AA117*100)</f>
        <v>0</v>
      </c>
      <c r="Z117">
        <f>DD117*(DI117+DJ117)/1000</f>
        <v>0</v>
      </c>
      <c r="AA117">
        <f>0.61365*exp(17.502*DK117/(240.97+DK117))</f>
        <v>0</v>
      </c>
      <c r="AB117">
        <f>(X117-DD117*(DI117+DJ117)/1000)</f>
        <v>0</v>
      </c>
      <c r="AC117">
        <f>(-J117*44100)</f>
        <v>0</v>
      </c>
      <c r="AD117">
        <f>2*29.3*R117*0.92*(DK117-W117)</f>
        <v>0</v>
      </c>
      <c r="AE117">
        <f>2*0.95*5.67E-8*(((DK117+$B$7)+273)^4-(W117+273)^4)</f>
        <v>0</v>
      </c>
      <c r="AF117">
        <f>U117+AE117+AC117+AD117</f>
        <v>0</v>
      </c>
      <c r="AG117">
        <f>DH117*AU117*(DC117-DB117*(1000-AU117*DE117)/(1000-AU117*DD117))/(100*CV117)</f>
        <v>0</v>
      </c>
      <c r="AH117">
        <f>1000*DH117*AU117*(DD117-DE117)/(100*CV117*(1000-AU117*DD117))</f>
        <v>0</v>
      </c>
      <c r="AI117">
        <f>(AJ117 - AK117 - DI117*1E3/(8.314*(DK117+273.15)) * AM117/DH117 * AL117) * DH117/(100*CV117) * (1000 - DE117)/1000</f>
        <v>0</v>
      </c>
      <c r="AJ117">
        <v>390.169678656182</v>
      </c>
      <c r="AK117">
        <v>399.103636363636</v>
      </c>
      <c r="AL117">
        <v>-2.74822122568864</v>
      </c>
      <c r="AM117">
        <v>64.2423246042722</v>
      </c>
      <c r="AN117">
        <f>(AP117 - AO117 + DI117*1E3/(8.314*(DK117+273.15)) * AR117/DH117 * AQ117) * DH117/(100*CV117) * 1000/(1000 - AP117)</f>
        <v>0</v>
      </c>
      <c r="AO117">
        <v>24.4045701551194</v>
      </c>
      <c r="AP117">
        <v>25.1614690909091</v>
      </c>
      <c r="AQ117">
        <v>8.6657054932548e-06</v>
      </c>
      <c r="AR117">
        <v>102.202052282038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MAX(0,($B$13+$C$13*DP117)/(1+$D$13*DP117)*DI117/(DK117+273)*$E$13)</f>
        <v>0</v>
      </c>
      <c r="AX117" t="s">
        <v>407</v>
      </c>
      <c r="AY117" t="s">
        <v>407</v>
      </c>
      <c r="AZ117">
        <v>0</v>
      </c>
      <c r="BA117">
        <v>0</v>
      </c>
      <c r="BB117">
        <f>1-AZ117/BA117</f>
        <v>0</v>
      </c>
      <c r="BC117">
        <v>0</v>
      </c>
      <c r="BD117" t="s">
        <v>407</v>
      </c>
      <c r="BE117" t="s">
        <v>407</v>
      </c>
      <c r="BF117">
        <v>0</v>
      </c>
      <c r="BG117">
        <v>0</v>
      </c>
      <c r="BH117">
        <f>1-BF117/BG117</f>
        <v>0</v>
      </c>
      <c r="BI117">
        <v>0.5</v>
      </c>
      <c r="BJ117">
        <f>CS117</f>
        <v>0</v>
      </c>
      <c r="BK117">
        <f>L117</f>
        <v>0</v>
      </c>
      <c r="BL117">
        <f>BH117*BI117*BJ117</f>
        <v>0</v>
      </c>
      <c r="BM117">
        <f>(BK117-BC117)/BJ117</f>
        <v>0</v>
      </c>
      <c r="BN117">
        <f>(BA117-BG117)/BG117</f>
        <v>0</v>
      </c>
      <c r="BO117">
        <f>AZ117/(BB117+AZ117/BG117)</f>
        <v>0</v>
      </c>
      <c r="BP117" t="s">
        <v>407</v>
      </c>
      <c r="BQ117">
        <v>0</v>
      </c>
      <c r="BR117">
        <f>IF(BQ117&lt;&gt;0, BQ117, BO117)</f>
        <v>0</v>
      </c>
      <c r="BS117">
        <f>1-BR117/BG117</f>
        <v>0</v>
      </c>
      <c r="BT117">
        <f>(BG117-BF117)/(BG117-BR117)</f>
        <v>0</v>
      </c>
      <c r="BU117">
        <f>(BA117-BG117)/(BA117-BR117)</f>
        <v>0</v>
      </c>
      <c r="BV117">
        <f>(BG117-BF117)/(BG117-AZ117)</f>
        <v>0</v>
      </c>
      <c r="BW117">
        <f>(BA117-BG117)/(BA117-AZ117)</f>
        <v>0</v>
      </c>
      <c r="BX117">
        <f>(BT117*BR117/BF117)</f>
        <v>0</v>
      </c>
      <c r="BY117">
        <f>(1-BX117)</f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f>$B$11*DQ117+$C$11*DR117+$F$11*EC117*(1-EF117)</f>
        <v>0</v>
      </c>
      <c r="CS117">
        <f>CR117*CT117</f>
        <v>0</v>
      </c>
      <c r="CT117">
        <f>($B$11*$D$9+$C$11*$D$9+$F$11*((EP117+EH117)/MAX(EP117+EH117+EQ117, 0.1)*$I$9+EQ117/MAX(EP117+EH117+EQ117, 0.1)*$J$9))/($B$11+$C$11+$F$11)</f>
        <v>0</v>
      </c>
      <c r="CU117">
        <f>($B$11*$K$9+$C$11*$K$9+$F$11*((EP117+EH117)/MAX(EP117+EH117+EQ117, 0.1)*$P$9+EQ117/MAX(EP117+EH117+EQ117, 0.1)*$Q$9))/($B$11+$C$11+$F$11)</f>
        <v>0</v>
      </c>
      <c r="CV117">
        <v>2.18</v>
      </c>
      <c r="CW117">
        <v>0.5</v>
      </c>
      <c r="CX117" t="s">
        <v>408</v>
      </c>
      <c r="CY117">
        <v>2</v>
      </c>
      <c r="CZ117" t="b">
        <v>1</v>
      </c>
      <c r="DA117">
        <v>1510790565.71429</v>
      </c>
      <c r="DB117">
        <v>405.264107142857</v>
      </c>
      <c r="DC117">
        <v>396.422785714286</v>
      </c>
      <c r="DD117">
        <v>25.1584071428571</v>
      </c>
      <c r="DE117">
        <v>24.4007357142857</v>
      </c>
      <c r="DF117">
        <v>398.571571428571</v>
      </c>
      <c r="DG117">
        <v>24.5894642857143</v>
      </c>
      <c r="DH117">
        <v>500.080857142857</v>
      </c>
      <c r="DI117">
        <v>89.6022821428571</v>
      </c>
      <c r="DJ117">
        <v>0.0999820428571428</v>
      </c>
      <c r="DK117">
        <v>26.7315</v>
      </c>
      <c r="DL117">
        <v>27.5044678571429</v>
      </c>
      <c r="DM117">
        <v>999.9</v>
      </c>
      <c r="DN117">
        <v>0</v>
      </c>
      <c r="DO117">
        <v>0</v>
      </c>
      <c r="DP117">
        <v>10011.4528571429</v>
      </c>
      <c r="DQ117">
        <v>0</v>
      </c>
      <c r="DR117">
        <v>9.87509892857143</v>
      </c>
      <c r="DS117">
        <v>8.84119507142857</v>
      </c>
      <c r="DT117">
        <v>415.723035714286</v>
      </c>
      <c r="DU117">
        <v>406.337821428571</v>
      </c>
      <c r="DV117">
        <v>0.757670428571428</v>
      </c>
      <c r="DW117">
        <v>396.422785714286</v>
      </c>
      <c r="DX117">
        <v>24.4007357142857</v>
      </c>
      <c r="DY117">
        <v>2.25425107142857</v>
      </c>
      <c r="DZ117">
        <v>2.18636142857143</v>
      </c>
      <c r="EA117">
        <v>19.3531607142857</v>
      </c>
      <c r="EB117">
        <v>18.8627357142857</v>
      </c>
      <c r="EC117">
        <v>1999.93892857143</v>
      </c>
      <c r="ED117">
        <v>0.979998214285714</v>
      </c>
      <c r="EE117">
        <v>0.0200015821428571</v>
      </c>
      <c r="EF117">
        <v>0</v>
      </c>
      <c r="EG117">
        <v>2.33401428571429</v>
      </c>
      <c r="EH117">
        <v>0</v>
      </c>
      <c r="EI117">
        <v>3649.86821428571</v>
      </c>
      <c r="EJ117">
        <v>17299.6214285714</v>
      </c>
      <c r="EK117">
        <v>38.7631785714286</v>
      </c>
      <c r="EL117">
        <v>39.5154285714286</v>
      </c>
      <c r="EM117">
        <v>38.3635714285714</v>
      </c>
      <c r="EN117">
        <v>38.2697857142857</v>
      </c>
      <c r="EO117">
        <v>38.12925</v>
      </c>
      <c r="EP117">
        <v>1959.93857142857</v>
      </c>
      <c r="EQ117">
        <v>40.0003571428571</v>
      </c>
      <c r="ER117">
        <v>0</v>
      </c>
      <c r="ES117">
        <v>1679677921.7</v>
      </c>
      <c r="ET117">
        <v>0</v>
      </c>
      <c r="EU117">
        <v>2.296648</v>
      </c>
      <c r="EV117">
        <v>-0.51081536756723</v>
      </c>
      <c r="EW117">
        <v>8.76307692374995</v>
      </c>
      <c r="EX117">
        <v>3650.0044</v>
      </c>
      <c r="EY117">
        <v>15</v>
      </c>
      <c r="EZ117">
        <v>0</v>
      </c>
      <c r="FA117" t="s">
        <v>409</v>
      </c>
      <c r="FB117">
        <v>1510822609</v>
      </c>
      <c r="FC117">
        <v>1510822610</v>
      </c>
      <c r="FD117">
        <v>0</v>
      </c>
      <c r="FE117">
        <v>-0.09</v>
      </c>
      <c r="FF117">
        <v>-0.009</v>
      </c>
      <c r="FG117">
        <v>6.722</v>
      </c>
      <c r="FH117">
        <v>0.497</v>
      </c>
      <c r="FI117">
        <v>420</v>
      </c>
      <c r="FJ117">
        <v>24</v>
      </c>
      <c r="FK117">
        <v>0.26</v>
      </c>
      <c r="FL117">
        <v>0.06</v>
      </c>
      <c r="FM117">
        <v>0.75828305</v>
      </c>
      <c r="FN117">
        <v>-0.0192862964352753</v>
      </c>
      <c r="FO117">
        <v>0.00211665744689594</v>
      </c>
      <c r="FP117">
        <v>1</v>
      </c>
      <c r="FQ117">
        <v>1</v>
      </c>
      <c r="FR117">
        <v>1</v>
      </c>
      <c r="FS117" t="s">
        <v>410</v>
      </c>
      <c r="FT117">
        <v>2.97372</v>
      </c>
      <c r="FU117">
        <v>2.75411</v>
      </c>
      <c r="FV117">
        <v>0.0842514</v>
      </c>
      <c r="FW117">
        <v>0.0828649</v>
      </c>
      <c r="FX117">
        <v>0.10557</v>
      </c>
      <c r="FY117">
        <v>0.104622</v>
      </c>
      <c r="FZ117">
        <v>35632.9</v>
      </c>
      <c r="GA117">
        <v>38930.5</v>
      </c>
      <c r="GB117">
        <v>35260.1</v>
      </c>
      <c r="GC117">
        <v>38495</v>
      </c>
      <c r="GD117">
        <v>44659.6</v>
      </c>
      <c r="GE117">
        <v>49755.1</v>
      </c>
      <c r="GF117">
        <v>55054.3</v>
      </c>
      <c r="GG117">
        <v>61715</v>
      </c>
      <c r="GH117">
        <v>1.99465</v>
      </c>
      <c r="GI117">
        <v>1.84147</v>
      </c>
      <c r="GJ117">
        <v>0.113323</v>
      </c>
      <c r="GK117">
        <v>0</v>
      </c>
      <c r="GL117">
        <v>25.6503</v>
      </c>
      <c r="GM117">
        <v>999.9</v>
      </c>
      <c r="GN117">
        <v>67.068</v>
      </c>
      <c r="GO117">
        <v>27.875</v>
      </c>
      <c r="GP117">
        <v>28.1984</v>
      </c>
      <c r="GQ117">
        <v>55.3194</v>
      </c>
      <c r="GR117">
        <v>48.9343</v>
      </c>
      <c r="GS117">
        <v>1</v>
      </c>
      <c r="GT117">
        <v>-0.0686789</v>
      </c>
      <c r="GU117">
        <v>0.388965</v>
      </c>
      <c r="GV117">
        <v>20.1516</v>
      </c>
      <c r="GW117">
        <v>5.19887</v>
      </c>
      <c r="GX117">
        <v>12.004</v>
      </c>
      <c r="GY117">
        <v>4.97535</v>
      </c>
      <c r="GZ117">
        <v>3.293</v>
      </c>
      <c r="HA117">
        <v>999.9</v>
      </c>
      <c r="HB117">
        <v>9999</v>
      </c>
      <c r="HC117">
        <v>9999</v>
      </c>
      <c r="HD117">
        <v>9999</v>
      </c>
      <c r="HE117">
        <v>1.8628</v>
      </c>
      <c r="HF117">
        <v>1.86783</v>
      </c>
      <c r="HG117">
        <v>1.86763</v>
      </c>
      <c r="HH117">
        <v>1.86873</v>
      </c>
      <c r="HI117">
        <v>1.86961</v>
      </c>
      <c r="HJ117">
        <v>1.86569</v>
      </c>
      <c r="HK117">
        <v>1.86676</v>
      </c>
      <c r="HL117">
        <v>1.86813</v>
      </c>
      <c r="HM117">
        <v>5</v>
      </c>
      <c r="HN117">
        <v>0</v>
      </c>
      <c r="HO117">
        <v>0</v>
      </c>
      <c r="HP117">
        <v>0</v>
      </c>
      <c r="HQ117" t="s">
        <v>411</v>
      </c>
      <c r="HR117" t="s">
        <v>412</v>
      </c>
      <c r="HS117" t="s">
        <v>413</v>
      </c>
      <c r="HT117" t="s">
        <v>413</v>
      </c>
      <c r="HU117" t="s">
        <v>413</v>
      </c>
      <c r="HV117" t="s">
        <v>413</v>
      </c>
      <c r="HW117">
        <v>0</v>
      </c>
      <c r="HX117">
        <v>100</v>
      </c>
      <c r="HY117">
        <v>100</v>
      </c>
      <c r="HZ117">
        <v>6.581</v>
      </c>
      <c r="IA117">
        <v>0.5691</v>
      </c>
      <c r="IB117">
        <v>4.05733592392587</v>
      </c>
      <c r="IC117">
        <v>0.00686039997816796</v>
      </c>
      <c r="ID117">
        <v>-6.09800565113382e-07</v>
      </c>
      <c r="IE117">
        <v>-3.62270322714017e-11</v>
      </c>
      <c r="IF117">
        <v>0.00552775430249796</v>
      </c>
      <c r="IG117">
        <v>-0.0240141547127097</v>
      </c>
      <c r="IH117">
        <v>0.00268956239764471</v>
      </c>
      <c r="II117">
        <v>-3.17667099220491e-05</v>
      </c>
      <c r="IJ117">
        <v>-3</v>
      </c>
      <c r="IK117">
        <v>2046</v>
      </c>
      <c r="IL117">
        <v>1</v>
      </c>
      <c r="IM117">
        <v>25</v>
      </c>
      <c r="IN117">
        <v>-533.9</v>
      </c>
      <c r="IO117">
        <v>-533.9</v>
      </c>
      <c r="IP117">
        <v>0.909424</v>
      </c>
      <c r="IQ117">
        <v>2.62207</v>
      </c>
      <c r="IR117">
        <v>1.54785</v>
      </c>
      <c r="IS117">
        <v>2.30957</v>
      </c>
      <c r="IT117">
        <v>1.34644</v>
      </c>
      <c r="IU117">
        <v>2.37427</v>
      </c>
      <c r="IV117">
        <v>31.9365</v>
      </c>
      <c r="IW117">
        <v>14.815</v>
      </c>
      <c r="IX117">
        <v>18</v>
      </c>
      <c r="IY117">
        <v>503.985</v>
      </c>
      <c r="IZ117">
        <v>406.142</v>
      </c>
      <c r="JA117">
        <v>24.3969</v>
      </c>
      <c r="JB117">
        <v>26.3726</v>
      </c>
      <c r="JC117">
        <v>30.0002</v>
      </c>
      <c r="JD117">
        <v>26.3289</v>
      </c>
      <c r="JE117">
        <v>26.275</v>
      </c>
      <c r="JF117">
        <v>18.2281</v>
      </c>
      <c r="JG117">
        <v>24.0008</v>
      </c>
      <c r="JH117">
        <v>100</v>
      </c>
      <c r="JI117">
        <v>24.3969</v>
      </c>
      <c r="JJ117">
        <v>346.158</v>
      </c>
      <c r="JK117">
        <v>24.3398</v>
      </c>
      <c r="JL117">
        <v>102.173</v>
      </c>
      <c r="JM117">
        <v>102.745</v>
      </c>
    </row>
    <row r="118" spans="1:273">
      <c r="A118">
        <v>102</v>
      </c>
      <c r="B118">
        <v>1510790578.5</v>
      </c>
      <c r="C118">
        <v>2326.90000009537</v>
      </c>
      <c r="D118" t="s">
        <v>614</v>
      </c>
      <c r="E118" t="s">
        <v>615</v>
      </c>
      <c r="F118">
        <v>5</v>
      </c>
      <c r="G118" t="s">
        <v>405</v>
      </c>
      <c r="H118" t="s">
        <v>406</v>
      </c>
      <c r="I118">
        <v>1510790571</v>
      </c>
      <c r="J118">
        <f>(K118)/1000</f>
        <v>0</v>
      </c>
      <c r="K118">
        <f>IF(CZ118, AN118, AH118)</f>
        <v>0</v>
      </c>
      <c r="L118">
        <f>IF(CZ118, AI118, AG118)</f>
        <v>0</v>
      </c>
      <c r="M118">
        <f>DB118 - IF(AU118&gt;1, L118*CV118*100.0/(AW118*DP118), 0)</f>
        <v>0</v>
      </c>
      <c r="N118">
        <f>((T118-J118/2)*M118-L118)/(T118+J118/2)</f>
        <v>0</v>
      </c>
      <c r="O118">
        <f>N118*(DI118+DJ118)/1000.0</f>
        <v>0</v>
      </c>
      <c r="P118">
        <f>(DB118 - IF(AU118&gt;1, L118*CV118*100.0/(AW118*DP118), 0))*(DI118+DJ118)/1000.0</f>
        <v>0</v>
      </c>
      <c r="Q118">
        <f>2.0/((1/S118-1/R118)+SIGN(S118)*SQRT((1/S118-1/R118)*(1/S118-1/R118) + 4*CW118/((CW118+1)*(CW118+1))*(2*1/S118*1/R118-1/R118*1/R118)))</f>
        <v>0</v>
      </c>
      <c r="R118">
        <f>IF(LEFT(CX118,1)&lt;&gt;"0",IF(LEFT(CX118,1)="1",3.0,CY118),$D$5+$E$5*(DP118*DI118/($K$5*1000))+$F$5*(DP118*DI118/($K$5*1000))*MAX(MIN(CV118,$J$5),$I$5)*MAX(MIN(CV118,$J$5),$I$5)+$G$5*MAX(MIN(CV118,$J$5),$I$5)*(DP118*DI118/($K$5*1000))+$H$5*(DP118*DI118/($K$5*1000))*(DP118*DI118/($K$5*1000)))</f>
        <v>0</v>
      </c>
      <c r="S118">
        <f>J118*(1000-(1000*0.61365*exp(17.502*W118/(240.97+W118))/(DI118+DJ118)+DD118)/2)/(1000*0.61365*exp(17.502*W118/(240.97+W118))/(DI118+DJ118)-DD118)</f>
        <v>0</v>
      </c>
      <c r="T118">
        <f>1/((CW118+1)/(Q118/1.6)+1/(R118/1.37)) + CW118/((CW118+1)/(Q118/1.6) + CW118/(R118/1.37))</f>
        <v>0</v>
      </c>
      <c r="U118">
        <f>(CR118*CU118)</f>
        <v>0</v>
      </c>
      <c r="V118">
        <f>(DK118+(U118+2*0.95*5.67E-8*(((DK118+$B$7)+273)^4-(DK118+273)^4)-44100*J118)/(1.84*29.3*R118+8*0.95*5.67E-8*(DK118+273)^3))</f>
        <v>0</v>
      </c>
      <c r="W118">
        <f>($C$7*DL118+$D$7*DM118+$E$7*V118)</f>
        <v>0</v>
      </c>
      <c r="X118">
        <f>0.61365*exp(17.502*W118/(240.97+W118))</f>
        <v>0</v>
      </c>
      <c r="Y118">
        <f>(Z118/AA118*100)</f>
        <v>0</v>
      </c>
      <c r="Z118">
        <f>DD118*(DI118+DJ118)/1000</f>
        <v>0</v>
      </c>
      <c r="AA118">
        <f>0.61365*exp(17.502*DK118/(240.97+DK118))</f>
        <v>0</v>
      </c>
      <c r="AB118">
        <f>(X118-DD118*(DI118+DJ118)/1000)</f>
        <v>0</v>
      </c>
      <c r="AC118">
        <f>(-J118*44100)</f>
        <v>0</v>
      </c>
      <c r="AD118">
        <f>2*29.3*R118*0.92*(DK118-W118)</f>
        <v>0</v>
      </c>
      <c r="AE118">
        <f>2*0.95*5.67E-8*(((DK118+$B$7)+273)^4-(W118+273)^4)</f>
        <v>0</v>
      </c>
      <c r="AF118">
        <f>U118+AE118+AC118+AD118</f>
        <v>0</v>
      </c>
      <c r="AG118">
        <f>DH118*AU118*(DC118-DB118*(1000-AU118*DE118)/(1000-AU118*DD118))/(100*CV118)</f>
        <v>0</v>
      </c>
      <c r="AH118">
        <f>1000*DH118*AU118*(DD118-DE118)/(100*CV118*(1000-AU118*DD118))</f>
        <v>0</v>
      </c>
      <c r="AI118">
        <f>(AJ118 - AK118 - DI118*1E3/(8.314*(DK118+273.15)) * AM118/DH118 * AL118) * DH118/(100*CV118) * (1000 - DE118)/1000</f>
        <v>0</v>
      </c>
      <c r="AJ118">
        <v>373.323234545908</v>
      </c>
      <c r="AK118">
        <v>383.833915151515</v>
      </c>
      <c r="AL118">
        <v>-3.10417030471879</v>
      </c>
      <c r="AM118">
        <v>64.2423246042722</v>
      </c>
      <c r="AN118">
        <f>(AP118 - AO118 + DI118*1E3/(8.314*(DK118+273.15)) * AR118/DH118 * AQ118) * DH118/(100*CV118) * 1000/(1000 - AP118)</f>
        <v>0</v>
      </c>
      <c r="AO118">
        <v>24.4053053133258</v>
      </c>
      <c r="AP118">
        <v>25.1670612121212</v>
      </c>
      <c r="AQ118">
        <v>1.08394454326199e-05</v>
      </c>
      <c r="AR118">
        <v>102.202052282038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MAX(0,($B$13+$C$13*DP118)/(1+$D$13*DP118)*DI118/(DK118+273)*$E$13)</f>
        <v>0</v>
      </c>
      <c r="AX118" t="s">
        <v>407</v>
      </c>
      <c r="AY118" t="s">
        <v>407</v>
      </c>
      <c r="AZ118">
        <v>0</v>
      </c>
      <c r="BA118">
        <v>0</v>
      </c>
      <c r="BB118">
        <f>1-AZ118/BA118</f>
        <v>0</v>
      </c>
      <c r="BC118">
        <v>0</v>
      </c>
      <c r="BD118" t="s">
        <v>407</v>
      </c>
      <c r="BE118" t="s">
        <v>407</v>
      </c>
      <c r="BF118">
        <v>0</v>
      </c>
      <c r="BG118">
        <v>0</v>
      </c>
      <c r="BH118">
        <f>1-BF118/BG118</f>
        <v>0</v>
      </c>
      <c r="BI118">
        <v>0.5</v>
      </c>
      <c r="BJ118">
        <f>CS118</f>
        <v>0</v>
      </c>
      <c r="BK118">
        <f>L118</f>
        <v>0</v>
      </c>
      <c r="BL118">
        <f>BH118*BI118*BJ118</f>
        <v>0</v>
      </c>
      <c r="BM118">
        <f>(BK118-BC118)/BJ118</f>
        <v>0</v>
      </c>
      <c r="BN118">
        <f>(BA118-BG118)/BG118</f>
        <v>0</v>
      </c>
      <c r="BO118">
        <f>AZ118/(BB118+AZ118/BG118)</f>
        <v>0</v>
      </c>
      <c r="BP118" t="s">
        <v>407</v>
      </c>
      <c r="BQ118">
        <v>0</v>
      </c>
      <c r="BR118">
        <f>IF(BQ118&lt;&gt;0, BQ118, BO118)</f>
        <v>0</v>
      </c>
      <c r="BS118">
        <f>1-BR118/BG118</f>
        <v>0</v>
      </c>
      <c r="BT118">
        <f>(BG118-BF118)/(BG118-BR118)</f>
        <v>0</v>
      </c>
      <c r="BU118">
        <f>(BA118-BG118)/(BA118-BR118)</f>
        <v>0</v>
      </c>
      <c r="BV118">
        <f>(BG118-BF118)/(BG118-AZ118)</f>
        <v>0</v>
      </c>
      <c r="BW118">
        <f>(BA118-BG118)/(BA118-AZ118)</f>
        <v>0</v>
      </c>
      <c r="BX118">
        <f>(BT118*BR118/BF118)</f>
        <v>0</v>
      </c>
      <c r="BY118">
        <f>(1-BX118)</f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f>$B$11*DQ118+$C$11*DR118+$F$11*EC118*(1-EF118)</f>
        <v>0</v>
      </c>
      <c r="CS118">
        <f>CR118*CT118</f>
        <v>0</v>
      </c>
      <c r="CT118">
        <f>($B$11*$D$9+$C$11*$D$9+$F$11*((EP118+EH118)/MAX(EP118+EH118+EQ118, 0.1)*$I$9+EQ118/MAX(EP118+EH118+EQ118, 0.1)*$J$9))/($B$11+$C$11+$F$11)</f>
        <v>0</v>
      </c>
      <c r="CU118">
        <f>($B$11*$K$9+$C$11*$K$9+$F$11*((EP118+EH118)/MAX(EP118+EH118+EQ118, 0.1)*$P$9+EQ118/MAX(EP118+EH118+EQ118, 0.1)*$Q$9))/($B$11+$C$11+$F$11)</f>
        <v>0</v>
      </c>
      <c r="CV118">
        <v>2.18</v>
      </c>
      <c r="CW118">
        <v>0.5</v>
      </c>
      <c r="CX118" t="s">
        <v>408</v>
      </c>
      <c r="CY118">
        <v>2</v>
      </c>
      <c r="CZ118" t="b">
        <v>1</v>
      </c>
      <c r="DA118">
        <v>1510790571</v>
      </c>
      <c r="DB118">
        <v>393.656962962963</v>
      </c>
      <c r="DC118">
        <v>380.000222222222</v>
      </c>
      <c r="DD118">
        <v>25.1609481481481</v>
      </c>
      <c r="DE118">
        <v>24.4039518518518</v>
      </c>
      <c r="DF118">
        <v>387.037814814815</v>
      </c>
      <c r="DG118">
        <v>24.5918777777778</v>
      </c>
      <c r="DH118">
        <v>500.075814814815</v>
      </c>
      <c r="DI118">
        <v>89.6033148148148</v>
      </c>
      <c r="DJ118">
        <v>0.0999442703703704</v>
      </c>
      <c r="DK118">
        <v>26.7332925925926</v>
      </c>
      <c r="DL118">
        <v>27.5056962962963</v>
      </c>
      <c r="DM118">
        <v>999.9</v>
      </c>
      <c r="DN118">
        <v>0</v>
      </c>
      <c r="DO118">
        <v>0</v>
      </c>
      <c r="DP118">
        <v>10026.9051851852</v>
      </c>
      <c r="DQ118">
        <v>0</v>
      </c>
      <c r="DR118">
        <v>9.91568407407408</v>
      </c>
      <c r="DS118">
        <v>13.6566003703704</v>
      </c>
      <c r="DT118">
        <v>403.81737037037</v>
      </c>
      <c r="DU118">
        <v>389.505814814815</v>
      </c>
      <c r="DV118">
        <v>0.756995481481482</v>
      </c>
      <c r="DW118">
        <v>380.000222222222</v>
      </c>
      <c r="DX118">
        <v>24.4039518518518</v>
      </c>
      <c r="DY118">
        <v>2.25450407407407</v>
      </c>
      <c r="DZ118">
        <v>2.18667518518519</v>
      </c>
      <c r="EA118">
        <v>19.3549703703704</v>
      </c>
      <c r="EB118">
        <v>18.8650259259259</v>
      </c>
      <c r="EC118">
        <v>1999.94148148148</v>
      </c>
      <c r="ED118">
        <v>0.979999111111111</v>
      </c>
      <c r="EE118">
        <v>0.0200006518518519</v>
      </c>
      <c r="EF118">
        <v>0</v>
      </c>
      <c r="EG118">
        <v>2.28862592592593</v>
      </c>
      <c r="EH118">
        <v>0</v>
      </c>
      <c r="EI118">
        <v>3650.30037037037</v>
      </c>
      <c r="EJ118">
        <v>17299.6481481481</v>
      </c>
      <c r="EK118">
        <v>38.8794444444444</v>
      </c>
      <c r="EL118">
        <v>39.6363703703704</v>
      </c>
      <c r="EM118">
        <v>38.4626296296296</v>
      </c>
      <c r="EN118">
        <v>38.4140740740741</v>
      </c>
      <c r="EO118">
        <v>38.2382222222222</v>
      </c>
      <c r="EP118">
        <v>1959.94111111111</v>
      </c>
      <c r="EQ118">
        <v>40.0003703703704</v>
      </c>
      <c r="ER118">
        <v>0</v>
      </c>
      <c r="ES118">
        <v>1679677926.5</v>
      </c>
      <c r="ET118">
        <v>0</v>
      </c>
      <c r="EU118">
        <v>2.254064</v>
      </c>
      <c r="EV118">
        <v>-0.348330756987884</v>
      </c>
      <c r="EW118">
        <v>-1.86538460529124</v>
      </c>
      <c r="EX118">
        <v>3650.3592</v>
      </c>
      <c r="EY118">
        <v>15</v>
      </c>
      <c r="EZ118">
        <v>0</v>
      </c>
      <c r="FA118" t="s">
        <v>409</v>
      </c>
      <c r="FB118">
        <v>1510822609</v>
      </c>
      <c r="FC118">
        <v>1510822610</v>
      </c>
      <c r="FD118">
        <v>0</v>
      </c>
      <c r="FE118">
        <v>-0.09</v>
      </c>
      <c r="FF118">
        <v>-0.009</v>
      </c>
      <c r="FG118">
        <v>6.722</v>
      </c>
      <c r="FH118">
        <v>0.497</v>
      </c>
      <c r="FI118">
        <v>420</v>
      </c>
      <c r="FJ118">
        <v>24</v>
      </c>
      <c r="FK118">
        <v>0.26</v>
      </c>
      <c r="FL118">
        <v>0.06</v>
      </c>
      <c r="FM118">
        <v>0.757794225</v>
      </c>
      <c r="FN118">
        <v>-0.0114936923076926</v>
      </c>
      <c r="FO118">
        <v>0.00195518438372831</v>
      </c>
      <c r="FP118">
        <v>1</v>
      </c>
      <c r="FQ118">
        <v>1</v>
      </c>
      <c r="FR118">
        <v>1</v>
      </c>
      <c r="FS118" t="s">
        <v>410</v>
      </c>
      <c r="FT118">
        <v>2.97359</v>
      </c>
      <c r="FU118">
        <v>2.75428</v>
      </c>
      <c r="FV118">
        <v>0.081665</v>
      </c>
      <c r="FW118">
        <v>0.0799248</v>
      </c>
      <c r="FX118">
        <v>0.105586</v>
      </c>
      <c r="FY118">
        <v>0.10463</v>
      </c>
      <c r="FZ118">
        <v>35733.3</v>
      </c>
      <c r="GA118">
        <v>39055</v>
      </c>
      <c r="GB118">
        <v>35259.9</v>
      </c>
      <c r="GC118">
        <v>38494.8</v>
      </c>
      <c r="GD118">
        <v>44658.7</v>
      </c>
      <c r="GE118">
        <v>49754.4</v>
      </c>
      <c r="GF118">
        <v>55054.3</v>
      </c>
      <c r="GG118">
        <v>61714.8</v>
      </c>
      <c r="GH118">
        <v>1.9944</v>
      </c>
      <c r="GI118">
        <v>1.84133</v>
      </c>
      <c r="GJ118">
        <v>0.113979</v>
      </c>
      <c r="GK118">
        <v>0</v>
      </c>
      <c r="GL118">
        <v>25.6537</v>
      </c>
      <c r="GM118">
        <v>999.9</v>
      </c>
      <c r="GN118">
        <v>67.092</v>
      </c>
      <c r="GO118">
        <v>27.855</v>
      </c>
      <c r="GP118">
        <v>28.1733</v>
      </c>
      <c r="GQ118">
        <v>55.4794</v>
      </c>
      <c r="GR118">
        <v>49.1627</v>
      </c>
      <c r="GS118">
        <v>1</v>
      </c>
      <c r="GT118">
        <v>-0.0685976</v>
      </c>
      <c r="GU118">
        <v>0.395869</v>
      </c>
      <c r="GV118">
        <v>20.1515</v>
      </c>
      <c r="GW118">
        <v>5.19872</v>
      </c>
      <c r="GX118">
        <v>12.004</v>
      </c>
      <c r="GY118">
        <v>4.9753</v>
      </c>
      <c r="GZ118">
        <v>3.293</v>
      </c>
      <c r="HA118">
        <v>999.9</v>
      </c>
      <c r="HB118">
        <v>9999</v>
      </c>
      <c r="HC118">
        <v>9999</v>
      </c>
      <c r="HD118">
        <v>9999</v>
      </c>
      <c r="HE118">
        <v>1.86279</v>
      </c>
      <c r="HF118">
        <v>1.86783</v>
      </c>
      <c r="HG118">
        <v>1.86762</v>
      </c>
      <c r="HH118">
        <v>1.86873</v>
      </c>
      <c r="HI118">
        <v>1.86963</v>
      </c>
      <c r="HJ118">
        <v>1.86568</v>
      </c>
      <c r="HK118">
        <v>1.86676</v>
      </c>
      <c r="HL118">
        <v>1.86813</v>
      </c>
      <c r="HM118">
        <v>5</v>
      </c>
      <c r="HN118">
        <v>0</v>
      </c>
      <c r="HO118">
        <v>0</v>
      </c>
      <c r="HP118">
        <v>0</v>
      </c>
      <c r="HQ118" t="s">
        <v>411</v>
      </c>
      <c r="HR118" t="s">
        <v>412</v>
      </c>
      <c r="HS118" t="s">
        <v>413</v>
      </c>
      <c r="HT118" t="s">
        <v>413</v>
      </c>
      <c r="HU118" t="s">
        <v>413</v>
      </c>
      <c r="HV118" t="s">
        <v>413</v>
      </c>
      <c r="HW118">
        <v>0</v>
      </c>
      <c r="HX118">
        <v>100</v>
      </c>
      <c r="HY118">
        <v>100</v>
      </c>
      <c r="HZ118">
        <v>6.485</v>
      </c>
      <c r="IA118">
        <v>0.5694</v>
      </c>
      <c r="IB118">
        <v>4.05733592392587</v>
      </c>
      <c r="IC118">
        <v>0.00686039997816796</v>
      </c>
      <c r="ID118">
        <v>-6.09800565113382e-07</v>
      </c>
      <c r="IE118">
        <v>-3.62270322714017e-11</v>
      </c>
      <c r="IF118">
        <v>0.00552775430249796</v>
      </c>
      <c r="IG118">
        <v>-0.0240141547127097</v>
      </c>
      <c r="IH118">
        <v>0.00268956239764471</v>
      </c>
      <c r="II118">
        <v>-3.17667099220491e-05</v>
      </c>
      <c r="IJ118">
        <v>-3</v>
      </c>
      <c r="IK118">
        <v>2046</v>
      </c>
      <c r="IL118">
        <v>1</v>
      </c>
      <c r="IM118">
        <v>25</v>
      </c>
      <c r="IN118">
        <v>-533.8</v>
      </c>
      <c r="IO118">
        <v>-533.9</v>
      </c>
      <c r="IP118">
        <v>0.874023</v>
      </c>
      <c r="IQ118">
        <v>2.62329</v>
      </c>
      <c r="IR118">
        <v>1.54785</v>
      </c>
      <c r="IS118">
        <v>2.30957</v>
      </c>
      <c r="IT118">
        <v>1.34644</v>
      </c>
      <c r="IU118">
        <v>2.2998</v>
      </c>
      <c r="IV118">
        <v>31.9365</v>
      </c>
      <c r="IW118">
        <v>14.815</v>
      </c>
      <c r="IX118">
        <v>18</v>
      </c>
      <c r="IY118">
        <v>503.83</v>
      </c>
      <c r="IZ118">
        <v>406.068</v>
      </c>
      <c r="JA118">
        <v>24.3952</v>
      </c>
      <c r="JB118">
        <v>26.3731</v>
      </c>
      <c r="JC118">
        <v>30.0002</v>
      </c>
      <c r="JD118">
        <v>26.3301</v>
      </c>
      <c r="JE118">
        <v>26.2761</v>
      </c>
      <c r="JF118">
        <v>17.5256</v>
      </c>
      <c r="JG118">
        <v>24.2725</v>
      </c>
      <c r="JH118">
        <v>100</v>
      </c>
      <c r="JI118">
        <v>24.3849</v>
      </c>
      <c r="JJ118">
        <v>332.748</v>
      </c>
      <c r="JK118">
        <v>24.3398</v>
      </c>
      <c r="JL118">
        <v>102.173</v>
      </c>
      <c r="JM118">
        <v>102.744</v>
      </c>
    </row>
    <row r="119" spans="1:273">
      <c r="A119">
        <v>103</v>
      </c>
      <c r="B119">
        <v>1510790583.5</v>
      </c>
      <c r="C119">
        <v>2331.90000009537</v>
      </c>
      <c r="D119" t="s">
        <v>616</v>
      </c>
      <c r="E119" t="s">
        <v>617</v>
      </c>
      <c r="F119">
        <v>5</v>
      </c>
      <c r="G119" t="s">
        <v>405</v>
      </c>
      <c r="H119" t="s">
        <v>406</v>
      </c>
      <c r="I119">
        <v>1510790575.71429</v>
      </c>
      <c r="J119">
        <f>(K119)/1000</f>
        <v>0</v>
      </c>
      <c r="K119">
        <f>IF(CZ119, AN119, AH119)</f>
        <v>0</v>
      </c>
      <c r="L119">
        <f>IF(CZ119, AI119, AG119)</f>
        <v>0</v>
      </c>
      <c r="M119">
        <f>DB119 - IF(AU119&gt;1, L119*CV119*100.0/(AW119*DP119), 0)</f>
        <v>0</v>
      </c>
      <c r="N119">
        <f>((T119-J119/2)*M119-L119)/(T119+J119/2)</f>
        <v>0</v>
      </c>
      <c r="O119">
        <f>N119*(DI119+DJ119)/1000.0</f>
        <v>0</v>
      </c>
      <c r="P119">
        <f>(DB119 - IF(AU119&gt;1, L119*CV119*100.0/(AW119*DP119), 0))*(DI119+DJ119)/1000.0</f>
        <v>0</v>
      </c>
      <c r="Q119">
        <f>2.0/((1/S119-1/R119)+SIGN(S119)*SQRT((1/S119-1/R119)*(1/S119-1/R119) + 4*CW119/((CW119+1)*(CW119+1))*(2*1/S119*1/R119-1/R119*1/R119)))</f>
        <v>0</v>
      </c>
      <c r="R119">
        <f>IF(LEFT(CX119,1)&lt;&gt;"0",IF(LEFT(CX119,1)="1",3.0,CY119),$D$5+$E$5*(DP119*DI119/($K$5*1000))+$F$5*(DP119*DI119/($K$5*1000))*MAX(MIN(CV119,$J$5),$I$5)*MAX(MIN(CV119,$J$5),$I$5)+$G$5*MAX(MIN(CV119,$J$5),$I$5)*(DP119*DI119/($K$5*1000))+$H$5*(DP119*DI119/($K$5*1000))*(DP119*DI119/($K$5*1000)))</f>
        <v>0</v>
      </c>
      <c r="S119">
        <f>J119*(1000-(1000*0.61365*exp(17.502*W119/(240.97+W119))/(DI119+DJ119)+DD119)/2)/(1000*0.61365*exp(17.502*W119/(240.97+W119))/(DI119+DJ119)-DD119)</f>
        <v>0</v>
      </c>
      <c r="T119">
        <f>1/((CW119+1)/(Q119/1.6)+1/(R119/1.37)) + CW119/((CW119+1)/(Q119/1.6) + CW119/(R119/1.37))</f>
        <v>0</v>
      </c>
      <c r="U119">
        <f>(CR119*CU119)</f>
        <v>0</v>
      </c>
      <c r="V119">
        <f>(DK119+(U119+2*0.95*5.67E-8*(((DK119+$B$7)+273)^4-(DK119+273)^4)-44100*J119)/(1.84*29.3*R119+8*0.95*5.67E-8*(DK119+273)^3))</f>
        <v>0</v>
      </c>
      <c r="W119">
        <f>($C$7*DL119+$D$7*DM119+$E$7*V119)</f>
        <v>0</v>
      </c>
      <c r="X119">
        <f>0.61365*exp(17.502*W119/(240.97+W119))</f>
        <v>0</v>
      </c>
      <c r="Y119">
        <f>(Z119/AA119*100)</f>
        <v>0</v>
      </c>
      <c r="Z119">
        <f>DD119*(DI119+DJ119)/1000</f>
        <v>0</v>
      </c>
      <c r="AA119">
        <f>0.61365*exp(17.502*DK119/(240.97+DK119))</f>
        <v>0</v>
      </c>
      <c r="AB119">
        <f>(X119-DD119*(DI119+DJ119)/1000)</f>
        <v>0</v>
      </c>
      <c r="AC119">
        <f>(-J119*44100)</f>
        <v>0</v>
      </c>
      <c r="AD119">
        <f>2*29.3*R119*0.92*(DK119-W119)</f>
        <v>0</v>
      </c>
      <c r="AE119">
        <f>2*0.95*5.67E-8*(((DK119+$B$7)+273)^4-(W119+273)^4)</f>
        <v>0</v>
      </c>
      <c r="AF119">
        <f>U119+AE119+AC119+AD119</f>
        <v>0</v>
      </c>
      <c r="AG119">
        <f>DH119*AU119*(DC119-DB119*(1000-AU119*DE119)/(1000-AU119*DD119))/(100*CV119)</f>
        <v>0</v>
      </c>
      <c r="AH119">
        <f>1000*DH119*AU119*(DD119-DE119)/(100*CV119*(1000-AU119*DD119))</f>
        <v>0</v>
      </c>
      <c r="AI119">
        <f>(AJ119 - AK119 - DI119*1E3/(8.314*(DK119+273.15)) * AM119/DH119 * AL119) * DH119/(100*CV119) * (1000 - DE119)/1000</f>
        <v>0</v>
      </c>
      <c r="AJ119">
        <v>356.161338492972</v>
      </c>
      <c r="AK119">
        <v>367.692733333333</v>
      </c>
      <c r="AL119">
        <v>-3.25111774911868</v>
      </c>
      <c r="AM119">
        <v>64.2423246042722</v>
      </c>
      <c r="AN119">
        <f>(AP119 - AO119 + DI119*1E3/(8.314*(DK119+273.15)) * AR119/DH119 * AQ119) * DH119/(100*CV119) * 1000/(1000 - AP119)</f>
        <v>0</v>
      </c>
      <c r="AO119">
        <v>24.3991267123771</v>
      </c>
      <c r="AP119">
        <v>25.1673642424242</v>
      </c>
      <c r="AQ119">
        <v>5.14435762124031e-06</v>
      </c>
      <c r="AR119">
        <v>102.202052282038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MAX(0,($B$13+$C$13*DP119)/(1+$D$13*DP119)*DI119/(DK119+273)*$E$13)</f>
        <v>0</v>
      </c>
      <c r="AX119" t="s">
        <v>407</v>
      </c>
      <c r="AY119" t="s">
        <v>407</v>
      </c>
      <c r="AZ119">
        <v>0</v>
      </c>
      <c r="BA119">
        <v>0</v>
      </c>
      <c r="BB119">
        <f>1-AZ119/BA119</f>
        <v>0</v>
      </c>
      <c r="BC119">
        <v>0</v>
      </c>
      <c r="BD119" t="s">
        <v>407</v>
      </c>
      <c r="BE119" t="s">
        <v>407</v>
      </c>
      <c r="BF119">
        <v>0</v>
      </c>
      <c r="BG119">
        <v>0</v>
      </c>
      <c r="BH119">
        <f>1-BF119/BG119</f>
        <v>0</v>
      </c>
      <c r="BI119">
        <v>0.5</v>
      </c>
      <c r="BJ119">
        <f>CS119</f>
        <v>0</v>
      </c>
      <c r="BK119">
        <f>L119</f>
        <v>0</v>
      </c>
      <c r="BL119">
        <f>BH119*BI119*BJ119</f>
        <v>0</v>
      </c>
      <c r="BM119">
        <f>(BK119-BC119)/BJ119</f>
        <v>0</v>
      </c>
      <c r="BN119">
        <f>(BA119-BG119)/BG119</f>
        <v>0</v>
      </c>
      <c r="BO119">
        <f>AZ119/(BB119+AZ119/BG119)</f>
        <v>0</v>
      </c>
      <c r="BP119" t="s">
        <v>407</v>
      </c>
      <c r="BQ119">
        <v>0</v>
      </c>
      <c r="BR119">
        <f>IF(BQ119&lt;&gt;0, BQ119, BO119)</f>
        <v>0</v>
      </c>
      <c r="BS119">
        <f>1-BR119/BG119</f>
        <v>0</v>
      </c>
      <c r="BT119">
        <f>(BG119-BF119)/(BG119-BR119)</f>
        <v>0</v>
      </c>
      <c r="BU119">
        <f>(BA119-BG119)/(BA119-BR119)</f>
        <v>0</v>
      </c>
      <c r="BV119">
        <f>(BG119-BF119)/(BG119-AZ119)</f>
        <v>0</v>
      </c>
      <c r="BW119">
        <f>(BA119-BG119)/(BA119-AZ119)</f>
        <v>0</v>
      </c>
      <c r="BX119">
        <f>(BT119*BR119/BF119)</f>
        <v>0</v>
      </c>
      <c r="BY119">
        <f>(1-BX119)</f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f>$B$11*DQ119+$C$11*DR119+$F$11*EC119*(1-EF119)</f>
        <v>0</v>
      </c>
      <c r="CS119">
        <f>CR119*CT119</f>
        <v>0</v>
      </c>
      <c r="CT119">
        <f>($B$11*$D$9+$C$11*$D$9+$F$11*((EP119+EH119)/MAX(EP119+EH119+EQ119, 0.1)*$I$9+EQ119/MAX(EP119+EH119+EQ119, 0.1)*$J$9))/($B$11+$C$11+$F$11)</f>
        <v>0</v>
      </c>
      <c r="CU119">
        <f>($B$11*$K$9+$C$11*$K$9+$F$11*((EP119+EH119)/MAX(EP119+EH119+EQ119, 0.1)*$P$9+EQ119/MAX(EP119+EH119+EQ119, 0.1)*$Q$9))/($B$11+$C$11+$F$11)</f>
        <v>0</v>
      </c>
      <c r="CV119">
        <v>2.18</v>
      </c>
      <c r="CW119">
        <v>0.5</v>
      </c>
      <c r="CX119" t="s">
        <v>408</v>
      </c>
      <c r="CY119">
        <v>2</v>
      </c>
      <c r="CZ119" t="b">
        <v>1</v>
      </c>
      <c r="DA119">
        <v>1510790575.71429</v>
      </c>
      <c r="DB119">
        <v>380.621142857143</v>
      </c>
      <c r="DC119">
        <v>364.630285714286</v>
      </c>
      <c r="DD119">
        <v>25.1642</v>
      </c>
      <c r="DE119">
        <v>24.4004571428571</v>
      </c>
      <c r="DF119">
        <v>374.084714285714</v>
      </c>
      <c r="DG119">
        <v>24.5949714285714</v>
      </c>
      <c r="DH119">
        <v>500.091214285714</v>
      </c>
      <c r="DI119">
        <v>89.603825</v>
      </c>
      <c r="DJ119">
        <v>0.0999587964285714</v>
      </c>
      <c r="DK119">
        <v>26.7358857142857</v>
      </c>
      <c r="DL119">
        <v>27.5119892857143</v>
      </c>
      <c r="DM119">
        <v>999.9</v>
      </c>
      <c r="DN119">
        <v>0</v>
      </c>
      <c r="DO119">
        <v>0</v>
      </c>
      <c r="DP119">
        <v>10034.0175</v>
      </c>
      <c r="DQ119">
        <v>0</v>
      </c>
      <c r="DR119">
        <v>9.92011928571429</v>
      </c>
      <c r="DS119">
        <v>15.9909035714286</v>
      </c>
      <c r="DT119">
        <v>390.446392857143</v>
      </c>
      <c r="DU119">
        <v>373.750071428571</v>
      </c>
      <c r="DV119">
        <v>0.763737714285714</v>
      </c>
      <c r="DW119">
        <v>364.630285714286</v>
      </c>
      <c r="DX119">
        <v>24.4004571428571</v>
      </c>
      <c r="DY119">
        <v>2.25480857142857</v>
      </c>
      <c r="DZ119">
        <v>2.18637428571429</v>
      </c>
      <c r="EA119">
        <v>19.3571357142857</v>
      </c>
      <c r="EB119">
        <v>18.8628178571429</v>
      </c>
      <c r="EC119">
        <v>1999.94642857143</v>
      </c>
      <c r="ED119">
        <v>0.979999928571429</v>
      </c>
      <c r="EE119">
        <v>0.0199998071428571</v>
      </c>
      <c r="EF119">
        <v>0</v>
      </c>
      <c r="EG119">
        <v>2.27540357142857</v>
      </c>
      <c r="EH119">
        <v>0</v>
      </c>
      <c r="EI119">
        <v>3650.13857142857</v>
      </c>
      <c r="EJ119">
        <v>17299.6892857143</v>
      </c>
      <c r="EK119">
        <v>38.9774642857143</v>
      </c>
      <c r="EL119">
        <v>39.7386428571429</v>
      </c>
      <c r="EM119">
        <v>38.54875</v>
      </c>
      <c r="EN119">
        <v>38.5421428571429</v>
      </c>
      <c r="EO119">
        <v>38.3301071428571</v>
      </c>
      <c r="EP119">
        <v>1959.94607142857</v>
      </c>
      <c r="EQ119">
        <v>40.0003571428571</v>
      </c>
      <c r="ER119">
        <v>0</v>
      </c>
      <c r="ES119">
        <v>1679677931.9</v>
      </c>
      <c r="ET119">
        <v>0</v>
      </c>
      <c r="EU119">
        <v>2.26258461538462</v>
      </c>
      <c r="EV119">
        <v>0.101811969111681</v>
      </c>
      <c r="EW119">
        <v>-3.49641024796216</v>
      </c>
      <c r="EX119">
        <v>3650.15269230769</v>
      </c>
      <c r="EY119">
        <v>15</v>
      </c>
      <c r="EZ119">
        <v>0</v>
      </c>
      <c r="FA119" t="s">
        <v>409</v>
      </c>
      <c r="FB119">
        <v>1510822609</v>
      </c>
      <c r="FC119">
        <v>1510822610</v>
      </c>
      <c r="FD119">
        <v>0</v>
      </c>
      <c r="FE119">
        <v>-0.09</v>
      </c>
      <c r="FF119">
        <v>-0.009</v>
      </c>
      <c r="FG119">
        <v>6.722</v>
      </c>
      <c r="FH119">
        <v>0.497</v>
      </c>
      <c r="FI119">
        <v>420</v>
      </c>
      <c r="FJ119">
        <v>24</v>
      </c>
      <c r="FK119">
        <v>0.26</v>
      </c>
      <c r="FL119">
        <v>0.06</v>
      </c>
      <c r="FM119">
        <v>0.761772475</v>
      </c>
      <c r="FN119">
        <v>0.0775460825515924</v>
      </c>
      <c r="FO119">
        <v>0.0124154022346992</v>
      </c>
      <c r="FP119">
        <v>1</v>
      </c>
      <c r="FQ119">
        <v>1</v>
      </c>
      <c r="FR119">
        <v>1</v>
      </c>
      <c r="FS119" t="s">
        <v>410</v>
      </c>
      <c r="FT119">
        <v>2.9739</v>
      </c>
      <c r="FU119">
        <v>2.75375</v>
      </c>
      <c r="FV119">
        <v>0.0788897</v>
      </c>
      <c r="FW119">
        <v>0.076978</v>
      </c>
      <c r="FX119">
        <v>0.105578</v>
      </c>
      <c r="FY119">
        <v>0.104438</v>
      </c>
      <c r="FZ119">
        <v>35841.2</v>
      </c>
      <c r="GA119">
        <v>39179.5</v>
      </c>
      <c r="GB119">
        <v>35259.9</v>
      </c>
      <c r="GC119">
        <v>38494.3</v>
      </c>
      <c r="GD119">
        <v>44659.2</v>
      </c>
      <c r="GE119">
        <v>49764.6</v>
      </c>
      <c r="GF119">
        <v>55054.4</v>
      </c>
      <c r="GG119">
        <v>61714.3</v>
      </c>
      <c r="GH119">
        <v>1.9948</v>
      </c>
      <c r="GI119">
        <v>1.84125</v>
      </c>
      <c r="GJ119">
        <v>0.114284</v>
      </c>
      <c r="GK119">
        <v>0</v>
      </c>
      <c r="GL119">
        <v>25.6558</v>
      </c>
      <c r="GM119">
        <v>999.9</v>
      </c>
      <c r="GN119">
        <v>67.092</v>
      </c>
      <c r="GO119">
        <v>27.875</v>
      </c>
      <c r="GP119">
        <v>28.2088</v>
      </c>
      <c r="GQ119">
        <v>55.1894</v>
      </c>
      <c r="GR119">
        <v>48.8502</v>
      </c>
      <c r="GS119">
        <v>1</v>
      </c>
      <c r="GT119">
        <v>-0.0684451</v>
      </c>
      <c r="GU119">
        <v>0.431277</v>
      </c>
      <c r="GV119">
        <v>20.1515</v>
      </c>
      <c r="GW119">
        <v>5.19902</v>
      </c>
      <c r="GX119">
        <v>12.004</v>
      </c>
      <c r="GY119">
        <v>4.9752</v>
      </c>
      <c r="GZ119">
        <v>3.29298</v>
      </c>
      <c r="HA119">
        <v>999.9</v>
      </c>
      <c r="HB119">
        <v>9999</v>
      </c>
      <c r="HC119">
        <v>9999</v>
      </c>
      <c r="HD119">
        <v>9999</v>
      </c>
      <c r="HE119">
        <v>1.86279</v>
      </c>
      <c r="HF119">
        <v>1.86783</v>
      </c>
      <c r="HG119">
        <v>1.86765</v>
      </c>
      <c r="HH119">
        <v>1.86873</v>
      </c>
      <c r="HI119">
        <v>1.86961</v>
      </c>
      <c r="HJ119">
        <v>1.86569</v>
      </c>
      <c r="HK119">
        <v>1.86676</v>
      </c>
      <c r="HL119">
        <v>1.86813</v>
      </c>
      <c r="HM119">
        <v>5</v>
      </c>
      <c r="HN119">
        <v>0</v>
      </c>
      <c r="HO119">
        <v>0</v>
      </c>
      <c r="HP119">
        <v>0</v>
      </c>
      <c r="HQ119" t="s">
        <v>411</v>
      </c>
      <c r="HR119" t="s">
        <v>412</v>
      </c>
      <c r="HS119" t="s">
        <v>413</v>
      </c>
      <c r="HT119" t="s">
        <v>413</v>
      </c>
      <c r="HU119" t="s">
        <v>413</v>
      </c>
      <c r="HV119" t="s">
        <v>413</v>
      </c>
      <c r="HW119">
        <v>0</v>
      </c>
      <c r="HX119">
        <v>100</v>
      </c>
      <c r="HY119">
        <v>100</v>
      </c>
      <c r="HZ119">
        <v>6.385</v>
      </c>
      <c r="IA119">
        <v>0.5693</v>
      </c>
      <c r="IB119">
        <v>4.05733592392587</v>
      </c>
      <c r="IC119">
        <v>0.00686039997816796</v>
      </c>
      <c r="ID119">
        <v>-6.09800565113382e-07</v>
      </c>
      <c r="IE119">
        <v>-3.62270322714017e-11</v>
      </c>
      <c r="IF119">
        <v>0.00552775430249796</v>
      </c>
      <c r="IG119">
        <v>-0.0240141547127097</v>
      </c>
      <c r="IH119">
        <v>0.00268956239764471</v>
      </c>
      <c r="II119">
        <v>-3.17667099220491e-05</v>
      </c>
      <c r="IJ119">
        <v>-3</v>
      </c>
      <c r="IK119">
        <v>2046</v>
      </c>
      <c r="IL119">
        <v>1</v>
      </c>
      <c r="IM119">
        <v>25</v>
      </c>
      <c r="IN119">
        <v>-533.8</v>
      </c>
      <c r="IO119">
        <v>-533.8</v>
      </c>
      <c r="IP119">
        <v>0.842285</v>
      </c>
      <c r="IQ119">
        <v>2.61475</v>
      </c>
      <c r="IR119">
        <v>1.54785</v>
      </c>
      <c r="IS119">
        <v>2.30957</v>
      </c>
      <c r="IT119">
        <v>1.34644</v>
      </c>
      <c r="IU119">
        <v>2.37671</v>
      </c>
      <c r="IV119">
        <v>31.9365</v>
      </c>
      <c r="IW119">
        <v>14.8238</v>
      </c>
      <c r="IX119">
        <v>18</v>
      </c>
      <c r="IY119">
        <v>504.105</v>
      </c>
      <c r="IZ119">
        <v>406.026</v>
      </c>
      <c r="JA119">
        <v>24.3863</v>
      </c>
      <c r="JB119">
        <v>26.3749</v>
      </c>
      <c r="JC119">
        <v>30.0003</v>
      </c>
      <c r="JD119">
        <v>26.3311</v>
      </c>
      <c r="JE119">
        <v>26.2761</v>
      </c>
      <c r="JF119">
        <v>16.8884</v>
      </c>
      <c r="JG119">
        <v>24.2725</v>
      </c>
      <c r="JH119">
        <v>100</v>
      </c>
      <c r="JI119">
        <v>24.3647</v>
      </c>
      <c r="JJ119">
        <v>312.656</v>
      </c>
      <c r="JK119">
        <v>24.3398</v>
      </c>
      <c r="JL119">
        <v>102.173</v>
      </c>
      <c r="JM119">
        <v>102.743</v>
      </c>
    </row>
    <row r="120" spans="1:273">
      <c r="A120">
        <v>104</v>
      </c>
      <c r="B120">
        <v>1510790588.5</v>
      </c>
      <c r="C120">
        <v>2336.90000009537</v>
      </c>
      <c r="D120" t="s">
        <v>618</v>
      </c>
      <c r="E120" t="s">
        <v>619</v>
      </c>
      <c r="F120">
        <v>5</v>
      </c>
      <c r="G120" t="s">
        <v>405</v>
      </c>
      <c r="H120" t="s">
        <v>406</v>
      </c>
      <c r="I120">
        <v>1510790581</v>
      </c>
      <c r="J120">
        <f>(K120)/1000</f>
        <v>0</v>
      </c>
      <c r="K120">
        <f>IF(CZ120, AN120, AH120)</f>
        <v>0</v>
      </c>
      <c r="L120">
        <f>IF(CZ120, AI120, AG120)</f>
        <v>0</v>
      </c>
      <c r="M120">
        <f>DB120 - IF(AU120&gt;1, L120*CV120*100.0/(AW120*DP120), 0)</f>
        <v>0</v>
      </c>
      <c r="N120">
        <f>((T120-J120/2)*M120-L120)/(T120+J120/2)</f>
        <v>0</v>
      </c>
      <c r="O120">
        <f>N120*(DI120+DJ120)/1000.0</f>
        <v>0</v>
      </c>
      <c r="P120">
        <f>(DB120 - IF(AU120&gt;1, L120*CV120*100.0/(AW120*DP120), 0))*(DI120+DJ120)/1000.0</f>
        <v>0</v>
      </c>
      <c r="Q120">
        <f>2.0/((1/S120-1/R120)+SIGN(S120)*SQRT((1/S120-1/R120)*(1/S120-1/R120) + 4*CW120/((CW120+1)*(CW120+1))*(2*1/S120*1/R120-1/R120*1/R120)))</f>
        <v>0</v>
      </c>
      <c r="R120">
        <f>IF(LEFT(CX120,1)&lt;&gt;"0",IF(LEFT(CX120,1)="1",3.0,CY120),$D$5+$E$5*(DP120*DI120/($K$5*1000))+$F$5*(DP120*DI120/($K$5*1000))*MAX(MIN(CV120,$J$5),$I$5)*MAX(MIN(CV120,$J$5),$I$5)+$G$5*MAX(MIN(CV120,$J$5),$I$5)*(DP120*DI120/($K$5*1000))+$H$5*(DP120*DI120/($K$5*1000))*(DP120*DI120/($K$5*1000)))</f>
        <v>0</v>
      </c>
      <c r="S120">
        <f>J120*(1000-(1000*0.61365*exp(17.502*W120/(240.97+W120))/(DI120+DJ120)+DD120)/2)/(1000*0.61365*exp(17.502*W120/(240.97+W120))/(DI120+DJ120)-DD120)</f>
        <v>0</v>
      </c>
      <c r="T120">
        <f>1/((CW120+1)/(Q120/1.6)+1/(R120/1.37)) + CW120/((CW120+1)/(Q120/1.6) + CW120/(R120/1.37))</f>
        <v>0</v>
      </c>
      <c r="U120">
        <f>(CR120*CU120)</f>
        <v>0</v>
      </c>
      <c r="V120">
        <f>(DK120+(U120+2*0.95*5.67E-8*(((DK120+$B$7)+273)^4-(DK120+273)^4)-44100*J120)/(1.84*29.3*R120+8*0.95*5.67E-8*(DK120+273)^3))</f>
        <v>0</v>
      </c>
      <c r="W120">
        <f>($C$7*DL120+$D$7*DM120+$E$7*V120)</f>
        <v>0</v>
      </c>
      <c r="X120">
        <f>0.61365*exp(17.502*W120/(240.97+W120))</f>
        <v>0</v>
      </c>
      <c r="Y120">
        <f>(Z120/AA120*100)</f>
        <v>0</v>
      </c>
      <c r="Z120">
        <f>DD120*(DI120+DJ120)/1000</f>
        <v>0</v>
      </c>
      <c r="AA120">
        <f>0.61365*exp(17.502*DK120/(240.97+DK120))</f>
        <v>0</v>
      </c>
      <c r="AB120">
        <f>(X120-DD120*(DI120+DJ120)/1000)</f>
        <v>0</v>
      </c>
      <c r="AC120">
        <f>(-J120*44100)</f>
        <v>0</v>
      </c>
      <c r="AD120">
        <f>2*29.3*R120*0.92*(DK120-W120)</f>
        <v>0</v>
      </c>
      <c r="AE120">
        <f>2*0.95*5.67E-8*(((DK120+$B$7)+273)^4-(W120+273)^4)</f>
        <v>0</v>
      </c>
      <c r="AF120">
        <f>U120+AE120+AC120+AD120</f>
        <v>0</v>
      </c>
      <c r="AG120">
        <f>DH120*AU120*(DC120-DB120*(1000-AU120*DE120)/(1000-AU120*DD120))/(100*CV120)</f>
        <v>0</v>
      </c>
      <c r="AH120">
        <f>1000*DH120*AU120*(DD120-DE120)/(100*CV120*(1000-AU120*DD120))</f>
        <v>0</v>
      </c>
      <c r="AI120">
        <f>(AJ120 - AK120 - DI120*1E3/(8.314*(DK120+273.15)) * AM120/DH120 * AL120) * DH120/(100*CV120) * (1000 - DE120)/1000</f>
        <v>0</v>
      </c>
      <c r="AJ120">
        <v>339.216233616963</v>
      </c>
      <c r="AK120">
        <v>351.17</v>
      </c>
      <c r="AL120">
        <v>-3.31856004136102</v>
      </c>
      <c r="AM120">
        <v>64.2423246042722</v>
      </c>
      <c r="AN120">
        <f>(AP120 - AO120 + DI120*1E3/(8.314*(DK120+273.15)) * AR120/DH120 * AQ120) * DH120/(100*CV120) * 1000/(1000 - AP120)</f>
        <v>0</v>
      </c>
      <c r="AO120">
        <v>24.3109544691026</v>
      </c>
      <c r="AP120">
        <v>25.1372363636364</v>
      </c>
      <c r="AQ120">
        <v>-0.00660463026880209</v>
      </c>
      <c r="AR120">
        <v>102.202052282038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MAX(0,($B$13+$C$13*DP120)/(1+$D$13*DP120)*DI120/(DK120+273)*$E$13)</f>
        <v>0</v>
      </c>
      <c r="AX120" t="s">
        <v>407</v>
      </c>
      <c r="AY120" t="s">
        <v>407</v>
      </c>
      <c r="AZ120">
        <v>0</v>
      </c>
      <c r="BA120">
        <v>0</v>
      </c>
      <c r="BB120">
        <f>1-AZ120/BA120</f>
        <v>0</v>
      </c>
      <c r="BC120">
        <v>0</v>
      </c>
      <c r="BD120" t="s">
        <v>407</v>
      </c>
      <c r="BE120" t="s">
        <v>407</v>
      </c>
      <c r="BF120">
        <v>0</v>
      </c>
      <c r="BG120">
        <v>0</v>
      </c>
      <c r="BH120">
        <f>1-BF120/BG120</f>
        <v>0</v>
      </c>
      <c r="BI120">
        <v>0.5</v>
      </c>
      <c r="BJ120">
        <f>CS120</f>
        <v>0</v>
      </c>
      <c r="BK120">
        <f>L120</f>
        <v>0</v>
      </c>
      <c r="BL120">
        <f>BH120*BI120*BJ120</f>
        <v>0</v>
      </c>
      <c r="BM120">
        <f>(BK120-BC120)/BJ120</f>
        <v>0</v>
      </c>
      <c r="BN120">
        <f>(BA120-BG120)/BG120</f>
        <v>0</v>
      </c>
      <c r="BO120">
        <f>AZ120/(BB120+AZ120/BG120)</f>
        <v>0</v>
      </c>
      <c r="BP120" t="s">
        <v>407</v>
      </c>
      <c r="BQ120">
        <v>0</v>
      </c>
      <c r="BR120">
        <f>IF(BQ120&lt;&gt;0, BQ120, BO120)</f>
        <v>0</v>
      </c>
      <c r="BS120">
        <f>1-BR120/BG120</f>
        <v>0</v>
      </c>
      <c r="BT120">
        <f>(BG120-BF120)/(BG120-BR120)</f>
        <v>0</v>
      </c>
      <c r="BU120">
        <f>(BA120-BG120)/(BA120-BR120)</f>
        <v>0</v>
      </c>
      <c r="BV120">
        <f>(BG120-BF120)/(BG120-AZ120)</f>
        <v>0</v>
      </c>
      <c r="BW120">
        <f>(BA120-BG120)/(BA120-AZ120)</f>
        <v>0</v>
      </c>
      <c r="BX120">
        <f>(BT120*BR120/BF120)</f>
        <v>0</v>
      </c>
      <c r="BY120">
        <f>(1-BX120)</f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f>$B$11*DQ120+$C$11*DR120+$F$11*EC120*(1-EF120)</f>
        <v>0</v>
      </c>
      <c r="CS120">
        <f>CR120*CT120</f>
        <v>0</v>
      </c>
      <c r="CT120">
        <f>($B$11*$D$9+$C$11*$D$9+$F$11*((EP120+EH120)/MAX(EP120+EH120+EQ120, 0.1)*$I$9+EQ120/MAX(EP120+EH120+EQ120, 0.1)*$J$9))/($B$11+$C$11+$F$11)</f>
        <v>0</v>
      </c>
      <c r="CU120">
        <f>($B$11*$K$9+$C$11*$K$9+$F$11*((EP120+EH120)/MAX(EP120+EH120+EQ120, 0.1)*$P$9+EQ120/MAX(EP120+EH120+EQ120, 0.1)*$Q$9))/($B$11+$C$11+$F$11)</f>
        <v>0</v>
      </c>
      <c r="CV120">
        <v>2.18</v>
      </c>
      <c r="CW120">
        <v>0.5</v>
      </c>
      <c r="CX120" t="s">
        <v>408</v>
      </c>
      <c r="CY120">
        <v>2</v>
      </c>
      <c r="CZ120" t="b">
        <v>1</v>
      </c>
      <c r="DA120">
        <v>1510790581</v>
      </c>
      <c r="DB120">
        <v>364.613407407407</v>
      </c>
      <c r="DC120">
        <v>347.124666666667</v>
      </c>
      <c r="DD120">
        <v>25.1607481481481</v>
      </c>
      <c r="DE120">
        <v>24.3699666666667</v>
      </c>
      <c r="DF120">
        <v>358.178777777778</v>
      </c>
      <c r="DG120">
        <v>24.5916814814815</v>
      </c>
      <c r="DH120">
        <v>500.083481481481</v>
      </c>
      <c r="DI120">
        <v>89.6033925925926</v>
      </c>
      <c r="DJ120">
        <v>0.0999598407407407</v>
      </c>
      <c r="DK120">
        <v>26.7405925925926</v>
      </c>
      <c r="DL120">
        <v>27.5217333333333</v>
      </c>
      <c r="DM120">
        <v>999.9</v>
      </c>
      <c r="DN120">
        <v>0</v>
      </c>
      <c r="DO120">
        <v>0</v>
      </c>
      <c r="DP120">
        <v>10024.1425925926</v>
      </c>
      <c r="DQ120">
        <v>0</v>
      </c>
      <c r="DR120">
        <v>9.92104777777778</v>
      </c>
      <c r="DS120">
        <v>17.4888481481481</v>
      </c>
      <c r="DT120">
        <v>374.024259259259</v>
      </c>
      <c r="DU120">
        <v>355.795925925926</v>
      </c>
      <c r="DV120">
        <v>0.790779518518518</v>
      </c>
      <c r="DW120">
        <v>347.124666666667</v>
      </c>
      <c r="DX120">
        <v>24.3699666666667</v>
      </c>
      <c r="DY120">
        <v>2.25448740740741</v>
      </c>
      <c r="DZ120">
        <v>2.18363148148148</v>
      </c>
      <c r="EA120">
        <v>19.3548555555556</v>
      </c>
      <c r="EB120">
        <v>18.8426962962963</v>
      </c>
      <c r="EC120">
        <v>1999.94666666667</v>
      </c>
      <c r="ED120">
        <v>0.980000888888889</v>
      </c>
      <c r="EE120">
        <v>0.0199988111111111</v>
      </c>
      <c r="EF120">
        <v>0</v>
      </c>
      <c r="EG120">
        <v>2.27714814814815</v>
      </c>
      <c r="EH120">
        <v>0</v>
      </c>
      <c r="EI120">
        <v>3649.96185185185</v>
      </c>
      <c r="EJ120">
        <v>17299.7</v>
      </c>
      <c r="EK120">
        <v>39.0877037037037</v>
      </c>
      <c r="EL120">
        <v>39.8516296296296</v>
      </c>
      <c r="EM120">
        <v>38.6502222222222</v>
      </c>
      <c r="EN120">
        <v>38.6895925925926</v>
      </c>
      <c r="EO120">
        <v>38.4349259259259</v>
      </c>
      <c r="EP120">
        <v>1959.94666666667</v>
      </c>
      <c r="EQ120">
        <v>39.9981481481481</v>
      </c>
      <c r="ER120">
        <v>0</v>
      </c>
      <c r="ES120">
        <v>1679677936.7</v>
      </c>
      <c r="ET120">
        <v>0</v>
      </c>
      <c r="EU120">
        <v>2.27444615384615</v>
      </c>
      <c r="EV120">
        <v>0.867070081713102</v>
      </c>
      <c r="EW120">
        <v>-0.639999996842414</v>
      </c>
      <c r="EX120">
        <v>3649.99692307692</v>
      </c>
      <c r="EY120">
        <v>15</v>
      </c>
      <c r="EZ120">
        <v>0</v>
      </c>
      <c r="FA120" t="s">
        <v>409</v>
      </c>
      <c r="FB120">
        <v>1510822609</v>
      </c>
      <c r="FC120">
        <v>1510822610</v>
      </c>
      <c r="FD120">
        <v>0</v>
      </c>
      <c r="FE120">
        <v>-0.09</v>
      </c>
      <c r="FF120">
        <v>-0.009</v>
      </c>
      <c r="FG120">
        <v>6.722</v>
      </c>
      <c r="FH120">
        <v>0.497</v>
      </c>
      <c r="FI120">
        <v>420</v>
      </c>
      <c r="FJ120">
        <v>24</v>
      </c>
      <c r="FK120">
        <v>0.26</v>
      </c>
      <c r="FL120">
        <v>0.06</v>
      </c>
      <c r="FM120">
        <v>0.7772264</v>
      </c>
      <c r="FN120">
        <v>0.272131362101314</v>
      </c>
      <c r="FO120">
        <v>0.0313747190822484</v>
      </c>
      <c r="FP120">
        <v>1</v>
      </c>
      <c r="FQ120">
        <v>1</v>
      </c>
      <c r="FR120">
        <v>1</v>
      </c>
      <c r="FS120" t="s">
        <v>410</v>
      </c>
      <c r="FT120">
        <v>2.97352</v>
      </c>
      <c r="FU120">
        <v>2.75396</v>
      </c>
      <c r="FV120">
        <v>0.0759998</v>
      </c>
      <c r="FW120">
        <v>0.0739005</v>
      </c>
      <c r="FX120">
        <v>0.105489</v>
      </c>
      <c r="FY120">
        <v>0.104318</v>
      </c>
      <c r="FZ120">
        <v>35953.9</v>
      </c>
      <c r="GA120">
        <v>39309.9</v>
      </c>
      <c r="GB120">
        <v>35260.2</v>
      </c>
      <c r="GC120">
        <v>38494.2</v>
      </c>
      <c r="GD120">
        <v>44664.1</v>
      </c>
      <c r="GE120">
        <v>49771.1</v>
      </c>
      <c r="GF120">
        <v>55055.1</v>
      </c>
      <c r="GG120">
        <v>61714.1</v>
      </c>
      <c r="GH120">
        <v>1.9944</v>
      </c>
      <c r="GI120">
        <v>1.84118</v>
      </c>
      <c r="GJ120">
        <v>0.11465</v>
      </c>
      <c r="GK120">
        <v>0</v>
      </c>
      <c r="GL120">
        <v>25.6577</v>
      </c>
      <c r="GM120">
        <v>999.9</v>
      </c>
      <c r="GN120">
        <v>67.092</v>
      </c>
      <c r="GO120">
        <v>27.875</v>
      </c>
      <c r="GP120">
        <v>28.2099</v>
      </c>
      <c r="GQ120">
        <v>54.6594</v>
      </c>
      <c r="GR120">
        <v>49.5112</v>
      </c>
      <c r="GS120">
        <v>1</v>
      </c>
      <c r="GT120">
        <v>-0.0681148</v>
      </c>
      <c r="GU120">
        <v>0.487522</v>
      </c>
      <c r="GV120">
        <v>20.1512</v>
      </c>
      <c r="GW120">
        <v>5.19812</v>
      </c>
      <c r="GX120">
        <v>12.004</v>
      </c>
      <c r="GY120">
        <v>4.97515</v>
      </c>
      <c r="GZ120">
        <v>3.29293</v>
      </c>
      <c r="HA120">
        <v>999.9</v>
      </c>
      <c r="HB120">
        <v>9999</v>
      </c>
      <c r="HC120">
        <v>9999</v>
      </c>
      <c r="HD120">
        <v>9999</v>
      </c>
      <c r="HE120">
        <v>1.86279</v>
      </c>
      <c r="HF120">
        <v>1.86783</v>
      </c>
      <c r="HG120">
        <v>1.86761</v>
      </c>
      <c r="HH120">
        <v>1.86872</v>
      </c>
      <c r="HI120">
        <v>1.86963</v>
      </c>
      <c r="HJ120">
        <v>1.86569</v>
      </c>
      <c r="HK120">
        <v>1.86676</v>
      </c>
      <c r="HL120">
        <v>1.86813</v>
      </c>
      <c r="HM120">
        <v>5</v>
      </c>
      <c r="HN120">
        <v>0</v>
      </c>
      <c r="HO120">
        <v>0</v>
      </c>
      <c r="HP120">
        <v>0</v>
      </c>
      <c r="HQ120" t="s">
        <v>411</v>
      </c>
      <c r="HR120" t="s">
        <v>412</v>
      </c>
      <c r="HS120" t="s">
        <v>413</v>
      </c>
      <c r="HT120" t="s">
        <v>413</v>
      </c>
      <c r="HU120" t="s">
        <v>413</v>
      </c>
      <c r="HV120" t="s">
        <v>413</v>
      </c>
      <c r="HW120">
        <v>0</v>
      </c>
      <c r="HX120">
        <v>100</v>
      </c>
      <c r="HY120">
        <v>100</v>
      </c>
      <c r="HZ120">
        <v>6.282</v>
      </c>
      <c r="IA120">
        <v>0.5678</v>
      </c>
      <c r="IB120">
        <v>4.05733592392587</v>
      </c>
      <c r="IC120">
        <v>0.00686039997816796</v>
      </c>
      <c r="ID120">
        <v>-6.09800565113382e-07</v>
      </c>
      <c r="IE120">
        <v>-3.62270322714017e-11</v>
      </c>
      <c r="IF120">
        <v>0.00552775430249796</v>
      </c>
      <c r="IG120">
        <v>-0.0240141547127097</v>
      </c>
      <c r="IH120">
        <v>0.00268956239764471</v>
      </c>
      <c r="II120">
        <v>-3.17667099220491e-05</v>
      </c>
      <c r="IJ120">
        <v>-3</v>
      </c>
      <c r="IK120">
        <v>2046</v>
      </c>
      <c r="IL120">
        <v>1</v>
      </c>
      <c r="IM120">
        <v>25</v>
      </c>
      <c r="IN120">
        <v>-533.7</v>
      </c>
      <c r="IO120">
        <v>-533.7</v>
      </c>
      <c r="IP120">
        <v>0.806885</v>
      </c>
      <c r="IQ120">
        <v>2.61597</v>
      </c>
      <c r="IR120">
        <v>1.54785</v>
      </c>
      <c r="IS120">
        <v>2.30957</v>
      </c>
      <c r="IT120">
        <v>1.34644</v>
      </c>
      <c r="IU120">
        <v>2.44629</v>
      </c>
      <c r="IV120">
        <v>31.9365</v>
      </c>
      <c r="IW120">
        <v>14.8238</v>
      </c>
      <c r="IX120">
        <v>18</v>
      </c>
      <c r="IY120">
        <v>503.84</v>
      </c>
      <c r="IZ120">
        <v>405.995</v>
      </c>
      <c r="JA120">
        <v>24.3687</v>
      </c>
      <c r="JB120">
        <v>26.3753</v>
      </c>
      <c r="JC120">
        <v>30.0002</v>
      </c>
      <c r="JD120">
        <v>26.3311</v>
      </c>
      <c r="JE120">
        <v>26.2778</v>
      </c>
      <c r="JF120">
        <v>16.1783</v>
      </c>
      <c r="JG120">
        <v>24.2725</v>
      </c>
      <c r="JH120">
        <v>100</v>
      </c>
      <c r="JI120">
        <v>24.3332</v>
      </c>
      <c r="JJ120">
        <v>299.227</v>
      </c>
      <c r="JK120">
        <v>24.3398</v>
      </c>
      <c r="JL120">
        <v>102.174</v>
      </c>
      <c r="JM120">
        <v>102.743</v>
      </c>
    </row>
    <row r="121" spans="1:273">
      <c r="A121">
        <v>105</v>
      </c>
      <c r="B121">
        <v>1510790593.5</v>
      </c>
      <c r="C121">
        <v>2341.90000009537</v>
      </c>
      <c r="D121" t="s">
        <v>620</v>
      </c>
      <c r="E121" t="s">
        <v>621</v>
      </c>
      <c r="F121">
        <v>5</v>
      </c>
      <c r="G121" t="s">
        <v>405</v>
      </c>
      <c r="H121" t="s">
        <v>406</v>
      </c>
      <c r="I121">
        <v>1510790585.71429</v>
      </c>
      <c r="J121">
        <f>(K121)/1000</f>
        <v>0</v>
      </c>
      <c r="K121">
        <f>IF(CZ121, AN121, AH121)</f>
        <v>0</v>
      </c>
      <c r="L121">
        <f>IF(CZ121, AI121, AG121)</f>
        <v>0</v>
      </c>
      <c r="M121">
        <f>DB121 - IF(AU121&gt;1, L121*CV121*100.0/(AW121*DP121), 0)</f>
        <v>0</v>
      </c>
      <c r="N121">
        <f>((T121-J121/2)*M121-L121)/(T121+J121/2)</f>
        <v>0</v>
      </c>
      <c r="O121">
        <f>N121*(DI121+DJ121)/1000.0</f>
        <v>0</v>
      </c>
      <c r="P121">
        <f>(DB121 - IF(AU121&gt;1, L121*CV121*100.0/(AW121*DP121), 0))*(DI121+DJ121)/1000.0</f>
        <v>0</v>
      </c>
      <c r="Q121">
        <f>2.0/((1/S121-1/R121)+SIGN(S121)*SQRT((1/S121-1/R121)*(1/S121-1/R121) + 4*CW121/((CW121+1)*(CW121+1))*(2*1/S121*1/R121-1/R121*1/R121)))</f>
        <v>0</v>
      </c>
      <c r="R121">
        <f>IF(LEFT(CX121,1)&lt;&gt;"0",IF(LEFT(CX121,1)="1",3.0,CY121),$D$5+$E$5*(DP121*DI121/($K$5*1000))+$F$5*(DP121*DI121/($K$5*1000))*MAX(MIN(CV121,$J$5),$I$5)*MAX(MIN(CV121,$J$5),$I$5)+$G$5*MAX(MIN(CV121,$J$5),$I$5)*(DP121*DI121/($K$5*1000))+$H$5*(DP121*DI121/($K$5*1000))*(DP121*DI121/($K$5*1000)))</f>
        <v>0</v>
      </c>
      <c r="S121">
        <f>J121*(1000-(1000*0.61365*exp(17.502*W121/(240.97+W121))/(DI121+DJ121)+DD121)/2)/(1000*0.61365*exp(17.502*W121/(240.97+W121))/(DI121+DJ121)-DD121)</f>
        <v>0</v>
      </c>
      <c r="T121">
        <f>1/((CW121+1)/(Q121/1.6)+1/(R121/1.37)) + CW121/((CW121+1)/(Q121/1.6) + CW121/(R121/1.37))</f>
        <v>0</v>
      </c>
      <c r="U121">
        <f>(CR121*CU121)</f>
        <v>0</v>
      </c>
      <c r="V121">
        <f>(DK121+(U121+2*0.95*5.67E-8*(((DK121+$B$7)+273)^4-(DK121+273)^4)-44100*J121)/(1.84*29.3*R121+8*0.95*5.67E-8*(DK121+273)^3))</f>
        <v>0</v>
      </c>
      <c r="W121">
        <f>($C$7*DL121+$D$7*DM121+$E$7*V121)</f>
        <v>0</v>
      </c>
      <c r="X121">
        <f>0.61365*exp(17.502*W121/(240.97+W121))</f>
        <v>0</v>
      </c>
      <c r="Y121">
        <f>(Z121/AA121*100)</f>
        <v>0</v>
      </c>
      <c r="Z121">
        <f>DD121*(DI121+DJ121)/1000</f>
        <v>0</v>
      </c>
      <c r="AA121">
        <f>0.61365*exp(17.502*DK121/(240.97+DK121))</f>
        <v>0</v>
      </c>
      <c r="AB121">
        <f>(X121-DD121*(DI121+DJ121)/1000)</f>
        <v>0</v>
      </c>
      <c r="AC121">
        <f>(-J121*44100)</f>
        <v>0</v>
      </c>
      <c r="AD121">
        <f>2*29.3*R121*0.92*(DK121-W121)</f>
        <v>0</v>
      </c>
      <c r="AE121">
        <f>2*0.95*5.67E-8*(((DK121+$B$7)+273)^4-(W121+273)^4)</f>
        <v>0</v>
      </c>
      <c r="AF121">
        <f>U121+AE121+AC121+AD121</f>
        <v>0</v>
      </c>
      <c r="AG121">
        <f>DH121*AU121*(DC121-DB121*(1000-AU121*DE121)/(1000-AU121*DD121))/(100*CV121)</f>
        <v>0</v>
      </c>
      <c r="AH121">
        <f>1000*DH121*AU121*(DD121-DE121)/(100*CV121*(1000-AU121*DD121))</f>
        <v>0</v>
      </c>
      <c r="AI121">
        <f>(AJ121 - AK121 - DI121*1E3/(8.314*(DK121+273.15)) * AM121/DH121 * AL121) * DH121/(100*CV121) * (1000 - DE121)/1000</f>
        <v>0</v>
      </c>
      <c r="AJ121">
        <v>322.019884352687</v>
      </c>
      <c r="AK121">
        <v>334.359909090909</v>
      </c>
      <c r="AL121">
        <v>-3.36725192410681</v>
      </c>
      <c r="AM121">
        <v>64.2423246042722</v>
      </c>
      <c r="AN121">
        <f>(AP121 - AO121 + DI121*1E3/(8.314*(DK121+273.15)) * AR121/DH121 * AQ121) * DH121/(100*CV121) * 1000/(1000 - AP121)</f>
        <v>0</v>
      </c>
      <c r="AO121">
        <v>24.3014453260635</v>
      </c>
      <c r="AP121">
        <v>25.1122836363636</v>
      </c>
      <c r="AQ121">
        <v>-0.00535021314765381</v>
      </c>
      <c r="AR121">
        <v>102.202052282038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MAX(0,($B$13+$C$13*DP121)/(1+$D$13*DP121)*DI121/(DK121+273)*$E$13)</f>
        <v>0</v>
      </c>
      <c r="AX121" t="s">
        <v>407</v>
      </c>
      <c r="AY121" t="s">
        <v>407</v>
      </c>
      <c r="AZ121">
        <v>0</v>
      </c>
      <c r="BA121">
        <v>0</v>
      </c>
      <c r="BB121">
        <f>1-AZ121/BA121</f>
        <v>0</v>
      </c>
      <c r="BC121">
        <v>0</v>
      </c>
      <c r="BD121" t="s">
        <v>407</v>
      </c>
      <c r="BE121" t="s">
        <v>407</v>
      </c>
      <c r="BF121">
        <v>0</v>
      </c>
      <c r="BG121">
        <v>0</v>
      </c>
      <c r="BH121">
        <f>1-BF121/BG121</f>
        <v>0</v>
      </c>
      <c r="BI121">
        <v>0.5</v>
      </c>
      <c r="BJ121">
        <f>CS121</f>
        <v>0</v>
      </c>
      <c r="BK121">
        <f>L121</f>
        <v>0</v>
      </c>
      <c r="BL121">
        <f>BH121*BI121*BJ121</f>
        <v>0</v>
      </c>
      <c r="BM121">
        <f>(BK121-BC121)/BJ121</f>
        <v>0</v>
      </c>
      <c r="BN121">
        <f>(BA121-BG121)/BG121</f>
        <v>0</v>
      </c>
      <c r="BO121">
        <f>AZ121/(BB121+AZ121/BG121)</f>
        <v>0</v>
      </c>
      <c r="BP121" t="s">
        <v>407</v>
      </c>
      <c r="BQ121">
        <v>0</v>
      </c>
      <c r="BR121">
        <f>IF(BQ121&lt;&gt;0, BQ121, BO121)</f>
        <v>0</v>
      </c>
      <c r="BS121">
        <f>1-BR121/BG121</f>
        <v>0</v>
      </c>
      <c r="BT121">
        <f>(BG121-BF121)/(BG121-BR121)</f>
        <v>0</v>
      </c>
      <c r="BU121">
        <f>(BA121-BG121)/(BA121-BR121)</f>
        <v>0</v>
      </c>
      <c r="BV121">
        <f>(BG121-BF121)/(BG121-AZ121)</f>
        <v>0</v>
      </c>
      <c r="BW121">
        <f>(BA121-BG121)/(BA121-AZ121)</f>
        <v>0</v>
      </c>
      <c r="BX121">
        <f>(BT121*BR121/BF121)</f>
        <v>0</v>
      </c>
      <c r="BY121">
        <f>(1-BX121)</f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f>$B$11*DQ121+$C$11*DR121+$F$11*EC121*(1-EF121)</f>
        <v>0</v>
      </c>
      <c r="CS121">
        <f>CR121*CT121</f>
        <v>0</v>
      </c>
      <c r="CT121">
        <f>($B$11*$D$9+$C$11*$D$9+$F$11*((EP121+EH121)/MAX(EP121+EH121+EQ121, 0.1)*$I$9+EQ121/MAX(EP121+EH121+EQ121, 0.1)*$J$9))/($B$11+$C$11+$F$11)</f>
        <v>0</v>
      </c>
      <c r="CU121">
        <f>($B$11*$K$9+$C$11*$K$9+$F$11*((EP121+EH121)/MAX(EP121+EH121+EQ121, 0.1)*$P$9+EQ121/MAX(EP121+EH121+EQ121, 0.1)*$Q$9))/($B$11+$C$11+$F$11)</f>
        <v>0</v>
      </c>
      <c r="CV121">
        <v>2.18</v>
      </c>
      <c r="CW121">
        <v>0.5</v>
      </c>
      <c r="CX121" t="s">
        <v>408</v>
      </c>
      <c r="CY121">
        <v>2</v>
      </c>
      <c r="CZ121" t="b">
        <v>1</v>
      </c>
      <c r="DA121">
        <v>1510790585.71429</v>
      </c>
      <c r="DB121">
        <v>349.617142857143</v>
      </c>
      <c r="DC121">
        <v>331.408714285714</v>
      </c>
      <c r="DD121">
        <v>25.1472857142857</v>
      </c>
      <c r="DE121">
        <v>24.3377178571429</v>
      </c>
      <c r="DF121">
        <v>343.27825</v>
      </c>
      <c r="DG121">
        <v>24.5788642857143</v>
      </c>
      <c r="DH121">
        <v>500.086</v>
      </c>
      <c r="DI121">
        <v>89.6030071428571</v>
      </c>
      <c r="DJ121">
        <v>0.0999968071428571</v>
      </c>
      <c r="DK121">
        <v>26.7439392857143</v>
      </c>
      <c r="DL121">
        <v>27.5266035714286</v>
      </c>
      <c r="DM121">
        <v>999.9</v>
      </c>
      <c r="DN121">
        <v>0</v>
      </c>
      <c r="DO121">
        <v>0</v>
      </c>
      <c r="DP121">
        <v>10014.5782142857</v>
      </c>
      <c r="DQ121">
        <v>0</v>
      </c>
      <c r="DR121">
        <v>9.88470392857143</v>
      </c>
      <c r="DS121">
        <v>18.2085892857143</v>
      </c>
      <c r="DT121">
        <v>358.636214285714</v>
      </c>
      <c r="DU121">
        <v>339.676142857143</v>
      </c>
      <c r="DV121">
        <v>0.809565571428571</v>
      </c>
      <c r="DW121">
        <v>331.408714285714</v>
      </c>
      <c r="DX121">
        <v>24.3377178571429</v>
      </c>
      <c r="DY121">
        <v>2.25327178571429</v>
      </c>
      <c r="DZ121">
        <v>2.18073214285714</v>
      </c>
      <c r="EA121">
        <v>19.3461785714286</v>
      </c>
      <c r="EB121">
        <v>18.8214357142857</v>
      </c>
      <c r="EC121">
        <v>1999.94535714286</v>
      </c>
      <c r="ED121">
        <v>0.980001642857143</v>
      </c>
      <c r="EE121">
        <v>0.0199980142857143</v>
      </c>
      <c r="EF121">
        <v>0</v>
      </c>
      <c r="EG121">
        <v>2.27854642857143</v>
      </c>
      <c r="EH121">
        <v>0</v>
      </c>
      <c r="EI121">
        <v>3650.05357142857</v>
      </c>
      <c r="EJ121">
        <v>17299.6928571429</v>
      </c>
      <c r="EK121">
        <v>39.1893928571429</v>
      </c>
      <c r="EL121">
        <v>39.9461785714286</v>
      </c>
      <c r="EM121">
        <v>38.7364285714286</v>
      </c>
      <c r="EN121">
        <v>38.81225</v>
      </c>
      <c r="EO121">
        <v>38.5265357142857</v>
      </c>
      <c r="EP121">
        <v>1959.94857142857</v>
      </c>
      <c r="EQ121">
        <v>39.995</v>
      </c>
      <c r="ER121">
        <v>0</v>
      </c>
      <c r="ES121">
        <v>1679677941.5</v>
      </c>
      <c r="ET121">
        <v>0</v>
      </c>
      <c r="EU121">
        <v>2.30306153846154</v>
      </c>
      <c r="EV121">
        <v>-0.355056407835929</v>
      </c>
      <c r="EW121">
        <v>2.31965810847946</v>
      </c>
      <c r="EX121">
        <v>3650.05115384615</v>
      </c>
      <c r="EY121">
        <v>15</v>
      </c>
      <c r="EZ121">
        <v>0</v>
      </c>
      <c r="FA121" t="s">
        <v>409</v>
      </c>
      <c r="FB121">
        <v>1510822609</v>
      </c>
      <c r="FC121">
        <v>1510822610</v>
      </c>
      <c r="FD121">
        <v>0</v>
      </c>
      <c r="FE121">
        <v>-0.09</v>
      </c>
      <c r="FF121">
        <v>-0.009</v>
      </c>
      <c r="FG121">
        <v>6.722</v>
      </c>
      <c r="FH121">
        <v>0.497</v>
      </c>
      <c r="FI121">
        <v>420</v>
      </c>
      <c r="FJ121">
        <v>24</v>
      </c>
      <c r="FK121">
        <v>0.26</v>
      </c>
      <c r="FL121">
        <v>0.06</v>
      </c>
      <c r="FM121">
        <v>0.797545975</v>
      </c>
      <c r="FN121">
        <v>0.289474412757972</v>
      </c>
      <c r="FO121">
        <v>0.0330007717625569</v>
      </c>
      <c r="FP121">
        <v>1</v>
      </c>
      <c r="FQ121">
        <v>1</v>
      </c>
      <c r="FR121">
        <v>1</v>
      </c>
      <c r="FS121" t="s">
        <v>410</v>
      </c>
      <c r="FT121">
        <v>2.97386</v>
      </c>
      <c r="FU121">
        <v>2.75387</v>
      </c>
      <c r="FV121">
        <v>0.0730103</v>
      </c>
      <c r="FW121">
        <v>0.0708129</v>
      </c>
      <c r="FX121">
        <v>0.105419</v>
      </c>
      <c r="FY121">
        <v>0.104303</v>
      </c>
      <c r="FZ121">
        <v>36070</v>
      </c>
      <c r="GA121">
        <v>39440.6</v>
      </c>
      <c r="GB121">
        <v>35260</v>
      </c>
      <c r="GC121">
        <v>38493.9</v>
      </c>
      <c r="GD121">
        <v>44667.3</v>
      </c>
      <c r="GE121">
        <v>49771.5</v>
      </c>
      <c r="GF121">
        <v>55054.7</v>
      </c>
      <c r="GG121">
        <v>61713.7</v>
      </c>
      <c r="GH121">
        <v>1.99457</v>
      </c>
      <c r="GI121">
        <v>1.84083</v>
      </c>
      <c r="GJ121">
        <v>0.113599</v>
      </c>
      <c r="GK121">
        <v>0</v>
      </c>
      <c r="GL121">
        <v>25.659</v>
      </c>
      <c r="GM121">
        <v>999.9</v>
      </c>
      <c r="GN121">
        <v>67.116</v>
      </c>
      <c r="GO121">
        <v>27.875</v>
      </c>
      <c r="GP121">
        <v>28.2189</v>
      </c>
      <c r="GQ121">
        <v>55.3894</v>
      </c>
      <c r="GR121">
        <v>49.0785</v>
      </c>
      <c r="GS121">
        <v>1</v>
      </c>
      <c r="GT121">
        <v>-0.0683181</v>
      </c>
      <c r="GU121">
        <v>0.545196</v>
      </c>
      <c r="GV121">
        <v>20.1509</v>
      </c>
      <c r="GW121">
        <v>5.19842</v>
      </c>
      <c r="GX121">
        <v>12.004</v>
      </c>
      <c r="GY121">
        <v>4.97525</v>
      </c>
      <c r="GZ121">
        <v>3.29295</v>
      </c>
      <c r="HA121">
        <v>999.9</v>
      </c>
      <c r="HB121">
        <v>9999</v>
      </c>
      <c r="HC121">
        <v>9999</v>
      </c>
      <c r="HD121">
        <v>9999</v>
      </c>
      <c r="HE121">
        <v>1.86279</v>
      </c>
      <c r="HF121">
        <v>1.86783</v>
      </c>
      <c r="HG121">
        <v>1.8676</v>
      </c>
      <c r="HH121">
        <v>1.86872</v>
      </c>
      <c r="HI121">
        <v>1.86964</v>
      </c>
      <c r="HJ121">
        <v>1.86569</v>
      </c>
      <c r="HK121">
        <v>1.86676</v>
      </c>
      <c r="HL121">
        <v>1.86813</v>
      </c>
      <c r="HM121">
        <v>5</v>
      </c>
      <c r="HN121">
        <v>0</v>
      </c>
      <c r="HO121">
        <v>0</v>
      </c>
      <c r="HP121">
        <v>0</v>
      </c>
      <c r="HQ121" t="s">
        <v>411</v>
      </c>
      <c r="HR121" t="s">
        <v>412</v>
      </c>
      <c r="HS121" t="s">
        <v>413</v>
      </c>
      <c r="HT121" t="s">
        <v>413</v>
      </c>
      <c r="HU121" t="s">
        <v>413</v>
      </c>
      <c r="HV121" t="s">
        <v>413</v>
      </c>
      <c r="HW121">
        <v>0</v>
      </c>
      <c r="HX121">
        <v>100</v>
      </c>
      <c r="HY121">
        <v>100</v>
      </c>
      <c r="HZ121">
        <v>6.177</v>
      </c>
      <c r="IA121">
        <v>0.5666</v>
      </c>
      <c r="IB121">
        <v>4.05733592392587</v>
      </c>
      <c r="IC121">
        <v>0.00686039997816796</v>
      </c>
      <c r="ID121">
        <v>-6.09800565113382e-07</v>
      </c>
      <c r="IE121">
        <v>-3.62270322714017e-11</v>
      </c>
      <c r="IF121">
        <v>0.00552775430249796</v>
      </c>
      <c r="IG121">
        <v>-0.0240141547127097</v>
      </c>
      <c r="IH121">
        <v>0.00268956239764471</v>
      </c>
      <c r="II121">
        <v>-3.17667099220491e-05</v>
      </c>
      <c r="IJ121">
        <v>-3</v>
      </c>
      <c r="IK121">
        <v>2046</v>
      </c>
      <c r="IL121">
        <v>1</v>
      </c>
      <c r="IM121">
        <v>25</v>
      </c>
      <c r="IN121">
        <v>-533.6</v>
      </c>
      <c r="IO121">
        <v>-533.6</v>
      </c>
      <c r="IP121">
        <v>0.773926</v>
      </c>
      <c r="IQ121">
        <v>2.62207</v>
      </c>
      <c r="IR121">
        <v>1.54785</v>
      </c>
      <c r="IS121">
        <v>2.31079</v>
      </c>
      <c r="IT121">
        <v>1.34644</v>
      </c>
      <c r="IU121">
        <v>2.44019</v>
      </c>
      <c r="IV121">
        <v>31.9365</v>
      </c>
      <c r="IW121">
        <v>14.8238</v>
      </c>
      <c r="IX121">
        <v>18</v>
      </c>
      <c r="IY121">
        <v>503.976</v>
      </c>
      <c r="IZ121">
        <v>405.805</v>
      </c>
      <c r="JA121">
        <v>24.3373</v>
      </c>
      <c r="JB121">
        <v>26.3775</v>
      </c>
      <c r="JC121">
        <v>30.0002</v>
      </c>
      <c r="JD121">
        <v>26.3333</v>
      </c>
      <c r="JE121">
        <v>26.2783</v>
      </c>
      <c r="JF121">
        <v>15.5339</v>
      </c>
      <c r="JG121">
        <v>24.2725</v>
      </c>
      <c r="JH121">
        <v>100</v>
      </c>
      <c r="JI121">
        <v>24.3041</v>
      </c>
      <c r="JJ121">
        <v>285.772</v>
      </c>
      <c r="JK121">
        <v>24.3548</v>
      </c>
      <c r="JL121">
        <v>102.173</v>
      </c>
      <c r="JM121">
        <v>102.742</v>
      </c>
    </row>
    <row r="122" spans="1:273">
      <c r="A122">
        <v>106</v>
      </c>
      <c r="B122">
        <v>1510790598.5</v>
      </c>
      <c r="C122">
        <v>2346.90000009537</v>
      </c>
      <c r="D122" t="s">
        <v>622</v>
      </c>
      <c r="E122" t="s">
        <v>623</v>
      </c>
      <c r="F122">
        <v>5</v>
      </c>
      <c r="G122" t="s">
        <v>405</v>
      </c>
      <c r="H122" t="s">
        <v>406</v>
      </c>
      <c r="I122">
        <v>1510790591</v>
      </c>
      <c r="J122">
        <f>(K122)/1000</f>
        <v>0</v>
      </c>
      <c r="K122">
        <f>IF(CZ122, AN122, AH122)</f>
        <v>0</v>
      </c>
      <c r="L122">
        <f>IF(CZ122, AI122, AG122)</f>
        <v>0</v>
      </c>
      <c r="M122">
        <f>DB122 - IF(AU122&gt;1, L122*CV122*100.0/(AW122*DP122), 0)</f>
        <v>0</v>
      </c>
      <c r="N122">
        <f>((T122-J122/2)*M122-L122)/(T122+J122/2)</f>
        <v>0</v>
      </c>
      <c r="O122">
        <f>N122*(DI122+DJ122)/1000.0</f>
        <v>0</v>
      </c>
      <c r="P122">
        <f>(DB122 - IF(AU122&gt;1, L122*CV122*100.0/(AW122*DP122), 0))*(DI122+DJ122)/1000.0</f>
        <v>0</v>
      </c>
      <c r="Q122">
        <f>2.0/((1/S122-1/R122)+SIGN(S122)*SQRT((1/S122-1/R122)*(1/S122-1/R122) + 4*CW122/((CW122+1)*(CW122+1))*(2*1/S122*1/R122-1/R122*1/R122)))</f>
        <v>0</v>
      </c>
      <c r="R122">
        <f>IF(LEFT(CX122,1)&lt;&gt;"0",IF(LEFT(CX122,1)="1",3.0,CY122),$D$5+$E$5*(DP122*DI122/($K$5*1000))+$F$5*(DP122*DI122/($K$5*1000))*MAX(MIN(CV122,$J$5),$I$5)*MAX(MIN(CV122,$J$5),$I$5)+$G$5*MAX(MIN(CV122,$J$5),$I$5)*(DP122*DI122/($K$5*1000))+$H$5*(DP122*DI122/($K$5*1000))*(DP122*DI122/($K$5*1000)))</f>
        <v>0</v>
      </c>
      <c r="S122">
        <f>J122*(1000-(1000*0.61365*exp(17.502*W122/(240.97+W122))/(DI122+DJ122)+DD122)/2)/(1000*0.61365*exp(17.502*W122/(240.97+W122))/(DI122+DJ122)-DD122)</f>
        <v>0</v>
      </c>
      <c r="T122">
        <f>1/((CW122+1)/(Q122/1.6)+1/(R122/1.37)) + CW122/((CW122+1)/(Q122/1.6) + CW122/(R122/1.37))</f>
        <v>0</v>
      </c>
      <c r="U122">
        <f>(CR122*CU122)</f>
        <v>0</v>
      </c>
      <c r="V122">
        <f>(DK122+(U122+2*0.95*5.67E-8*(((DK122+$B$7)+273)^4-(DK122+273)^4)-44100*J122)/(1.84*29.3*R122+8*0.95*5.67E-8*(DK122+273)^3))</f>
        <v>0</v>
      </c>
      <c r="W122">
        <f>($C$7*DL122+$D$7*DM122+$E$7*V122)</f>
        <v>0</v>
      </c>
      <c r="X122">
        <f>0.61365*exp(17.502*W122/(240.97+W122))</f>
        <v>0</v>
      </c>
      <c r="Y122">
        <f>(Z122/AA122*100)</f>
        <v>0</v>
      </c>
      <c r="Z122">
        <f>DD122*(DI122+DJ122)/1000</f>
        <v>0</v>
      </c>
      <c r="AA122">
        <f>0.61365*exp(17.502*DK122/(240.97+DK122))</f>
        <v>0</v>
      </c>
      <c r="AB122">
        <f>(X122-DD122*(DI122+DJ122)/1000)</f>
        <v>0</v>
      </c>
      <c r="AC122">
        <f>(-J122*44100)</f>
        <v>0</v>
      </c>
      <c r="AD122">
        <f>2*29.3*R122*0.92*(DK122-W122)</f>
        <v>0</v>
      </c>
      <c r="AE122">
        <f>2*0.95*5.67E-8*(((DK122+$B$7)+273)^4-(W122+273)^4)</f>
        <v>0</v>
      </c>
      <c r="AF122">
        <f>U122+AE122+AC122+AD122</f>
        <v>0</v>
      </c>
      <c r="AG122">
        <f>DH122*AU122*(DC122-DB122*(1000-AU122*DE122)/(1000-AU122*DD122))/(100*CV122)</f>
        <v>0</v>
      </c>
      <c r="AH122">
        <f>1000*DH122*AU122*(DD122-DE122)/(100*CV122*(1000-AU122*DD122))</f>
        <v>0</v>
      </c>
      <c r="AI122">
        <f>(AJ122 - AK122 - DI122*1E3/(8.314*(DK122+273.15)) * AM122/DH122 * AL122) * DH122/(100*CV122) * (1000 - DE122)/1000</f>
        <v>0</v>
      </c>
      <c r="AJ122">
        <v>305.071755727407</v>
      </c>
      <c r="AK122">
        <v>317.580139393939</v>
      </c>
      <c r="AL122">
        <v>-3.35155847421063</v>
      </c>
      <c r="AM122">
        <v>64.2423246042722</v>
      </c>
      <c r="AN122">
        <f>(AP122 - AO122 + DI122*1E3/(8.314*(DK122+273.15)) * AR122/DH122 * AQ122) * DH122/(100*CV122) * 1000/(1000 - AP122)</f>
        <v>0</v>
      </c>
      <c r="AO122">
        <v>24.2970220035131</v>
      </c>
      <c r="AP122">
        <v>25.0950078787879</v>
      </c>
      <c r="AQ122">
        <v>-0.00115556227594192</v>
      </c>
      <c r="AR122">
        <v>102.202052282038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MAX(0,($B$13+$C$13*DP122)/(1+$D$13*DP122)*DI122/(DK122+273)*$E$13)</f>
        <v>0</v>
      </c>
      <c r="AX122" t="s">
        <v>407</v>
      </c>
      <c r="AY122" t="s">
        <v>407</v>
      </c>
      <c r="AZ122">
        <v>0</v>
      </c>
      <c r="BA122">
        <v>0</v>
      </c>
      <c r="BB122">
        <f>1-AZ122/BA122</f>
        <v>0</v>
      </c>
      <c r="BC122">
        <v>0</v>
      </c>
      <c r="BD122" t="s">
        <v>407</v>
      </c>
      <c r="BE122" t="s">
        <v>407</v>
      </c>
      <c r="BF122">
        <v>0</v>
      </c>
      <c r="BG122">
        <v>0</v>
      </c>
      <c r="BH122">
        <f>1-BF122/BG122</f>
        <v>0</v>
      </c>
      <c r="BI122">
        <v>0.5</v>
      </c>
      <c r="BJ122">
        <f>CS122</f>
        <v>0</v>
      </c>
      <c r="BK122">
        <f>L122</f>
        <v>0</v>
      </c>
      <c r="BL122">
        <f>BH122*BI122*BJ122</f>
        <v>0</v>
      </c>
      <c r="BM122">
        <f>(BK122-BC122)/BJ122</f>
        <v>0</v>
      </c>
      <c r="BN122">
        <f>(BA122-BG122)/BG122</f>
        <v>0</v>
      </c>
      <c r="BO122">
        <f>AZ122/(BB122+AZ122/BG122)</f>
        <v>0</v>
      </c>
      <c r="BP122" t="s">
        <v>407</v>
      </c>
      <c r="BQ122">
        <v>0</v>
      </c>
      <c r="BR122">
        <f>IF(BQ122&lt;&gt;0, BQ122, BO122)</f>
        <v>0</v>
      </c>
      <c r="BS122">
        <f>1-BR122/BG122</f>
        <v>0</v>
      </c>
      <c r="BT122">
        <f>(BG122-BF122)/(BG122-BR122)</f>
        <v>0</v>
      </c>
      <c r="BU122">
        <f>(BA122-BG122)/(BA122-BR122)</f>
        <v>0</v>
      </c>
      <c r="BV122">
        <f>(BG122-BF122)/(BG122-AZ122)</f>
        <v>0</v>
      </c>
      <c r="BW122">
        <f>(BA122-BG122)/(BA122-AZ122)</f>
        <v>0</v>
      </c>
      <c r="BX122">
        <f>(BT122*BR122/BF122)</f>
        <v>0</v>
      </c>
      <c r="BY122">
        <f>(1-BX122)</f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f>$B$11*DQ122+$C$11*DR122+$F$11*EC122*(1-EF122)</f>
        <v>0</v>
      </c>
      <c r="CS122">
        <f>CR122*CT122</f>
        <v>0</v>
      </c>
      <c r="CT122">
        <f>($B$11*$D$9+$C$11*$D$9+$F$11*((EP122+EH122)/MAX(EP122+EH122+EQ122, 0.1)*$I$9+EQ122/MAX(EP122+EH122+EQ122, 0.1)*$J$9))/($B$11+$C$11+$F$11)</f>
        <v>0</v>
      </c>
      <c r="CU122">
        <f>($B$11*$K$9+$C$11*$K$9+$F$11*((EP122+EH122)/MAX(EP122+EH122+EQ122, 0.1)*$P$9+EQ122/MAX(EP122+EH122+EQ122, 0.1)*$Q$9))/($B$11+$C$11+$F$11)</f>
        <v>0</v>
      </c>
      <c r="CV122">
        <v>2.18</v>
      </c>
      <c r="CW122">
        <v>0.5</v>
      </c>
      <c r="CX122" t="s">
        <v>408</v>
      </c>
      <c r="CY122">
        <v>2</v>
      </c>
      <c r="CZ122" t="b">
        <v>1</v>
      </c>
      <c r="DA122">
        <v>1510790591</v>
      </c>
      <c r="DB122">
        <v>332.492296296296</v>
      </c>
      <c r="DC122">
        <v>313.837259259259</v>
      </c>
      <c r="DD122">
        <v>25.1240185185185</v>
      </c>
      <c r="DE122">
        <v>24.3039925925926</v>
      </c>
      <c r="DF122">
        <v>326.262962962963</v>
      </c>
      <c r="DG122">
        <v>24.5567111111111</v>
      </c>
      <c r="DH122">
        <v>500.074</v>
      </c>
      <c r="DI122">
        <v>89.6023888888889</v>
      </c>
      <c r="DJ122">
        <v>0.1000086</v>
      </c>
      <c r="DK122">
        <v>26.7472074074074</v>
      </c>
      <c r="DL122">
        <v>27.5268333333333</v>
      </c>
      <c r="DM122">
        <v>999.9</v>
      </c>
      <c r="DN122">
        <v>0</v>
      </c>
      <c r="DO122">
        <v>0</v>
      </c>
      <c r="DP122">
        <v>9991.44037037037</v>
      </c>
      <c r="DQ122">
        <v>0</v>
      </c>
      <c r="DR122">
        <v>9.87436</v>
      </c>
      <c r="DS122">
        <v>18.6551111111111</v>
      </c>
      <c r="DT122">
        <v>341.061481481481</v>
      </c>
      <c r="DU122">
        <v>321.654814814815</v>
      </c>
      <c r="DV122">
        <v>0.820023888888889</v>
      </c>
      <c r="DW122">
        <v>313.837259259259</v>
      </c>
      <c r="DX122">
        <v>24.3039925925926</v>
      </c>
      <c r="DY122">
        <v>2.25117148148148</v>
      </c>
      <c r="DZ122">
        <v>2.17769592592593</v>
      </c>
      <c r="EA122">
        <v>19.3312</v>
      </c>
      <c r="EB122">
        <v>18.7991592592593</v>
      </c>
      <c r="EC122">
        <v>1999.95148148148</v>
      </c>
      <c r="ED122">
        <v>0.980002555555556</v>
      </c>
      <c r="EE122">
        <v>0.0199970407407407</v>
      </c>
      <c r="EF122">
        <v>0</v>
      </c>
      <c r="EG122">
        <v>2.26436296296296</v>
      </c>
      <c r="EH122">
        <v>0</v>
      </c>
      <c r="EI122">
        <v>3650.38666666667</v>
      </c>
      <c r="EJ122">
        <v>17299.7518518518</v>
      </c>
      <c r="EK122">
        <v>39.2982592592593</v>
      </c>
      <c r="EL122">
        <v>40.0506666666667</v>
      </c>
      <c r="EM122">
        <v>38.8308148148148</v>
      </c>
      <c r="EN122">
        <v>38.9604074074074</v>
      </c>
      <c r="EO122">
        <v>38.6224444444444</v>
      </c>
      <c r="EP122">
        <v>1959.95814814815</v>
      </c>
      <c r="EQ122">
        <v>39.9914814814815</v>
      </c>
      <c r="ER122">
        <v>0</v>
      </c>
      <c r="ES122">
        <v>1679677946.9</v>
      </c>
      <c r="ET122">
        <v>0</v>
      </c>
      <c r="EU122">
        <v>2.279576</v>
      </c>
      <c r="EV122">
        <v>-0.528623073139481</v>
      </c>
      <c r="EW122">
        <v>6.10923075447896</v>
      </c>
      <c r="EX122">
        <v>3650.4212</v>
      </c>
      <c r="EY122">
        <v>15</v>
      </c>
      <c r="EZ122">
        <v>0</v>
      </c>
      <c r="FA122" t="s">
        <v>409</v>
      </c>
      <c r="FB122">
        <v>1510822609</v>
      </c>
      <c r="FC122">
        <v>1510822610</v>
      </c>
      <c r="FD122">
        <v>0</v>
      </c>
      <c r="FE122">
        <v>-0.09</v>
      </c>
      <c r="FF122">
        <v>-0.009</v>
      </c>
      <c r="FG122">
        <v>6.722</v>
      </c>
      <c r="FH122">
        <v>0.497</v>
      </c>
      <c r="FI122">
        <v>420</v>
      </c>
      <c r="FJ122">
        <v>24</v>
      </c>
      <c r="FK122">
        <v>0.26</v>
      </c>
      <c r="FL122">
        <v>0.06</v>
      </c>
      <c r="FM122">
        <v>0.807171325</v>
      </c>
      <c r="FN122">
        <v>0.139880116322702</v>
      </c>
      <c r="FO122">
        <v>0.0263991633403291</v>
      </c>
      <c r="FP122">
        <v>1</v>
      </c>
      <c r="FQ122">
        <v>1</v>
      </c>
      <c r="FR122">
        <v>1</v>
      </c>
      <c r="FS122" t="s">
        <v>410</v>
      </c>
      <c r="FT122">
        <v>2.97375</v>
      </c>
      <c r="FU122">
        <v>2.75377</v>
      </c>
      <c r="FV122">
        <v>0.0699599</v>
      </c>
      <c r="FW122">
        <v>0.0676376</v>
      </c>
      <c r="FX122">
        <v>0.105369</v>
      </c>
      <c r="FY122">
        <v>0.104295</v>
      </c>
      <c r="FZ122">
        <v>36188.7</v>
      </c>
      <c r="GA122">
        <v>39575.2</v>
      </c>
      <c r="GB122">
        <v>35260.1</v>
      </c>
      <c r="GC122">
        <v>38493.8</v>
      </c>
      <c r="GD122">
        <v>44669.5</v>
      </c>
      <c r="GE122">
        <v>49771.6</v>
      </c>
      <c r="GF122">
        <v>55054.3</v>
      </c>
      <c r="GG122">
        <v>61713.4</v>
      </c>
      <c r="GH122">
        <v>1.99437</v>
      </c>
      <c r="GI122">
        <v>1.84118</v>
      </c>
      <c r="GJ122">
        <v>0.113562</v>
      </c>
      <c r="GK122">
        <v>0</v>
      </c>
      <c r="GL122">
        <v>25.6619</v>
      </c>
      <c r="GM122">
        <v>999.9</v>
      </c>
      <c r="GN122">
        <v>67.092</v>
      </c>
      <c r="GO122">
        <v>27.855</v>
      </c>
      <c r="GP122">
        <v>28.1776</v>
      </c>
      <c r="GQ122">
        <v>55.2194</v>
      </c>
      <c r="GR122">
        <v>48.9143</v>
      </c>
      <c r="GS122">
        <v>1</v>
      </c>
      <c r="GT122">
        <v>-0.0681529</v>
      </c>
      <c r="GU122">
        <v>0.567318</v>
      </c>
      <c r="GV122">
        <v>20.1508</v>
      </c>
      <c r="GW122">
        <v>5.19842</v>
      </c>
      <c r="GX122">
        <v>12.004</v>
      </c>
      <c r="GY122">
        <v>4.97505</v>
      </c>
      <c r="GZ122">
        <v>3.29293</v>
      </c>
      <c r="HA122">
        <v>999.9</v>
      </c>
      <c r="HB122">
        <v>9999</v>
      </c>
      <c r="HC122">
        <v>9999</v>
      </c>
      <c r="HD122">
        <v>9999</v>
      </c>
      <c r="HE122">
        <v>1.86279</v>
      </c>
      <c r="HF122">
        <v>1.86783</v>
      </c>
      <c r="HG122">
        <v>1.86761</v>
      </c>
      <c r="HH122">
        <v>1.8687</v>
      </c>
      <c r="HI122">
        <v>1.86963</v>
      </c>
      <c r="HJ122">
        <v>1.86568</v>
      </c>
      <c r="HK122">
        <v>1.86676</v>
      </c>
      <c r="HL122">
        <v>1.86813</v>
      </c>
      <c r="HM122">
        <v>5</v>
      </c>
      <c r="HN122">
        <v>0</v>
      </c>
      <c r="HO122">
        <v>0</v>
      </c>
      <c r="HP122">
        <v>0</v>
      </c>
      <c r="HQ122" t="s">
        <v>411</v>
      </c>
      <c r="HR122" t="s">
        <v>412</v>
      </c>
      <c r="HS122" t="s">
        <v>413</v>
      </c>
      <c r="HT122" t="s">
        <v>413</v>
      </c>
      <c r="HU122" t="s">
        <v>413</v>
      </c>
      <c r="HV122" t="s">
        <v>413</v>
      </c>
      <c r="HW122">
        <v>0</v>
      </c>
      <c r="HX122">
        <v>100</v>
      </c>
      <c r="HY122">
        <v>100</v>
      </c>
      <c r="HZ122">
        <v>6.072</v>
      </c>
      <c r="IA122">
        <v>0.5659</v>
      </c>
      <c r="IB122">
        <v>4.05733592392587</v>
      </c>
      <c r="IC122">
        <v>0.00686039997816796</v>
      </c>
      <c r="ID122">
        <v>-6.09800565113382e-07</v>
      </c>
      <c r="IE122">
        <v>-3.62270322714017e-11</v>
      </c>
      <c r="IF122">
        <v>0.00552775430249796</v>
      </c>
      <c r="IG122">
        <v>-0.0240141547127097</v>
      </c>
      <c r="IH122">
        <v>0.00268956239764471</v>
      </c>
      <c r="II122">
        <v>-3.17667099220491e-05</v>
      </c>
      <c r="IJ122">
        <v>-3</v>
      </c>
      <c r="IK122">
        <v>2046</v>
      </c>
      <c r="IL122">
        <v>1</v>
      </c>
      <c r="IM122">
        <v>25</v>
      </c>
      <c r="IN122">
        <v>-533.5</v>
      </c>
      <c r="IO122">
        <v>-533.5</v>
      </c>
      <c r="IP122">
        <v>0.738525</v>
      </c>
      <c r="IQ122">
        <v>2.62573</v>
      </c>
      <c r="IR122">
        <v>1.54785</v>
      </c>
      <c r="IS122">
        <v>2.30957</v>
      </c>
      <c r="IT122">
        <v>1.34644</v>
      </c>
      <c r="IU122">
        <v>2.3877</v>
      </c>
      <c r="IV122">
        <v>31.9365</v>
      </c>
      <c r="IW122">
        <v>14.815</v>
      </c>
      <c r="IX122">
        <v>18</v>
      </c>
      <c r="IY122">
        <v>503.844</v>
      </c>
      <c r="IZ122">
        <v>406.008</v>
      </c>
      <c r="JA122">
        <v>24.305</v>
      </c>
      <c r="JB122">
        <v>26.3775</v>
      </c>
      <c r="JC122">
        <v>30.0001</v>
      </c>
      <c r="JD122">
        <v>26.3333</v>
      </c>
      <c r="JE122">
        <v>26.2794</v>
      </c>
      <c r="JF122">
        <v>14.8079</v>
      </c>
      <c r="JG122">
        <v>24.2725</v>
      </c>
      <c r="JH122">
        <v>100</v>
      </c>
      <c r="JI122">
        <v>24.2845</v>
      </c>
      <c r="JJ122">
        <v>265.651</v>
      </c>
      <c r="JK122">
        <v>24.3698</v>
      </c>
      <c r="JL122">
        <v>102.173</v>
      </c>
      <c r="JM122">
        <v>102.742</v>
      </c>
    </row>
    <row r="123" spans="1:273">
      <c r="A123">
        <v>107</v>
      </c>
      <c r="B123">
        <v>1510790603.5</v>
      </c>
      <c r="C123">
        <v>2351.90000009537</v>
      </c>
      <c r="D123" t="s">
        <v>624</v>
      </c>
      <c r="E123" t="s">
        <v>625</v>
      </c>
      <c r="F123">
        <v>5</v>
      </c>
      <c r="G123" t="s">
        <v>405</v>
      </c>
      <c r="H123" t="s">
        <v>406</v>
      </c>
      <c r="I123">
        <v>1510790595.71429</v>
      </c>
      <c r="J123">
        <f>(K123)/1000</f>
        <v>0</v>
      </c>
      <c r="K123">
        <f>IF(CZ123, AN123, AH123)</f>
        <v>0</v>
      </c>
      <c r="L123">
        <f>IF(CZ123, AI123, AG123)</f>
        <v>0</v>
      </c>
      <c r="M123">
        <f>DB123 - IF(AU123&gt;1, L123*CV123*100.0/(AW123*DP123), 0)</f>
        <v>0</v>
      </c>
      <c r="N123">
        <f>((T123-J123/2)*M123-L123)/(T123+J123/2)</f>
        <v>0</v>
      </c>
      <c r="O123">
        <f>N123*(DI123+DJ123)/1000.0</f>
        <v>0</v>
      </c>
      <c r="P123">
        <f>(DB123 - IF(AU123&gt;1, L123*CV123*100.0/(AW123*DP123), 0))*(DI123+DJ123)/1000.0</f>
        <v>0</v>
      </c>
      <c r="Q123">
        <f>2.0/((1/S123-1/R123)+SIGN(S123)*SQRT((1/S123-1/R123)*(1/S123-1/R123) + 4*CW123/((CW123+1)*(CW123+1))*(2*1/S123*1/R123-1/R123*1/R123)))</f>
        <v>0</v>
      </c>
      <c r="R123">
        <f>IF(LEFT(CX123,1)&lt;&gt;"0",IF(LEFT(CX123,1)="1",3.0,CY123),$D$5+$E$5*(DP123*DI123/($K$5*1000))+$F$5*(DP123*DI123/($K$5*1000))*MAX(MIN(CV123,$J$5),$I$5)*MAX(MIN(CV123,$J$5),$I$5)+$G$5*MAX(MIN(CV123,$J$5),$I$5)*(DP123*DI123/($K$5*1000))+$H$5*(DP123*DI123/($K$5*1000))*(DP123*DI123/($K$5*1000)))</f>
        <v>0</v>
      </c>
      <c r="S123">
        <f>J123*(1000-(1000*0.61365*exp(17.502*W123/(240.97+W123))/(DI123+DJ123)+DD123)/2)/(1000*0.61365*exp(17.502*W123/(240.97+W123))/(DI123+DJ123)-DD123)</f>
        <v>0</v>
      </c>
      <c r="T123">
        <f>1/((CW123+1)/(Q123/1.6)+1/(R123/1.37)) + CW123/((CW123+1)/(Q123/1.6) + CW123/(R123/1.37))</f>
        <v>0</v>
      </c>
      <c r="U123">
        <f>(CR123*CU123)</f>
        <v>0</v>
      </c>
      <c r="V123">
        <f>(DK123+(U123+2*0.95*5.67E-8*(((DK123+$B$7)+273)^4-(DK123+273)^4)-44100*J123)/(1.84*29.3*R123+8*0.95*5.67E-8*(DK123+273)^3))</f>
        <v>0</v>
      </c>
      <c r="W123">
        <f>($C$7*DL123+$D$7*DM123+$E$7*V123)</f>
        <v>0</v>
      </c>
      <c r="X123">
        <f>0.61365*exp(17.502*W123/(240.97+W123))</f>
        <v>0</v>
      </c>
      <c r="Y123">
        <f>(Z123/AA123*100)</f>
        <v>0</v>
      </c>
      <c r="Z123">
        <f>DD123*(DI123+DJ123)/1000</f>
        <v>0</v>
      </c>
      <c r="AA123">
        <f>0.61365*exp(17.502*DK123/(240.97+DK123))</f>
        <v>0</v>
      </c>
      <c r="AB123">
        <f>(X123-DD123*(DI123+DJ123)/1000)</f>
        <v>0</v>
      </c>
      <c r="AC123">
        <f>(-J123*44100)</f>
        <v>0</v>
      </c>
      <c r="AD123">
        <f>2*29.3*R123*0.92*(DK123-W123)</f>
        <v>0</v>
      </c>
      <c r="AE123">
        <f>2*0.95*5.67E-8*(((DK123+$B$7)+273)^4-(W123+273)^4)</f>
        <v>0</v>
      </c>
      <c r="AF123">
        <f>U123+AE123+AC123+AD123</f>
        <v>0</v>
      </c>
      <c r="AG123">
        <f>DH123*AU123*(DC123-DB123*(1000-AU123*DE123)/(1000-AU123*DD123))/(100*CV123)</f>
        <v>0</v>
      </c>
      <c r="AH123">
        <f>1000*DH123*AU123*(DD123-DE123)/(100*CV123*(1000-AU123*DD123))</f>
        <v>0</v>
      </c>
      <c r="AI123">
        <f>(AJ123 - AK123 - DI123*1E3/(8.314*(DK123+273.15)) * AM123/DH123 * AL123) * DH123/(100*CV123) * (1000 - DE123)/1000</f>
        <v>0</v>
      </c>
      <c r="AJ123">
        <v>287.966144835756</v>
      </c>
      <c r="AK123">
        <v>300.751781818182</v>
      </c>
      <c r="AL123">
        <v>-3.36026587369128</v>
      </c>
      <c r="AM123">
        <v>64.2423246042722</v>
      </c>
      <c r="AN123">
        <f>(AP123 - AO123 + DI123*1E3/(8.314*(DK123+273.15)) * AR123/DH123 * AQ123) * DH123/(100*CV123) * 1000/(1000 - AP123)</f>
        <v>0</v>
      </c>
      <c r="AO123">
        <v>24.2964852738471</v>
      </c>
      <c r="AP123">
        <v>25.0829721212121</v>
      </c>
      <c r="AQ123">
        <v>-0.000457828970676146</v>
      </c>
      <c r="AR123">
        <v>102.202052282038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MAX(0,($B$13+$C$13*DP123)/(1+$D$13*DP123)*DI123/(DK123+273)*$E$13)</f>
        <v>0</v>
      </c>
      <c r="AX123" t="s">
        <v>407</v>
      </c>
      <c r="AY123" t="s">
        <v>407</v>
      </c>
      <c r="AZ123">
        <v>0</v>
      </c>
      <c r="BA123">
        <v>0</v>
      </c>
      <c r="BB123">
        <f>1-AZ123/BA123</f>
        <v>0</v>
      </c>
      <c r="BC123">
        <v>0</v>
      </c>
      <c r="BD123" t="s">
        <v>407</v>
      </c>
      <c r="BE123" t="s">
        <v>407</v>
      </c>
      <c r="BF123">
        <v>0</v>
      </c>
      <c r="BG123">
        <v>0</v>
      </c>
      <c r="BH123">
        <f>1-BF123/BG123</f>
        <v>0</v>
      </c>
      <c r="BI123">
        <v>0.5</v>
      </c>
      <c r="BJ123">
        <f>CS123</f>
        <v>0</v>
      </c>
      <c r="BK123">
        <f>L123</f>
        <v>0</v>
      </c>
      <c r="BL123">
        <f>BH123*BI123*BJ123</f>
        <v>0</v>
      </c>
      <c r="BM123">
        <f>(BK123-BC123)/BJ123</f>
        <v>0</v>
      </c>
      <c r="BN123">
        <f>(BA123-BG123)/BG123</f>
        <v>0</v>
      </c>
      <c r="BO123">
        <f>AZ123/(BB123+AZ123/BG123)</f>
        <v>0</v>
      </c>
      <c r="BP123" t="s">
        <v>407</v>
      </c>
      <c r="BQ123">
        <v>0</v>
      </c>
      <c r="BR123">
        <f>IF(BQ123&lt;&gt;0, BQ123, BO123)</f>
        <v>0</v>
      </c>
      <c r="BS123">
        <f>1-BR123/BG123</f>
        <v>0</v>
      </c>
      <c r="BT123">
        <f>(BG123-BF123)/(BG123-BR123)</f>
        <v>0</v>
      </c>
      <c r="BU123">
        <f>(BA123-BG123)/(BA123-BR123)</f>
        <v>0</v>
      </c>
      <c r="BV123">
        <f>(BG123-BF123)/(BG123-AZ123)</f>
        <v>0</v>
      </c>
      <c r="BW123">
        <f>(BA123-BG123)/(BA123-AZ123)</f>
        <v>0</v>
      </c>
      <c r="BX123">
        <f>(BT123*BR123/BF123)</f>
        <v>0</v>
      </c>
      <c r="BY123">
        <f>(1-BX123)</f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f>$B$11*DQ123+$C$11*DR123+$F$11*EC123*(1-EF123)</f>
        <v>0</v>
      </c>
      <c r="CS123">
        <f>CR123*CT123</f>
        <v>0</v>
      </c>
      <c r="CT123">
        <f>($B$11*$D$9+$C$11*$D$9+$F$11*((EP123+EH123)/MAX(EP123+EH123+EQ123, 0.1)*$I$9+EQ123/MAX(EP123+EH123+EQ123, 0.1)*$J$9))/($B$11+$C$11+$F$11)</f>
        <v>0</v>
      </c>
      <c r="CU123">
        <f>($B$11*$K$9+$C$11*$K$9+$F$11*((EP123+EH123)/MAX(EP123+EH123+EQ123, 0.1)*$P$9+EQ123/MAX(EP123+EH123+EQ123, 0.1)*$Q$9))/($B$11+$C$11+$F$11)</f>
        <v>0</v>
      </c>
      <c r="CV123">
        <v>2.18</v>
      </c>
      <c r="CW123">
        <v>0.5</v>
      </c>
      <c r="CX123" t="s">
        <v>408</v>
      </c>
      <c r="CY123">
        <v>2</v>
      </c>
      <c r="CZ123" t="b">
        <v>1</v>
      </c>
      <c r="DA123">
        <v>1510790595.71429</v>
      </c>
      <c r="DB123">
        <v>317.076678571429</v>
      </c>
      <c r="DC123">
        <v>298.132</v>
      </c>
      <c r="DD123">
        <v>25.1045107142857</v>
      </c>
      <c r="DE123">
        <v>24.298575</v>
      </c>
      <c r="DF123">
        <v>310.946321428571</v>
      </c>
      <c r="DG123">
        <v>24.5381464285714</v>
      </c>
      <c r="DH123">
        <v>500.075535714286</v>
      </c>
      <c r="DI123">
        <v>89.6010928571429</v>
      </c>
      <c r="DJ123">
        <v>0.100014946428571</v>
      </c>
      <c r="DK123">
        <v>26.7479357142857</v>
      </c>
      <c r="DL123">
        <v>27.5230571428571</v>
      </c>
      <c r="DM123">
        <v>999.9</v>
      </c>
      <c r="DN123">
        <v>0</v>
      </c>
      <c r="DO123">
        <v>0</v>
      </c>
      <c r="DP123">
        <v>9987.86107142857</v>
      </c>
      <c r="DQ123">
        <v>0</v>
      </c>
      <c r="DR123">
        <v>9.87436</v>
      </c>
      <c r="DS123">
        <v>18.9447357142857</v>
      </c>
      <c r="DT123">
        <v>325.241964285714</v>
      </c>
      <c r="DU123">
        <v>305.556642857143</v>
      </c>
      <c r="DV123">
        <v>0.80593</v>
      </c>
      <c r="DW123">
        <v>298.132</v>
      </c>
      <c r="DX123">
        <v>24.298575</v>
      </c>
      <c r="DY123">
        <v>2.24939142857143</v>
      </c>
      <c r="DZ123">
        <v>2.17717928571429</v>
      </c>
      <c r="EA123">
        <v>19.3184821428571</v>
      </c>
      <c r="EB123">
        <v>18.7953714285714</v>
      </c>
      <c r="EC123">
        <v>1999.955</v>
      </c>
      <c r="ED123">
        <v>0.980003357142857</v>
      </c>
      <c r="EE123">
        <v>0.0199961857142857</v>
      </c>
      <c r="EF123">
        <v>0</v>
      </c>
      <c r="EG123">
        <v>2.23927857142857</v>
      </c>
      <c r="EH123">
        <v>0</v>
      </c>
      <c r="EI123">
        <v>3650.88464285714</v>
      </c>
      <c r="EJ123">
        <v>17299.7892857143</v>
      </c>
      <c r="EK123">
        <v>39.3970357142857</v>
      </c>
      <c r="EL123">
        <v>40.1448571428571</v>
      </c>
      <c r="EM123">
        <v>38.9127142857143</v>
      </c>
      <c r="EN123">
        <v>39.0846071428571</v>
      </c>
      <c r="EO123">
        <v>38.7117142857143</v>
      </c>
      <c r="EP123">
        <v>1959.96464285714</v>
      </c>
      <c r="EQ123">
        <v>39.99</v>
      </c>
      <c r="ER123">
        <v>0</v>
      </c>
      <c r="ES123">
        <v>1679677951.7</v>
      </c>
      <c r="ET123">
        <v>0</v>
      </c>
      <c r="EU123">
        <v>2.2567</v>
      </c>
      <c r="EV123">
        <v>0.0495384644239397</v>
      </c>
      <c r="EW123">
        <v>7.86769230946729</v>
      </c>
      <c r="EX123">
        <v>3650.9492</v>
      </c>
      <c r="EY123">
        <v>15</v>
      </c>
      <c r="EZ123">
        <v>0</v>
      </c>
      <c r="FA123" t="s">
        <v>409</v>
      </c>
      <c r="FB123">
        <v>1510822609</v>
      </c>
      <c r="FC123">
        <v>1510822610</v>
      </c>
      <c r="FD123">
        <v>0</v>
      </c>
      <c r="FE123">
        <v>-0.09</v>
      </c>
      <c r="FF123">
        <v>-0.009</v>
      </c>
      <c r="FG123">
        <v>6.722</v>
      </c>
      <c r="FH123">
        <v>0.497</v>
      </c>
      <c r="FI123">
        <v>420</v>
      </c>
      <c r="FJ123">
        <v>24</v>
      </c>
      <c r="FK123">
        <v>0.26</v>
      </c>
      <c r="FL123">
        <v>0.06</v>
      </c>
      <c r="FM123">
        <v>0.813991125</v>
      </c>
      <c r="FN123">
        <v>-0.141293144465292</v>
      </c>
      <c r="FO123">
        <v>0.0161074297937124</v>
      </c>
      <c r="FP123">
        <v>1</v>
      </c>
      <c r="FQ123">
        <v>1</v>
      </c>
      <c r="FR123">
        <v>1</v>
      </c>
      <c r="FS123" t="s">
        <v>410</v>
      </c>
      <c r="FT123">
        <v>2.97365</v>
      </c>
      <c r="FU123">
        <v>2.75367</v>
      </c>
      <c r="FV123">
        <v>0.0668367</v>
      </c>
      <c r="FW123">
        <v>0.0644125</v>
      </c>
      <c r="FX123">
        <v>0.105333</v>
      </c>
      <c r="FY123">
        <v>0.104296</v>
      </c>
      <c r="FZ123">
        <v>36310.1</v>
      </c>
      <c r="GA123">
        <v>39711.6</v>
      </c>
      <c r="GB123">
        <v>35260</v>
      </c>
      <c r="GC123">
        <v>38493.4</v>
      </c>
      <c r="GD123">
        <v>44671.2</v>
      </c>
      <c r="GE123">
        <v>49771.1</v>
      </c>
      <c r="GF123">
        <v>55054.3</v>
      </c>
      <c r="GG123">
        <v>61713</v>
      </c>
      <c r="GH123">
        <v>1.99452</v>
      </c>
      <c r="GI123">
        <v>1.84075</v>
      </c>
      <c r="GJ123">
        <v>0.113606</v>
      </c>
      <c r="GK123">
        <v>0</v>
      </c>
      <c r="GL123">
        <v>25.6655</v>
      </c>
      <c r="GM123">
        <v>999.9</v>
      </c>
      <c r="GN123">
        <v>67.116</v>
      </c>
      <c r="GO123">
        <v>27.875</v>
      </c>
      <c r="GP123">
        <v>28.2188</v>
      </c>
      <c r="GQ123">
        <v>55.2594</v>
      </c>
      <c r="GR123">
        <v>49.1466</v>
      </c>
      <c r="GS123">
        <v>1</v>
      </c>
      <c r="GT123">
        <v>-0.0681174</v>
      </c>
      <c r="GU123">
        <v>0.548736</v>
      </c>
      <c r="GV123">
        <v>20.151</v>
      </c>
      <c r="GW123">
        <v>5.19902</v>
      </c>
      <c r="GX123">
        <v>12.004</v>
      </c>
      <c r="GY123">
        <v>4.9752</v>
      </c>
      <c r="GZ123">
        <v>3.29303</v>
      </c>
      <c r="HA123">
        <v>999.9</v>
      </c>
      <c r="HB123">
        <v>9999</v>
      </c>
      <c r="HC123">
        <v>9999</v>
      </c>
      <c r="HD123">
        <v>9999</v>
      </c>
      <c r="HE123">
        <v>1.86279</v>
      </c>
      <c r="HF123">
        <v>1.86783</v>
      </c>
      <c r="HG123">
        <v>1.8676</v>
      </c>
      <c r="HH123">
        <v>1.86871</v>
      </c>
      <c r="HI123">
        <v>1.86965</v>
      </c>
      <c r="HJ123">
        <v>1.86569</v>
      </c>
      <c r="HK123">
        <v>1.86676</v>
      </c>
      <c r="HL123">
        <v>1.86813</v>
      </c>
      <c r="HM123">
        <v>5</v>
      </c>
      <c r="HN123">
        <v>0</v>
      </c>
      <c r="HO123">
        <v>0</v>
      </c>
      <c r="HP123">
        <v>0</v>
      </c>
      <c r="HQ123" t="s">
        <v>411</v>
      </c>
      <c r="HR123" t="s">
        <v>412</v>
      </c>
      <c r="HS123" t="s">
        <v>413</v>
      </c>
      <c r="HT123" t="s">
        <v>413</v>
      </c>
      <c r="HU123" t="s">
        <v>413</v>
      </c>
      <c r="HV123" t="s">
        <v>413</v>
      </c>
      <c r="HW123">
        <v>0</v>
      </c>
      <c r="HX123">
        <v>100</v>
      </c>
      <c r="HY123">
        <v>100</v>
      </c>
      <c r="HZ123">
        <v>5.967</v>
      </c>
      <c r="IA123">
        <v>0.5653</v>
      </c>
      <c r="IB123">
        <v>4.05733592392587</v>
      </c>
      <c r="IC123">
        <v>0.00686039997816796</v>
      </c>
      <c r="ID123">
        <v>-6.09800565113382e-07</v>
      </c>
      <c r="IE123">
        <v>-3.62270322714017e-11</v>
      </c>
      <c r="IF123">
        <v>0.00552775430249796</v>
      </c>
      <c r="IG123">
        <v>-0.0240141547127097</v>
      </c>
      <c r="IH123">
        <v>0.00268956239764471</v>
      </c>
      <c r="II123">
        <v>-3.17667099220491e-05</v>
      </c>
      <c r="IJ123">
        <v>-3</v>
      </c>
      <c r="IK123">
        <v>2046</v>
      </c>
      <c r="IL123">
        <v>1</v>
      </c>
      <c r="IM123">
        <v>25</v>
      </c>
      <c r="IN123">
        <v>-533.4</v>
      </c>
      <c r="IO123">
        <v>-533.4</v>
      </c>
      <c r="IP123">
        <v>0.705566</v>
      </c>
      <c r="IQ123">
        <v>2.62573</v>
      </c>
      <c r="IR123">
        <v>1.54785</v>
      </c>
      <c r="IS123">
        <v>2.30957</v>
      </c>
      <c r="IT123">
        <v>1.34644</v>
      </c>
      <c r="IU123">
        <v>2.32666</v>
      </c>
      <c r="IV123">
        <v>31.9365</v>
      </c>
      <c r="IW123">
        <v>14.8062</v>
      </c>
      <c r="IX123">
        <v>18</v>
      </c>
      <c r="IY123">
        <v>503.959</v>
      </c>
      <c r="IZ123">
        <v>405.779</v>
      </c>
      <c r="JA123">
        <v>24.2799</v>
      </c>
      <c r="JB123">
        <v>26.3797</v>
      </c>
      <c r="JC123">
        <v>30.0001</v>
      </c>
      <c r="JD123">
        <v>26.3351</v>
      </c>
      <c r="JE123">
        <v>26.2805</v>
      </c>
      <c r="JF123">
        <v>14.1479</v>
      </c>
      <c r="JG123">
        <v>24.2725</v>
      </c>
      <c r="JH123">
        <v>100</v>
      </c>
      <c r="JI123">
        <v>24.2646</v>
      </c>
      <c r="JJ123">
        <v>252.073</v>
      </c>
      <c r="JK123">
        <v>24.3903</v>
      </c>
      <c r="JL123">
        <v>102.173</v>
      </c>
      <c r="JM123">
        <v>102.741</v>
      </c>
    </row>
    <row r="124" spans="1:273">
      <c r="A124">
        <v>108</v>
      </c>
      <c r="B124">
        <v>1510790608.5</v>
      </c>
      <c r="C124">
        <v>2356.90000009537</v>
      </c>
      <c r="D124" t="s">
        <v>626</v>
      </c>
      <c r="E124" t="s">
        <v>627</v>
      </c>
      <c r="F124">
        <v>5</v>
      </c>
      <c r="G124" t="s">
        <v>405</v>
      </c>
      <c r="H124" t="s">
        <v>406</v>
      </c>
      <c r="I124">
        <v>1510790601</v>
      </c>
      <c r="J124">
        <f>(K124)/1000</f>
        <v>0</v>
      </c>
      <c r="K124">
        <f>IF(CZ124, AN124, AH124)</f>
        <v>0</v>
      </c>
      <c r="L124">
        <f>IF(CZ124, AI124, AG124)</f>
        <v>0</v>
      </c>
      <c r="M124">
        <f>DB124 - IF(AU124&gt;1, L124*CV124*100.0/(AW124*DP124), 0)</f>
        <v>0</v>
      </c>
      <c r="N124">
        <f>((T124-J124/2)*M124-L124)/(T124+J124/2)</f>
        <v>0</v>
      </c>
      <c r="O124">
        <f>N124*(DI124+DJ124)/1000.0</f>
        <v>0</v>
      </c>
      <c r="P124">
        <f>(DB124 - IF(AU124&gt;1, L124*CV124*100.0/(AW124*DP124), 0))*(DI124+DJ124)/1000.0</f>
        <v>0</v>
      </c>
      <c r="Q124">
        <f>2.0/((1/S124-1/R124)+SIGN(S124)*SQRT((1/S124-1/R124)*(1/S124-1/R124) + 4*CW124/((CW124+1)*(CW124+1))*(2*1/S124*1/R124-1/R124*1/R124)))</f>
        <v>0</v>
      </c>
      <c r="R124">
        <f>IF(LEFT(CX124,1)&lt;&gt;"0",IF(LEFT(CX124,1)="1",3.0,CY124),$D$5+$E$5*(DP124*DI124/($K$5*1000))+$F$5*(DP124*DI124/($K$5*1000))*MAX(MIN(CV124,$J$5),$I$5)*MAX(MIN(CV124,$J$5),$I$5)+$G$5*MAX(MIN(CV124,$J$5),$I$5)*(DP124*DI124/($K$5*1000))+$H$5*(DP124*DI124/($K$5*1000))*(DP124*DI124/($K$5*1000)))</f>
        <v>0</v>
      </c>
      <c r="S124">
        <f>J124*(1000-(1000*0.61365*exp(17.502*W124/(240.97+W124))/(DI124+DJ124)+DD124)/2)/(1000*0.61365*exp(17.502*W124/(240.97+W124))/(DI124+DJ124)-DD124)</f>
        <v>0</v>
      </c>
      <c r="T124">
        <f>1/((CW124+1)/(Q124/1.6)+1/(R124/1.37)) + CW124/((CW124+1)/(Q124/1.6) + CW124/(R124/1.37))</f>
        <v>0</v>
      </c>
      <c r="U124">
        <f>(CR124*CU124)</f>
        <v>0</v>
      </c>
      <c r="V124">
        <f>(DK124+(U124+2*0.95*5.67E-8*(((DK124+$B$7)+273)^4-(DK124+273)^4)-44100*J124)/(1.84*29.3*R124+8*0.95*5.67E-8*(DK124+273)^3))</f>
        <v>0</v>
      </c>
      <c r="W124">
        <f>($C$7*DL124+$D$7*DM124+$E$7*V124)</f>
        <v>0</v>
      </c>
      <c r="X124">
        <f>0.61365*exp(17.502*W124/(240.97+W124))</f>
        <v>0</v>
      </c>
      <c r="Y124">
        <f>(Z124/AA124*100)</f>
        <v>0</v>
      </c>
      <c r="Z124">
        <f>DD124*(DI124+DJ124)/1000</f>
        <v>0</v>
      </c>
      <c r="AA124">
        <f>0.61365*exp(17.502*DK124/(240.97+DK124))</f>
        <v>0</v>
      </c>
      <c r="AB124">
        <f>(X124-DD124*(DI124+DJ124)/1000)</f>
        <v>0</v>
      </c>
      <c r="AC124">
        <f>(-J124*44100)</f>
        <v>0</v>
      </c>
      <c r="AD124">
        <f>2*29.3*R124*0.92*(DK124-W124)</f>
        <v>0</v>
      </c>
      <c r="AE124">
        <f>2*0.95*5.67E-8*(((DK124+$B$7)+273)^4-(W124+273)^4)</f>
        <v>0</v>
      </c>
      <c r="AF124">
        <f>U124+AE124+AC124+AD124</f>
        <v>0</v>
      </c>
      <c r="AG124">
        <f>DH124*AU124*(DC124-DB124*(1000-AU124*DE124)/(1000-AU124*DD124))/(100*CV124)</f>
        <v>0</v>
      </c>
      <c r="AH124">
        <f>1000*DH124*AU124*(DD124-DE124)/(100*CV124*(1000-AU124*DD124))</f>
        <v>0</v>
      </c>
      <c r="AI124">
        <f>(AJ124 - AK124 - DI124*1E3/(8.314*(DK124+273.15)) * AM124/DH124 * AL124) * DH124/(100*CV124) * (1000 - DE124)/1000</f>
        <v>0</v>
      </c>
      <c r="AJ124">
        <v>271.036871208281</v>
      </c>
      <c r="AK124">
        <v>283.953224242424</v>
      </c>
      <c r="AL124">
        <v>-3.35393640351081</v>
      </c>
      <c r="AM124">
        <v>64.2423246042722</v>
      </c>
      <c r="AN124">
        <f>(AP124 - AO124 + DI124*1E3/(8.314*(DK124+273.15)) * AR124/DH124 * AQ124) * DH124/(100*CV124) * 1000/(1000 - AP124)</f>
        <v>0</v>
      </c>
      <c r="AO124">
        <v>24.2961144534623</v>
      </c>
      <c r="AP124">
        <v>25.0751242424242</v>
      </c>
      <c r="AQ124">
        <v>-0.000214158449092872</v>
      </c>
      <c r="AR124">
        <v>102.202052282038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MAX(0,($B$13+$C$13*DP124)/(1+$D$13*DP124)*DI124/(DK124+273)*$E$13)</f>
        <v>0</v>
      </c>
      <c r="AX124" t="s">
        <v>407</v>
      </c>
      <c r="AY124" t="s">
        <v>407</v>
      </c>
      <c r="AZ124">
        <v>0</v>
      </c>
      <c r="BA124">
        <v>0</v>
      </c>
      <c r="BB124">
        <f>1-AZ124/BA124</f>
        <v>0</v>
      </c>
      <c r="BC124">
        <v>0</v>
      </c>
      <c r="BD124" t="s">
        <v>407</v>
      </c>
      <c r="BE124" t="s">
        <v>407</v>
      </c>
      <c r="BF124">
        <v>0</v>
      </c>
      <c r="BG124">
        <v>0</v>
      </c>
      <c r="BH124">
        <f>1-BF124/BG124</f>
        <v>0</v>
      </c>
      <c r="BI124">
        <v>0.5</v>
      </c>
      <c r="BJ124">
        <f>CS124</f>
        <v>0</v>
      </c>
      <c r="BK124">
        <f>L124</f>
        <v>0</v>
      </c>
      <c r="BL124">
        <f>BH124*BI124*BJ124</f>
        <v>0</v>
      </c>
      <c r="BM124">
        <f>(BK124-BC124)/BJ124</f>
        <v>0</v>
      </c>
      <c r="BN124">
        <f>(BA124-BG124)/BG124</f>
        <v>0</v>
      </c>
      <c r="BO124">
        <f>AZ124/(BB124+AZ124/BG124)</f>
        <v>0</v>
      </c>
      <c r="BP124" t="s">
        <v>407</v>
      </c>
      <c r="BQ124">
        <v>0</v>
      </c>
      <c r="BR124">
        <f>IF(BQ124&lt;&gt;0, BQ124, BO124)</f>
        <v>0</v>
      </c>
      <c r="BS124">
        <f>1-BR124/BG124</f>
        <v>0</v>
      </c>
      <c r="BT124">
        <f>(BG124-BF124)/(BG124-BR124)</f>
        <v>0</v>
      </c>
      <c r="BU124">
        <f>(BA124-BG124)/(BA124-BR124)</f>
        <v>0</v>
      </c>
      <c r="BV124">
        <f>(BG124-BF124)/(BG124-AZ124)</f>
        <v>0</v>
      </c>
      <c r="BW124">
        <f>(BA124-BG124)/(BA124-AZ124)</f>
        <v>0</v>
      </c>
      <c r="BX124">
        <f>(BT124*BR124/BF124)</f>
        <v>0</v>
      </c>
      <c r="BY124">
        <f>(1-BX124)</f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f>$B$11*DQ124+$C$11*DR124+$F$11*EC124*(1-EF124)</f>
        <v>0</v>
      </c>
      <c r="CS124">
        <f>CR124*CT124</f>
        <v>0</v>
      </c>
      <c r="CT124">
        <f>($B$11*$D$9+$C$11*$D$9+$F$11*((EP124+EH124)/MAX(EP124+EH124+EQ124, 0.1)*$I$9+EQ124/MAX(EP124+EH124+EQ124, 0.1)*$J$9))/($B$11+$C$11+$F$11)</f>
        <v>0</v>
      </c>
      <c r="CU124">
        <f>($B$11*$K$9+$C$11*$K$9+$F$11*((EP124+EH124)/MAX(EP124+EH124+EQ124, 0.1)*$P$9+EQ124/MAX(EP124+EH124+EQ124, 0.1)*$Q$9))/($B$11+$C$11+$F$11)</f>
        <v>0</v>
      </c>
      <c r="CV124">
        <v>2.18</v>
      </c>
      <c r="CW124">
        <v>0.5</v>
      </c>
      <c r="CX124" t="s">
        <v>408</v>
      </c>
      <c r="CY124">
        <v>2</v>
      </c>
      <c r="CZ124" t="b">
        <v>1</v>
      </c>
      <c r="DA124">
        <v>1510790601</v>
      </c>
      <c r="DB124">
        <v>299.754666666667</v>
      </c>
      <c r="DC124">
        <v>280.641259259259</v>
      </c>
      <c r="DD124">
        <v>25.0887037037037</v>
      </c>
      <c r="DE124">
        <v>24.2970703703704</v>
      </c>
      <c r="DF124">
        <v>293.735740740741</v>
      </c>
      <c r="DG124">
        <v>24.5231</v>
      </c>
      <c r="DH124">
        <v>500.068037037037</v>
      </c>
      <c r="DI124">
        <v>89.5997518518518</v>
      </c>
      <c r="DJ124">
        <v>0.0999349333333334</v>
      </c>
      <c r="DK124">
        <v>26.7493666666667</v>
      </c>
      <c r="DL124">
        <v>27.5210925925926</v>
      </c>
      <c r="DM124">
        <v>999.9</v>
      </c>
      <c r="DN124">
        <v>0</v>
      </c>
      <c r="DO124">
        <v>0</v>
      </c>
      <c r="DP124">
        <v>9988.59333333333</v>
      </c>
      <c r="DQ124">
        <v>0</v>
      </c>
      <c r="DR124">
        <v>9.87436</v>
      </c>
      <c r="DS124">
        <v>19.1134185185185</v>
      </c>
      <c r="DT124">
        <v>307.468703703704</v>
      </c>
      <c r="DU124">
        <v>287.629851851852</v>
      </c>
      <c r="DV124">
        <v>0.791626333333334</v>
      </c>
      <c r="DW124">
        <v>280.641259259259</v>
      </c>
      <c r="DX124">
        <v>24.2970703703704</v>
      </c>
      <c r="DY124">
        <v>2.24794037037037</v>
      </c>
      <c r="DZ124">
        <v>2.17701185185185</v>
      </c>
      <c r="EA124">
        <v>19.3081222222222</v>
      </c>
      <c r="EB124">
        <v>18.7941407407407</v>
      </c>
      <c r="EC124">
        <v>1999.97111111111</v>
      </c>
      <c r="ED124">
        <v>0.980004333333333</v>
      </c>
      <c r="EE124">
        <v>0.019995262962963</v>
      </c>
      <c r="EF124">
        <v>0</v>
      </c>
      <c r="EG124">
        <v>2.28848888888889</v>
      </c>
      <c r="EH124">
        <v>0</v>
      </c>
      <c r="EI124">
        <v>3651.78777777778</v>
      </c>
      <c r="EJ124">
        <v>17299.9259259259</v>
      </c>
      <c r="EK124">
        <v>39.4974444444444</v>
      </c>
      <c r="EL124">
        <v>40.2451111111111</v>
      </c>
      <c r="EM124">
        <v>39.009037037037</v>
      </c>
      <c r="EN124">
        <v>39.229</v>
      </c>
      <c r="EO124">
        <v>38.8144444444444</v>
      </c>
      <c r="EP124">
        <v>1959.98074074074</v>
      </c>
      <c r="EQ124">
        <v>39.99</v>
      </c>
      <c r="ER124">
        <v>0</v>
      </c>
      <c r="ES124">
        <v>1679677956.5</v>
      </c>
      <c r="ET124">
        <v>0</v>
      </c>
      <c r="EU124">
        <v>2.290504</v>
      </c>
      <c r="EV124">
        <v>0.705361531145863</v>
      </c>
      <c r="EW124">
        <v>12.5130769084693</v>
      </c>
      <c r="EX124">
        <v>3651.8276</v>
      </c>
      <c r="EY124">
        <v>15</v>
      </c>
      <c r="EZ124">
        <v>0</v>
      </c>
      <c r="FA124" t="s">
        <v>409</v>
      </c>
      <c r="FB124">
        <v>1510822609</v>
      </c>
      <c r="FC124">
        <v>1510822610</v>
      </c>
      <c r="FD124">
        <v>0</v>
      </c>
      <c r="FE124">
        <v>-0.09</v>
      </c>
      <c r="FF124">
        <v>-0.009</v>
      </c>
      <c r="FG124">
        <v>6.722</v>
      </c>
      <c r="FH124">
        <v>0.497</v>
      </c>
      <c r="FI124">
        <v>420</v>
      </c>
      <c r="FJ124">
        <v>24</v>
      </c>
      <c r="FK124">
        <v>0.26</v>
      </c>
      <c r="FL124">
        <v>0.06</v>
      </c>
      <c r="FM124">
        <v>0.799515275</v>
      </c>
      <c r="FN124">
        <v>-0.162679058161352</v>
      </c>
      <c r="FO124">
        <v>0.0157771976044345</v>
      </c>
      <c r="FP124">
        <v>1</v>
      </c>
      <c r="FQ124">
        <v>1</v>
      </c>
      <c r="FR124">
        <v>1</v>
      </c>
      <c r="FS124" t="s">
        <v>410</v>
      </c>
      <c r="FT124">
        <v>2.97342</v>
      </c>
      <c r="FU124">
        <v>2.75388</v>
      </c>
      <c r="FV124">
        <v>0.0636645</v>
      </c>
      <c r="FW124">
        <v>0.0612381</v>
      </c>
      <c r="FX124">
        <v>0.105312</v>
      </c>
      <c r="FY124">
        <v>0.104322</v>
      </c>
      <c r="FZ124">
        <v>36433.4</v>
      </c>
      <c r="GA124">
        <v>39846.8</v>
      </c>
      <c r="GB124">
        <v>35260</v>
      </c>
      <c r="GC124">
        <v>38493.9</v>
      </c>
      <c r="GD124">
        <v>44672.1</v>
      </c>
      <c r="GE124">
        <v>49770.2</v>
      </c>
      <c r="GF124">
        <v>55054.2</v>
      </c>
      <c r="GG124">
        <v>61713.8</v>
      </c>
      <c r="GH124">
        <v>1.9943</v>
      </c>
      <c r="GI124">
        <v>1.84077</v>
      </c>
      <c r="GJ124">
        <v>0.113435</v>
      </c>
      <c r="GK124">
        <v>0</v>
      </c>
      <c r="GL124">
        <v>25.6682</v>
      </c>
      <c r="GM124">
        <v>999.9</v>
      </c>
      <c r="GN124">
        <v>67.116</v>
      </c>
      <c r="GO124">
        <v>27.875</v>
      </c>
      <c r="GP124">
        <v>28.2167</v>
      </c>
      <c r="GQ124">
        <v>55.1794</v>
      </c>
      <c r="GR124">
        <v>49.5473</v>
      </c>
      <c r="GS124">
        <v>1</v>
      </c>
      <c r="GT124">
        <v>-0.0679776</v>
      </c>
      <c r="GU124">
        <v>0.551503</v>
      </c>
      <c r="GV124">
        <v>20.151</v>
      </c>
      <c r="GW124">
        <v>5.19872</v>
      </c>
      <c r="GX124">
        <v>12.004</v>
      </c>
      <c r="GY124">
        <v>4.97535</v>
      </c>
      <c r="GZ124">
        <v>3.293</v>
      </c>
      <c r="HA124">
        <v>999.9</v>
      </c>
      <c r="HB124">
        <v>9999</v>
      </c>
      <c r="HC124">
        <v>9999</v>
      </c>
      <c r="HD124">
        <v>9999</v>
      </c>
      <c r="HE124">
        <v>1.86279</v>
      </c>
      <c r="HF124">
        <v>1.86783</v>
      </c>
      <c r="HG124">
        <v>1.86761</v>
      </c>
      <c r="HH124">
        <v>1.86872</v>
      </c>
      <c r="HI124">
        <v>1.86966</v>
      </c>
      <c r="HJ124">
        <v>1.86569</v>
      </c>
      <c r="HK124">
        <v>1.86676</v>
      </c>
      <c r="HL124">
        <v>1.86813</v>
      </c>
      <c r="HM124">
        <v>5</v>
      </c>
      <c r="HN124">
        <v>0</v>
      </c>
      <c r="HO124">
        <v>0</v>
      </c>
      <c r="HP124">
        <v>0</v>
      </c>
      <c r="HQ124" t="s">
        <v>411</v>
      </c>
      <c r="HR124" t="s">
        <v>412</v>
      </c>
      <c r="HS124" t="s">
        <v>413</v>
      </c>
      <c r="HT124" t="s">
        <v>413</v>
      </c>
      <c r="HU124" t="s">
        <v>413</v>
      </c>
      <c r="HV124" t="s">
        <v>413</v>
      </c>
      <c r="HW124">
        <v>0</v>
      </c>
      <c r="HX124">
        <v>100</v>
      </c>
      <c r="HY124">
        <v>100</v>
      </c>
      <c r="HZ124">
        <v>5.86</v>
      </c>
      <c r="IA124">
        <v>0.5649</v>
      </c>
      <c r="IB124">
        <v>4.05733592392587</v>
      </c>
      <c r="IC124">
        <v>0.00686039997816796</v>
      </c>
      <c r="ID124">
        <v>-6.09800565113382e-07</v>
      </c>
      <c r="IE124">
        <v>-3.62270322714017e-11</v>
      </c>
      <c r="IF124">
        <v>0.00552775430249796</v>
      </c>
      <c r="IG124">
        <v>-0.0240141547127097</v>
      </c>
      <c r="IH124">
        <v>0.00268956239764471</v>
      </c>
      <c r="II124">
        <v>-3.17667099220491e-05</v>
      </c>
      <c r="IJ124">
        <v>-3</v>
      </c>
      <c r="IK124">
        <v>2046</v>
      </c>
      <c r="IL124">
        <v>1</v>
      </c>
      <c r="IM124">
        <v>25</v>
      </c>
      <c r="IN124">
        <v>-533.3</v>
      </c>
      <c r="IO124">
        <v>-533.4</v>
      </c>
      <c r="IP124">
        <v>0.668945</v>
      </c>
      <c r="IQ124">
        <v>2.63062</v>
      </c>
      <c r="IR124">
        <v>1.54785</v>
      </c>
      <c r="IS124">
        <v>2.30957</v>
      </c>
      <c r="IT124">
        <v>1.34644</v>
      </c>
      <c r="IU124">
        <v>2.28516</v>
      </c>
      <c r="IV124">
        <v>31.9365</v>
      </c>
      <c r="IW124">
        <v>14.815</v>
      </c>
      <c r="IX124">
        <v>18</v>
      </c>
      <c r="IY124">
        <v>503.815</v>
      </c>
      <c r="IZ124">
        <v>405.801</v>
      </c>
      <c r="JA124">
        <v>24.2602</v>
      </c>
      <c r="JB124">
        <v>26.3804</v>
      </c>
      <c r="JC124">
        <v>30.0003</v>
      </c>
      <c r="JD124">
        <v>26.3356</v>
      </c>
      <c r="JE124">
        <v>26.2816</v>
      </c>
      <c r="JF124">
        <v>13.4185</v>
      </c>
      <c r="JG124">
        <v>23.9986</v>
      </c>
      <c r="JH124">
        <v>100</v>
      </c>
      <c r="JI124">
        <v>24.2409</v>
      </c>
      <c r="JJ124">
        <v>231.817</v>
      </c>
      <c r="JK124">
        <v>24.4092</v>
      </c>
      <c r="JL124">
        <v>102.173</v>
      </c>
      <c r="JM124">
        <v>102.742</v>
      </c>
    </row>
    <row r="125" spans="1:273">
      <c r="A125">
        <v>109</v>
      </c>
      <c r="B125">
        <v>1510790613.5</v>
      </c>
      <c r="C125">
        <v>2361.90000009537</v>
      </c>
      <c r="D125" t="s">
        <v>628</v>
      </c>
      <c r="E125" t="s">
        <v>629</v>
      </c>
      <c r="F125">
        <v>5</v>
      </c>
      <c r="G125" t="s">
        <v>405</v>
      </c>
      <c r="H125" t="s">
        <v>406</v>
      </c>
      <c r="I125">
        <v>1510790605.71429</v>
      </c>
      <c r="J125">
        <f>(K125)/1000</f>
        <v>0</v>
      </c>
      <c r="K125">
        <f>IF(CZ125, AN125, AH125)</f>
        <v>0</v>
      </c>
      <c r="L125">
        <f>IF(CZ125, AI125, AG125)</f>
        <v>0</v>
      </c>
      <c r="M125">
        <f>DB125 - IF(AU125&gt;1, L125*CV125*100.0/(AW125*DP125), 0)</f>
        <v>0</v>
      </c>
      <c r="N125">
        <f>((T125-J125/2)*M125-L125)/(T125+J125/2)</f>
        <v>0</v>
      </c>
      <c r="O125">
        <f>N125*(DI125+DJ125)/1000.0</f>
        <v>0</v>
      </c>
      <c r="P125">
        <f>(DB125 - IF(AU125&gt;1, L125*CV125*100.0/(AW125*DP125), 0))*(DI125+DJ125)/1000.0</f>
        <v>0</v>
      </c>
      <c r="Q125">
        <f>2.0/((1/S125-1/R125)+SIGN(S125)*SQRT((1/S125-1/R125)*(1/S125-1/R125) + 4*CW125/((CW125+1)*(CW125+1))*(2*1/S125*1/R125-1/R125*1/R125)))</f>
        <v>0</v>
      </c>
      <c r="R125">
        <f>IF(LEFT(CX125,1)&lt;&gt;"0",IF(LEFT(CX125,1)="1",3.0,CY125),$D$5+$E$5*(DP125*DI125/($K$5*1000))+$F$5*(DP125*DI125/($K$5*1000))*MAX(MIN(CV125,$J$5),$I$5)*MAX(MIN(CV125,$J$5),$I$5)+$G$5*MAX(MIN(CV125,$J$5),$I$5)*(DP125*DI125/($K$5*1000))+$H$5*(DP125*DI125/($K$5*1000))*(DP125*DI125/($K$5*1000)))</f>
        <v>0</v>
      </c>
      <c r="S125">
        <f>J125*(1000-(1000*0.61365*exp(17.502*W125/(240.97+W125))/(DI125+DJ125)+DD125)/2)/(1000*0.61365*exp(17.502*W125/(240.97+W125))/(DI125+DJ125)-DD125)</f>
        <v>0</v>
      </c>
      <c r="T125">
        <f>1/((CW125+1)/(Q125/1.6)+1/(R125/1.37)) + CW125/((CW125+1)/(Q125/1.6) + CW125/(R125/1.37))</f>
        <v>0</v>
      </c>
      <c r="U125">
        <f>(CR125*CU125)</f>
        <v>0</v>
      </c>
      <c r="V125">
        <f>(DK125+(U125+2*0.95*5.67E-8*(((DK125+$B$7)+273)^4-(DK125+273)^4)-44100*J125)/(1.84*29.3*R125+8*0.95*5.67E-8*(DK125+273)^3))</f>
        <v>0</v>
      </c>
      <c r="W125">
        <f>($C$7*DL125+$D$7*DM125+$E$7*V125)</f>
        <v>0</v>
      </c>
      <c r="X125">
        <f>0.61365*exp(17.502*W125/(240.97+W125))</f>
        <v>0</v>
      </c>
      <c r="Y125">
        <f>(Z125/AA125*100)</f>
        <v>0</v>
      </c>
      <c r="Z125">
        <f>DD125*(DI125+DJ125)/1000</f>
        <v>0</v>
      </c>
      <c r="AA125">
        <f>0.61365*exp(17.502*DK125/(240.97+DK125))</f>
        <v>0</v>
      </c>
      <c r="AB125">
        <f>(X125-DD125*(DI125+DJ125)/1000)</f>
        <v>0</v>
      </c>
      <c r="AC125">
        <f>(-J125*44100)</f>
        <v>0</v>
      </c>
      <c r="AD125">
        <f>2*29.3*R125*0.92*(DK125-W125)</f>
        <v>0</v>
      </c>
      <c r="AE125">
        <f>2*0.95*5.67E-8*(((DK125+$B$7)+273)^4-(W125+273)^4)</f>
        <v>0</v>
      </c>
      <c r="AF125">
        <f>U125+AE125+AC125+AD125</f>
        <v>0</v>
      </c>
      <c r="AG125">
        <f>DH125*AU125*(DC125-DB125*(1000-AU125*DE125)/(1000-AU125*DD125))/(100*CV125)</f>
        <v>0</v>
      </c>
      <c r="AH125">
        <f>1000*DH125*AU125*(DD125-DE125)/(100*CV125*(1000-AU125*DD125))</f>
        <v>0</v>
      </c>
      <c r="AI125">
        <f>(AJ125 - AK125 - DI125*1E3/(8.314*(DK125+273.15)) * AM125/DH125 * AL125) * DH125/(100*CV125) * (1000 - DE125)/1000</f>
        <v>0</v>
      </c>
      <c r="AJ125">
        <v>254.671396483191</v>
      </c>
      <c r="AK125">
        <v>267.575333333333</v>
      </c>
      <c r="AL125">
        <v>-3.2885467232699</v>
      </c>
      <c r="AM125">
        <v>64.2423246042722</v>
      </c>
      <c r="AN125">
        <f>(AP125 - AO125 + DI125*1E3/(8.314*(DK125+273.15)) * AR125/DH125 * AQ125) * DH125/(100*CV125) * 1000/(1000 - AP125)</f>
        <v>0</v>
      </c>
      <c r="AO125">
        <v>24.3311252267978</v>
      </c>
      <c r="AP125">
        <v>25.0797193939394</v>
      </c>
      <c r="AQ125">
        <v>4.2535463269547e-05</v>
      </c>
      <c r="AR125">
        <v>102.202052282038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MAX(0,($B$13+$C$13*DP125)/(1+$D$13*DP125)*DI125/(DK125+273)*$E$13)</f>
        <v>0</v>
      </c>
      <c r="AX125" t="s">
        <v>407</v>
      </c>
      <c r="AY125" t="s">
        <v>407</v>
      </c>
      <c r="AZ125">
        <v>0</v>
      </c>
      <c r="BA125">
        <v>0</v>
      </c>
      <c r="BB125">
        <f>1-AZ125/BA125</f>
        <v>0</v>
      </c>
      <c r="BC125">
        <v>0</v>
      </c>
      <c r="BD125" t="s">
        <v>407</v>
      </c>
      <c r="BE125" t="s">
        <v>407</v>
      </c>
      <c r="BF125">
        <v>0</v>
      </c>
      <c r="BG125">
        <v>0</v>
      </c>
      <c r="BH125">
        <f>1-BF125/BG125</f>
        <v>0</v>
      </c>
      <c r="BI125">
        <v>0.5</v>
      </c>
      <c r="BJ125">
        <f>CS125</f>
        <v>0</v>
      </c>
      <c r="BK125">
        <f>L125</f>
        <v>0</v>
      </c>
      <c r="BL125">
        <f>BH125*BI125*BJ125</f>
        <v>0</v>
      </c>
      <c r="BM125">
        <f>(BK125-BC125)/BJ125</f>
        <v>0</v>
      </c>
      <c r="BN125">
        <f>(BA125-BG125)/BG125</f>
        <v>0</v>
      </c>
      <c r="BO125">
        <f>AZ125/(BB125+AZ125/BG125)</f>
        <v>0</v>
      </c>
      <c r="BP125" t="s">
        <v>407</v>
      </c>
      <c r="BQ125">
        <v>0</v>
      </c>
      <c r="BR125">
        <f>IF(BQ125&lt;&gt;0, BQ125, BO125)</f>
        <v>0</v>
      </c>
      <c r="BS125">
        <f>1-BR125/BG125</f>
        <v>0</v>
      </c>
      <c r="BT125">
        <f>(BG125-BF125)/(BG125-BR125)</f>
        <v>0</v>
      </c>
      <c r="BU125">
        <f>(BA125-BG125)/(BA125-BR125)</f>
        <v>0</v>
      </c>
      <c r="BV125">
        <f>(BG125-BF125)/(BG125-AZ125)</f>
        <v>0</v>
      </c>
      <c r="BW125">
        <f>(BA125-BG125)/(BA125-AZ125)</f>
        <v>0</v>
      </c>
      <c r="BX125">
        <f>(BT125*BR125/BF125)</f>
        <v>0</v>
      </c>
      <c r="BY125">
        <f>(1-BX125)</f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f>$B$11*DQ125+$C$11*DR125+$F$11*EC125*(1-EF125)</f>
        <v>0</v>
      </c>
      <c r="CS125">
        <f>CR125*CT125</f>
        <v>0</v>
      </c>
      <c r="CT125">
        <f>($B$11*$D$9+$C$11*$D$9+$F$11*((EP125+EH125)/MAX(EP125+EH125+EQ125, 0.1)*$I$9+EQ125/MAX(EP125+EH125+EQ125, 0.1)*$J$9))/($B$11+$C$11+$F$11)</f>
        <v>0</v>
      </c>
      <c r="CU125">
        <f>($B$11*$K$9+$C$11*$K$9+$F$11*((EP125+EH125)/MAX(EP125+EH125+EQ125, 0.1)*$P$9+EQ125/MAX(EP125+EH125+EQ125, 0.1)*$Q$9))/($B$11+$C$11+$F$11)</f>
        <v>0</v>
      </c>
      <c r="CV125">
        <v>2.18</v>
      </c>
      <c r="CW125">
        <v>0.5</v>
      </c>
      <c r="CX125" t="s">
        <v>408</v>
      </c>
      <c r="CY125">
        <v>2</v>
      </c>
      <c r="CZ125" t="b">
        <v>1</v>
      </c>
      <c r="DA125">
        <v>1510790605.71429</v>
      </c>
      <c r="DB125">
        <v>284.404892857143</v>
      </c>
      <c r="DC125">
        <v>265.153071428571</v>
      </c>
      <c r="DD125">
        <v>25.0807964285714</v>
      </c>
      <c r="DE125">
        <v>24.3076821428571</v>
      </c>
      <c r="DF125">
        <v>278.485178571429</v>
      </c>
      <c r="DG125">
        <v>24.5155892857143</v>
      </c>
      <c r="DH125">
        <v>500.076321428571</v>
      </c>
      <c r="DI125">
        <v>89.5992285714286</v>
      </c>
      <c r="DJ125">
        <v>0.0998979214285714</v>
      </c>
      <c r="DK125">
        <v>26.7502428571429</v>
      </c>
      <c r="DL125">
        <v>27.5244285714286</v>
      </c>
      <c r="DM125">
        <v>999.9</v>
      </c>
      <c r="DN125">
        <v>0</v>
      </c>
      <c r="DO125">
        <v>0</v>
      </c>
      <c r="DP125">
        <v>10005.365</v>
      </c>
      <c r="DQ125">
        <v>0</v>
      </c>
      <c r="DR125">
        <v>9.87746285714286</v>
      </c>
      <c r="DS125">
        <v>19.2518285714286</v>
      </c>
      <c r="DT125">
        <v>291.7215</v>
      </c>
      <c r="DU125">
        <v>271.758678571429</v>
      </c>
      <c r="DV125">
        <v>0.773119571428571</v>
      </c>
      <c r="DW125">
        <v>265.153071428571</v>
      </c>
      <c r="DX125">
        <v>24.3076821428571</v>
      </c>
      <c r="DY125">
        <v>2.24721964285714</v>
      </c>
      <c r="DZ125">
        <v>2.17794964285714</v>
      </c>
      <c r="EA125">
        <v>19.3029642857143</v>
      </c>
      <c r="EB125">
        <v>18.801025</v>
      </c>
      <c r="EC125">
        <v>1999.97535714286</v>
      </c>
      <c r="ED125">
        <v>0.980005</v>
      </c>
      <c r="EE125">
        <v>0.0199947</v>
      </c>
      <c r="EF125">
        <v>0</v>
      </c>
      <c r="EG125">
        <v>2.30020357142857</v>
      </c>
      <c r="EH125">
        <v>0</v>
      </c>
      <c r="EI125">
        <v>3652.92</v>
      </c>
      <c r="EJ125">
        <v>17299.9714285714</v>
      </c>
      <c r="EK125">
        <v>39.59575</v>
      </c>
      <c r="EL125">
        <v>40.33225</v>
      </c>
      <c r="EM125">
        <v>39.09575</v>
      </c>
      <c r="EN125">
        <v>39.3413214285714</v>
      </c>
      <c r="EO125">
        <v>38.9059285714286</v>
      </c>
      <c r="EP125">
        <v>1959.985</v>
      </c>
      <c r="EQ125">
        <v>39.99</v>
      </c>
      <c r="ER125">
        <v>0</v>
      </c>
      <c r="ES125">
        <v>1679677961.9</v>
      </c>
      <c r="ET125">
        <v>0</v>
      </c>
      <c r="EU125">
        <v>2.29445769230769</v>
      </c>
      <c r="EV125">
        <v>0.363873498296525</v>
      </c>
      <c r="EW125">
        <v>17.7237607038187</v>
      </c>
      <c r="EX125">
        <v>3653.09923076923</v>
      </c>
      <c r="EY125">
        <v>15</v>
      </c>
      <c r="EZ125">
        <v>0</v>
      </c>
      <c r="FA125" t="s">
        <v>409</v>
      </c>
      <c r="FB125">
        <v>1510822609</v>
      </c>
      <c r="FC125">
        <v>1510822610</v>
      </c>
      <c r="FD125">
        <v>0</v>
      </c>
      <c r="FE125">
        <v>-0.09</v>
      </c>
      <c r="FF125">
        <v>-0.009</v>
      </c>
      <c r="FG125">
        <v>6.722</v>
      </c>
      <c r="FH125">
        <v>0.497</v>
      </c>
      <c r="FI125">
        <v>420</v>
      </c>
      <c r="FJ125">
        <v>24</v>
      </c>
      <c r="FK125">
        <v>0.26</v>
      </c>
      <c r="FL125">
        <v>0.06</v>
      </c>
      <c r="FM125">
        <v>0.784967625</v>
      </c>
      <c r="FN125">
        <v>-0.203788086303943</v>
      </c>
      <c r="FO125">
        <v>0.0206115596980038</v>
      </c>
      <c r="FP125">
        <v>1</v>
      </c>
      <c r="FQ125">
        <v>1</v>
      </c>
      <c r="FR125">
        <v>1</v>
      </c>
      <c r="FS125" t="s">
        <v>410</v>
      </c>
      <c r="FT125">
        <v>2.97353</v>
      </c>
      <c r="FU125">
        <v>2.7542</v>
      </c>
      <c r="FV125">
        <v>0.0604764</v>
      </c>
      <c r="FW125">
        <v>0.0577084</v>
      </c>
      <c r="FX125">
        <v>0.105331</v>
      </c>
      <c r="FY125">
        <v>0.104435</v>
      </c>
      <c r="FZ125">
        <v>36557.1</v>
      </c>
      <c r="GA125">
        <v>39996</v>
      </c>
      <c r="GB125">
        <v>35259.7</v>
      </c>
      <c r="GC125">
        <v>38493.4</v>
      </c>
      <c r="GD125">
        <v>44670.9</v>
      </c>
      <c r="GE125">
        <v>49763.1</v>
      </c>
      <c r="GF125">
        <v>55054</v>
      </c>
      <c r="GG125">
        <v>61713</v>
      </c>
      <c r="GH125">
        <v>1.9944</v>
      </c>
      <c r="GI125">
        <v>1.84063</v>
      </c>
      <c r="GJ125">
        <v>0.113867</v>
      </c>
      <c r="GK125">
        <v>0</v>
      </c>
      <c r="GL125">
        <v>25.6704</v>
      </c>
      <c r="GM125">
        <v>999.9</v>
      </c>
      <c r="GN125">
        <v>67.141</v>
      </c>
      <c r="GO125">
        <v>27.875</v>
      </c>
      <c r="GP125">
        <v>28.2252</v>
      </c>
      <c r="GQ125">
        <v>55.3394</v>
      </c>
      <c r="GR125">
        <v>49.4591</v>
      </c>
      <c r="GS125">
        <v>1</v>
      </c>
      <c r="GT125">
        <v>-0.0678608</v>
      </c>
      <c r="GU125">
        <v>0.579134</v>
      </c>
      <c r="GV125">
        <v>20.1511</v>
      </c>
      <c r="GW125">
        <v>5.19842</v>
      </c>
      <c r="GX125">
        <v>12.004</v>
      </c>
      <c r="GY125">
        <v>4.97525</v>
      </c>
      <c r="GZ125">
        <v>3.29298</v>
      </c>
      <c r="HA125">
        <v>999.9</v>
      </c>
      <c r="HB125">
        <v>9999</v>
      </c>
      <c r="HC125">
        <v>9999</v>
      </c>
      <c r="HD125">
        <v>9999</v>
      </c>
      <c r="HE125">
        <v>1.8628</v>
      </c>
      <c r="HF125">
        <v>1.86783</v>
      </c>
      <c r="HG125">
        <v>1.8676</v>
      </c>
      <c r="HH125">
        <v>1.86874</v>
      </c>
      <c r="HI125">
        <v>1.86965</v>
      </c>
      <c r="HJ125">
        <v>1.86569</v>
      </c>
      <c r="HK125">
        <v>1.86676</v>
      </c>
      <c r="HL125">
        <v>1.86813</v>
      </c>
      <c r="HM125">
        <v>5</v>
      </c>
      <c r="HN125">
        <v>0</v>
      </c>
      <c r="HO125">
        <v>0</v>
      </c>
      <c r="HP125">
        <v>0</v>
      </c>
      <c r="HQ125" t="s">
        <v>411</v>
      </c>
      <c r="HR125" t="s">
        <v>412</v>
      </c>
      <c r="HS125" t="s">
        <v>413</v>
      </c>
      <c r="HT125" t="s">
        <v>413</v>
      </c>
      <c r="HU125" t="s">
        <v>413</v>
      </c>
      <c r="HV125" t="s">
        <v>413</v>
      </c>
      <c r="HW125">
        <v>0</v>
      </c>
      <c r="HX125">
        <v>100</v>
      </c>
      <c r="HY125">
        <v>100</v>
      </c>
      <c r="HZ125">
        <v>5.757</v>
      </c>
      <c r="IA125">
        <v>0.5652</v>
      </c>
      <c r="IB125">
        <v>4.05733592392587</v>
      </c>
      <c r="IC125">
        <v>0.00686039997816796</v>
      </c>
      <c r="ID125">
        <v>-6.09800565113382e-07</v>
      </c>
      <c r="IE125">
        <v>-3.62270322714017e-11</v>
      </c>
      <c r="IF125">
        <v>0.00552775430249796</v>
      </c>
      <c r="IG125">
        <v>-0.0240141547127097</v>
      </c>
      <c r="IH125">
        <v>0.00268956239764471</v>
      </c>
      <c r="II125">
        <v>-3.17667099220491e-05</v>
      </c>
      <c r="IJ125">
        <v>-3</v>
      </c>
      <c r="IK125">
        <v>2046</v>
      </c>
      <c r="IL125">
        <v>1</v>
      </c>
      <c r="IM125">
        <v>25</v>
      </c>
      <c r="IN125">
        <v>-533.3</v>
      </c>
      <c r="IO125">
        <v>-533.3</v>
      </c>
      <c r="IP125">
        <v>0.634766</v>
      </c>
      <c r="IQ125">
        <v>2.62085</v>
      </c>
      <c r="IR125">
        <v>1.54785</v>
      </c>
      <c r="IS125">
        <v>2.30957</v>
      </c>
      <c r="IT125">
        <v>1.34644</v>
      </c>
      <c r="IU125">
        <v>2.44629</v>
      </c>
      <c r="IV125">
        <v>31.9365</v>
      </c>
      <c r="IW125">
        <v>14.8238</v>
      </c>
      <c r="IX125">
        <v>18</v>
      </c>
      <c r="IY125">
        <v>503.897</v>
      </c>
      <c r="IZ125">
        <v>405.726</v>
      </c>
      <c r="JA125">
        <v>24.239</v>
      </c>
      <c r="JB125">
        <v>26.382</v>
      </c>
      <c r="JC125">
        <v>30.0003</v>
      </c>
      <c r="JD125">
        <v>26.3373</v>
      </c>
      <c r="JE125">
        <v>26.2827</v>
      </c>
      <c r="JF125">
        <v>12.7448</v>
      </c>
      <c r="JG125">
        <v>23.9986</v>
      </c>
      <c r="JH125">
        <v>100</v>
      </c>
      <c r="JI125">
        <v>24.2114</v>
      </c>
      <c r="JJ125">
        <v>218.389</v>
      </c>
      <c r="JK125">
        <v>24.4157</v>
      </c>
      <c r="JL125">
        <v>102.172</v>
      </c>
      <c r="JM125">
        <v>102.741</v>
      </c>
    </row>
    <row r="126" spans="1:273">
      <c r="A126">
        <v>110</v>
      </c>
      <c r="B126">
        <v>1510790618.5</v>
      </c>
      <c r="C126">
        <v>2366.90000009537</v>
      </c>
      <c r="D126" t="s">
        <v>630</v>
      </c>
      <c r="E126" t="s">
        <v>631</v>
      </c>
      <c r="F126">
        <v>5</v>
      </c>
      <c r="G126" t="s">
        <v>405</v>
      </c>
      <c r="H126" t="s">
        <v>406</v>
      </c>
      <c r="I126">
        <v>1510790611</v>
      </c>
      <c r="J126">
        <f>(K126)/1000</f>
        <v>0</v>
      </c>
      <c r="K126">
        <f>IF(CZ126, AN126, AH126)</f>
        <v>0</v>
      </c>
      <c r="L126">
        <f>IF(CZ126, AI126, AG126)</f>
        <v>0</v>
      </c>
      <c r="M126">
        <f>DB126 - IF(AU126&gt;1, L126*CV126*100.0/(AW126*DP126), 0)</f>
        <v>0</v>
      </c>
      <c r="N126">
        <f>((T126-J126/2)*M126-L126)/(T126+J126/2)</f>
        <v>0</v>
      </c>
      <c r="O126">
        <f>N126*(DI126+DJ126)/1000.0</f>
        <v>0</v>
      </c>
      <c r="P126">
        <f>(DB126 - IF(AU126&gt;1, L126*CV126*100.0/(AW126*DP126), 0))*(DI126+DJ126)/1000.0</f>
        <v>0</v>
      </c>
      <c r="Q126">
        <f>2.0/((1/S126-1/R126)+SIGN(S126)*SQRT((1/S126-1/R126)*(1/S126-1/R126) + 4*CW126/((CW126+1)*(CW126+1))*(2*1/S126*1/R126-1/R126*1/R126)))</f>
        <v>0</v>
      </c>
      <c r="R126">
        <f>IF(LEFT(CX126,1)&lt;&gt;"0",IF(LEFT(CX126,1)="1",3.0,CY126),$D$5+$E$5*(DP126*DI126/($K$5*1000))+$F$5*(DP126*DI126/($K$5*1000))*MAX(MIN(CV126,$J$5),$I$5)*MAX(MIN(CV126,$J$5),$I$5)+$G$5*MAX(MIN(CV126,$J$5),$I$5)*(DP126*DI126/($K$5*1000))+$H$5*(DP126*DI126/($K$5*1000))*(DP126*DI126/($K$5*1000)))</f>
        <v>0</v>
      </c>
      <c r="S126">
        <f>J126*(1000-(1000*0.61365*exp(17.502*W126/(240.97+W126))/(DI126+DJ126)+DD126)/2)/(1000*0.61365*exp(17.502*W126/(240.97+W126))/(DI126+DJ126)-DD126)</f>
        <v>0</v>
      </c>
      <c r="T126">
        <f>1/((CW126+1)/(Q126/1.6)+1/(R126/1.37)) + CW126/((CW126+1)/(Q126/1.6) + CW126/(R126/1.37))</f>
        <v>0</v>
      </c>
      <c r="U126">
        <f>(CR126*CU126)</f>
        <v>0</v>
      </c>
      <c r="V126">
        <f>(DK126+(U126+2*0.95*5.67E-8*(((DK126+$B$7)+273)^4-(DK126+273)^4)-44100*J126)/(1.84*29.3*R126+8*0.95*5.67E-8*(DK126+273)^3))</f>
        <v>0</v>
      </c>
      <c r="W126">
        <f>($C$7*DL126+$D$7*DM126+$E$7*V126)</f>
        <v>0</v>
      </c>
      <c r="X126">
        <f>0.61365*exp(17.502*W126/(240.97+W126))</f>
        <v>0</v>
      </c>
      <c r="Y126">
        <f>(Z126/AA126*100)</f>
        <v>0</v>
      </c>
      <c r="Z126">
        <f>DD126*(DI126+DJ126)/1000</f>
        <v>0</v>
      </c>
      <c r="AA126">
        <f>0.61365*exp(17.502*DK126/(240.97+DK126))</f>
        <v>0</v>
      </c>
      <c r="AB126">
        <f>(X126-DD126*(DI126+DJ126)/1000)</f>
        <v>0</v>
      </c>
      <c r="AC126">
        <f>(-J126*44100)</f>
        <v>0</v>
      </c>
      <c r="AD126">
        <f>2*29.3*R126*0.92*(DK126-W126)</f>
        <v>0</v>
      </c>
      <c r="AE126">
        <f>2*0.95*5.67E-8*(((DK126+$B$7)+273)^4-(W126+273)^4)</f>
        <v>0</v>
      </c>
      <c r="AF126">
        <f>U126+AE126+AC126+AD126</f>
        <v>0</v>
      </c>
      <c r="AG126">
        <f>DH126*AU126*(DC126-DB126*(1000-AU126*DE126)/(1000-AU126*DD126))/(100*CV126)</f>
        <v>0</v>
      </c>
      <c r="AH126">
        <f>1000*DH126*AU126*(DD126-DE126)/(100*CV126*(1000-AU126*DD126))</f>
        <v>0</v>
      </c>
      <c r="AI126">
        <f>(AJ126 - AK126 - DI126*1E3/(8.314*(DK126+273.15)) * AM126/DH126 * AL126) * DH126/(100*CV126) * (1000 - DE126)/1000</f>
        <v>0</v>
      </c>
      <c r="AJ126">
        <v>236.695106328774</v>
      </c>
      <c r="AK126">
        <v>250.443975757576</v>
      </c>
      <c r="AL126">
        <v>-3.4302756106363</v>
      </c>
      <c r="AM126">
        <v>64.2423246042722</v>
      </c>
      <c r="AN126">
        <f>(AP126 - AO126 + DI126*1E3/(8.314*(DK126+273.15)) * AR126/DH126 * AQ126) * DH126/(100*CV126) * 1000/(1000 - AP126)</f>
        <v>0</v>
      </c>
      <c r="AO126">
        <v>24.3463697098231</v>
      </c>
      <c r="AP126">
        <v>25.0917745454545</v>
      </c>
      <c r="AQ126">
        <v>0.000170571931421561</v>
      </c>
      <c r="AR126">
        <v>102.202052282038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MAX(0,($B$13+$C$13*DP126)/(1+$D$13*DP126)*DI126/(DK126+273)*$E$13)</f>
        <v>0</v>
      </c>
      <c r="AX126" t="s">
        <v>407</v>
      </c>
      <c r="AY126" t="s">
        <v>407</v>
      </c>
      <c r="AZ126">
        <v>0</v>
      </c>
      <c r="BA126">
        <v>0</v>
      </c>
      <c r="BB126">
        <f>1-AZ126/BA126</f>
        <v>0</v>
      </c>
      <c r="BC126">
        <v>0</v>
      </c>
      <c r="BD126" t="s">
        <v>407</v>
      </c>
      <c r="BE126" t="s">
        <v>407</v>
      </c>
      <c r="BF126">
        <v>0</v>
      </c>
      <c r="BG126">
        <v>0</v>
      </c>
      <c r="BH126">
        <f>1-BF126/BG126</f>
        <v>0</v>
      </c>
      <c r="BI126">
        <v>0.5</v>
      </c>
      <c r="BJ126">
        <f>CS126</f>
        <v>0</v>
      </c>
      <c r="BK126">
        <f>L126</f>
        <v>0</v>
      </c>
      <c r="BL126">
        <f>BH126*BI126*BJ126</f>
        <v>0</v>
      </c>
      <c r="BM126">
        <f>(BK126-BC126)/BJ126</f>
        <v>0</v>
      </c>
      <c r="BN126">
        <f>(BA126-BG126)/BG126</f>
        <v>0</v>
      </c>
      <c r="BO126">
        <f>AZ126/(BB126+AZ126/BG126)</f>
        <v>0</v>
      </c>
      <c r="BP126" t="s">
        <v>407</v>
      </c>
      <c r="BQ126">
        <v>0</v>
      </c>
      <c r="BR126">
        <f>IF(BQ126&lt;&gt;0, BQ126, BO126)</f>
        <v>0</v>
      </c>
      <c r="BS126">
        <f>1-BR126/BG126</f>
        <v>0</v>
      </c>
      <c r="BT126">
        <f>(BG126-BF126)/(BG126-BR126)</f>
        <v>0</v>
      </c>
      <c r="BU126">
        <f>(BA126-BG126)/(BA126-BR126)</f>
        <v>0</v>
      </c>
      <c r="BV126">
        <f>(BG126-BF126)/(BG126-AZ126)</f>
        <v>0</v>
      </c>
      <c r="BW126">
        <f>(BA126-BG126)/(BA126-AZ126)</f>
        <v>0</v>
      </c>
      <c r="BX126">
        <f>(BT126*BR126/BF126)</f>
        <v>0</v>
      </c>
      <c r="BY126">
        <f>(1-BX126)</f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f>$B$11*DQ126+$C$11*DR126+$F$11*EC126*(1-EF126)</f>
        <v>0</v>
      </c>
      <c r="CS126">
        <f>CR126*CT126</f>
        <v>0</v>
      </c>
      <c r="CT126">
        <f>($B$11*$D$9+$C$11*$D$9+$F$11*((EP126+EH126)/MAX(EP126+EH126+EQ126, 0.1)*$I$9+EQ126/MAX(EP126+EH126+EQ126, 0.1)*$J$9))/($B$11+$C$11+$F$11)</f>
        <v>0</v>
      </c>
      <c r="CU126">
        <f>($B$11*$K$9+$C$11*$K$9+$F$11*((EP126+EH126)/MAX(EP126+EH126+EQ126, 0.1)*$P$9+EQ126/MAX(EP126+EH126+EQ126, 0.1)*$Q$9))/($B$11+$C$11+$F$11)</f>
        <v>0</v>
      </c>
      <c r="CV126">
        <v>2.18</v>
      </c>
      <c r="CW126">
        <v>0.5</v>
      </c>
      <c r="CX126" t="s">
        <v>408</v>
      </c>
      <c r="CY126">
        <v>2</v>
      </c>
      <c r="CZ126" t="b">
        <v>1</v>
      </c>
      <c r="DA126">
        <v>1510790611</v>
      </c>
      <c r="DB126">
        <v>267.168407407407</v>
      </c>
      <c r="DC126">
        <v>247.581111111111</v>
      </c>
      <c r="DD126">
        <v>25.08</v>
      </c>
      <c r="DE126">
        <v>24.3247333333333</v>
      </c>
      <c r="DF126">
        <v>261.360444444444</v>
      </c>
      <c r="DG126">
        <v>24.5148333333333</v>
      </c>
      <c r="DH126">
        <v>500.088888888889</v>
      </c>
      <c r="DI126">
        <v>89.6003259259259</v>
      </c>
      <c r="DJ126">
        <v>0.0999452851851852</v>
      </c>
      <c r="DK126">
        <v>26.752162962963</v>
      </c>
      <c r="DL126">
        <v>27.5286148148148</v>
      </c>
      <c r="DM126">
        <v>999.9</v>
      </c>
      <c r="DN126">
        <v>0</v>
      </c>
      <c r="DO126">
        <v>0</v>
      </c>
      <c r="DP126">
        <v>10013.4803703704</v>
      </c>
      <c r="DQ126">
        <v>0</v>
      </c>
      <c r="DR126">
        <v>9.87783333333333</v>
      </c>
      <c r="DS126">
        <v>19.5872814814815</v>
      </c>
      <c r="DT126">
        <v>274.041259259259</v>
      </c>
      <c r="DU126">
        <v>253.753222222222</v>
      </c>
      <c r="DV126">
        <v>0.755280740740741</v>
      </c>
      <c r="DW126">
        <v>247.581111111111</v>
      </c>
      <c r="DX126">
        <v>24.3247333333333</v>
      </c>
      <c r="DY126">
        <v>2.24717592592593</v>
      </c>
      <c r="DZ126">
        <v>2.17950296296296</v>
      </c>
      <c r="EA126">
        <v>19.3026592592593</v>
      </c>
      <c r="EB126">
        <v>18.812437037037</v>
      </c>
      <c r="EC126">
        <v>2000.00222222222</v>
      </c>
      <c r="ED126">
        <v>0.980006370370371</v>
      </c>
      <c r="EE126">
        <v>0.0199936037037037</v>
      </c>
      <c r="EF126">
        <v>0</v>
      </c>
      <c r="EG126">
        <v>2.25754074074074</v>
      </c>
      <c r="EH126">
        <v>0</v>
      </c>
      <c r="EI126">
        <v>3654.79074074074</v>
      </c>
      <c r="EJ126">
        <v>17300.1962962963</v>
      </c>
      <c r="EK126">
        <v>39.7010740740741</v>
      </c>
      <c r="EL126">
        <v>40.4278888888889</v>
      </c>
      <c r="EM126">
        <v>39.1918888888889</v>
      </c>
      <c r="EN126">
        <v>39.4673703703704</v>
      </c>
      <c r="EO126">
        <v>39.0043703703704</v>
      </c>
      <c r="EP126">
        <v>1960.01518518519</v>
      </c>
      <c r="EQ126">
        <v>39.9877777777778</v>
      </c>
      <c r="ER126">
        <v>0</v>
      </c>
      <c r="ES126">
        <v>1679677966.7</v>
      </c>
      <c r="ET126">
        <v>0</v>
      </c>
      <c r="EU126">
        <v>2.26516538461538</v>
      </c>
      <c r="EV126">
        <v>-0.90139829197209</v>
      </c>
      <c r="EW126">
        <v>21.5705983148313</v>
      </c>
      <c r="EX126">
        <v>3654.79230769231</v>
      </c>
      <c r="EY126">
        <v>15</v>
      </c>
      <c r="EZ126">
        <v>0</v>
      </c>
      <c r="FA126" t="s">
        <v>409</v>
      </c>
      <c r="FB126">
        <v>1510822609</v>
      </c>
      <c r="FC126">
        <v>1510822610</v>
      </c>
      <c r="FD126">
        <v>0</v>
      </c>
      <c r="FE126">
        <v>-0.09</v>
      </c>
      <c r="FF126">
        <v>-0.009</v>
      </c>
      <c r="FG126">
        <v>6.722</v>
      </c>
      <c r="FH126">
        <v>0.497</v>
      </c>
      <c r="FI126">
        <v>420</v>
      </c>
      <c r="FJ126">
        <v>24</v>
      </c>
      <c r="FK126">
        <v>0.26</v>
      </c>
      <c r="FL126">
        <v>0.06</v>
      </c>
      <c r="FM126">
        <v>0.767690425</v>
      </c>
      <c r="FN126">
        <v>-0.230302412757976</v>
      </c>
      <c r="FO126">
        <v>0.023183224993395</v>
      </c>
      <c r="FP126">
        <v>1</v>
      </c>
      <c r="FQ126">
        <v>1</v>
      </c>
      <c r="FR126">
        <v>1</v>
      </c>
      <c r="FS126" t="s">
        <v>410</v>
      </c>
      <c r="FT126">
        <v>2.97368</v>
      </c>
      <c r="FU126">
        <v>2.75372</v>
      </c>
      <c r="FV126">
        <v>0.057091</v>
      </c>
      <c r="FW126">
        <v>0.0543363</v>
      </c>
      <c r="FX126">
        <v>0.105365</v>
      </c>
      <c r="FY126">
        <v>0.104449</v>
      </c>
      <c r="FZ126">
        <v>36688.9</v>
      </c>
      <c r="GA126">
        <v>40139</v>
      </c>
      <c r="GB126">
        <v>35259.8</v>
      </c>
      <c r="GC126">
        <v>38493.3</v>
      </c>
      <c r="GD126">
        <v>44669.3</v>
      </c>
      <c r="GE126">
        <v>49762.2</v>
      </c>
      <c r="GF126">
        <v>55054.3</v>
      </c>
      <c r="GG126">
        <v>61712.9</v>
      </c>
      <c r="GH126">
        <v>1.9944</v>
      </c>
      <c r="GI126">
        <v>1.84053</v>
      </c>
      <c r="GJ126">
        <v>0.113666</v>
      </c>
      <c r="GK126">
        <v>0</v>
      </c>
      <c r="GL126">
        <v>25.6715</v>
      </c>
      <c r="GM126">
        <v>999.9</v>
      </c>
      <c r="GN126">
        <v>67.141</v>
      </c>
      <c r="GO126">
        <v>27.875</v>
      </c>
      <c r="GP126">
        <v>28.2316</v>
      </c>
      <c r="GQ126">
        <v>54.5094</v>
      </c>
      <c r="GR126">
        <v>49.0545</v>
      </c>
      <c r="GS126">
        <v>1</v>
      </c>
      <c r="GT126">
        <v>-0.0677896</v>
      </c>
      <c r="GU126">
        <v>0.615703</v>
      </c>
      <c r="GV126">
        <v>20.1507</v>
      </c>
      <c r="GW126">
        <v>5.19887</v>
      </c>
      <c r="GX126">
        <v>12.004</v>
      </c>
      <c r="GY126">
        <v>4.9753</v>
      </c>
      <c r="GZ126">
        <v>3.293</v>
      </c>
      <c r="HA126">
        <v>999.9</v>
      </c>
      <c r="HB126">
        <v>9999</v>
      </c>
      <c r="HC126">
        <v>9999</v>
      </c>
      <c r="HD126">
        <v>9999</v>
      </c>
      <c r="HE126">
        <v>1.86279</v>
      </c>
      <c r="HF126">
        <v>1.86783</v>
      </c>
      <c r="HG126">
        <v>1.86761</v>
      </c>
      <c r="HH126">
        <v>1.86872</v>
      </c>
      <c r="HI126">
        <v>1.86962</v>
      </c>
      <c r="HJ126">
        <v>1.86569</v>
      </c>
      <c r="HK126">
        <v>1.86676</v>
      </c>
      <c r="HL126">
        <v>1.86813</v>
      </c>
      <c r="HM126">
        <v>5</v>
      </c>
      <c r="HN126">
        <v>0</v>
      </c>
      <c r="HO126">
        <v>0</v>
      </c>
      <c r="HP126">
        <v>0</v>
      </c>
      <c r="HQ126" t="s">
        <v>411</v>
      </c>
      <c r="HR126" t="s">
        <v>412</v>
      </c>
      <c r="HS126" t="s">
        <v>413</v>
      </c>
      <c r="HT126" t="s">
        <v>413</v>
      </c>
      <c r="HU126" t="s">
        <v>413</v>
      </c>
      <c r="HV126" t="s">
        <v>413</v>
      </c>
      <c r="HW126">
        <v>0</v>
      </c>
      <c r="HX126">
        <v>100</v>
      </c>
      <c r="HY126">
        <v>100</v>
      </c>
      <c r="HZ126">
        <v>5.648</v>
      </c>
      <c r="IA126">
        <v>0.5658</v>
      </c>
      <c r="IB126">
        <v>4.05733592392587</v>
      </c>
      <c r="IC126">
        <v>0.00686039997816796</v>
      </c>
      <c r="ID126">
        <v>-6.09800565113382e-07</v>
      </c>
      <c r="IE126">
        <v>-3.62270322714017e-11</v>
      </c>
      <c r="IF126">
        <v>0.00552775430249796</v>
      </c>
      <c r="IG126">
        <v>-0.0240141547127097</v>
      </c>
      <c r="IH126">
        <v>0.00268956239764471</v>
      </c>
      <c r="II126">
        <v>-3.17667099220491e-05</v>
      </c>
      <c r="IJ126">
        <v>-3</v>
      </c>
      <c r="IK126">
        <v>2046</v>
      </c>
      <c r="IL126">
        <v>1</v>
      </c>
      <c r="IM126">
        <v>25</v>
      </c>
      <c r="IN126">
        <v>-533.2</v>
      </c>
      <c r="IO126">
        <v>-533.2</v>
      </c>
      <c r="IP126">
        <v>0.598145</v>
      </c>
      <c r="IQ126">
        <v>2.62573</v>
      </c>
      <c r="IR126">
        <v>1.54785</v>
      </c>
      <c r="IS126">
        <v>2.30957</v>
      </c>
      <c r="IT126">
        <v>1.34644</v>
      </c>
      <c r="IU126">
        <v>2.43164</v>
      </c>
      <c r="IV126">
        <v>31.9365</v>
      </c>
      <c r="IW126">
        <v>14.815</v>
      </c>
      <c r="IX126">
        <v>18</v>
      </c>
      <c r="IY126">
        <v>503.901</v>
      </c>
      <c r="IZ126">
        <v>405.682</v>
      </c>
      <c r="JA126">
        <v>24.2108</v>
      </c>
      <c r="JB126">
        <v>26.3832</v>
      </c>
      <c r="JC126">
        <v>30.0003</v>
      </c>
      <c r="JD126">
        <v>26.3378</v>
      </c>
      <c r="JE126">
        <v>26.2844</v>
      </c>
      <c r="JF126">
        <v>12.0137</v>
      </c>
      <c r="JG126">
        <v>23.9986</v>
      </c>
      <c r="JH126">
        <v>100</v>
      </c>
      <c r="JI126">
        <v>24.179</v>
      </c>
      <c r="JJ126">
        <v>198.316</v>
      </c>
      <c r="JK126">
        <v>24.4153</v>
      </c>
      <c r="JL126">
        <v>102.173</v>
      </c>
      <c r="JM126">
        <v>102.741</v>
      </c>
    </row>
    <row r="127" spans="1:273">
      <c r="A127">
        <v>111</v>
      </c>
      <c r="B127">
        <v>1510790623.5</v>
      </c>
      <c r="C127">
        <v>2371.90000009537</v>
      </c>
      <c r="D127" t="s">
        <v>632</v>
      </c>
      <c r="E127" t="s">
        <v>633</v>
      </c>
      <c r="F127">
        <v>5</v>
      </c>
      <c r="G127" t="s">
        <v>405</v>
      </c>
      <c r="H127" t="s">
        <v>406</v>
      </c>
      <c r="I127">
        <v>1510790615.71429</v>
      </c>
      <c r="J127">
        <f>(K127)/1000</f>
        <v>0</v>
      </c>
      <c r="K127">
        <f>IF(CZ127, AN127, AH127)</f>
        <v>0</v>
      </c>
      <c r="L127">
        <f>IF(CZ127, AI127, AG127)</f>
        <v>0</v>
      </c>
      <c r="M127">
        <f>DB127 - IF(AU127&gt;1, L127*CV127*100.0/(AW127*DP127), 0)</f>
        <v>0</v>
      </c>
      <c r="N127">
        <f>((T127-J127/2)*M127-L127)/(T127+J127/2)</f>
        <v>0</v>
      </c>
      <c r="O127">
        <f>N127*(DI127+DJ127)/1000.0</f>
        <v>0</v>
      </c>
      <c r="P127">
        <f>(DB127 - IF(AU127&gt;1, L127*CV127*100.0/(AW127*DP127), 0))*(DI127+DJ127)/1000.0</f>
        <v>0</v>
      </c>
      <c r="Q127">
        <f>2.0/((1/S127-1/R127)+SIGN(S127)*SQRT((1/S127-1/R127)*(1/S127-1/R127) + 4*CW127/((CW127+1)*(CW127+1))*(2*1/S127*1/R127-1/R127*1/R127)))</f>
        <v>0</v>
      </c>
      <c r="R127">
        <f>IF(LEFT(CX127,1)&lt;&gt;"0",IF(LEFT(CX127,1)="1",3.0,CY127),$D$5+$E$5*(DP127*DI127/($K$5*1000))+$F$5*(DP127*DI127/($K$5*1000))*MAX(MIN(CV127,$J$5),$I$5)*MAX(MIN(CV127,$J$5),$I$5)+$G$5*MAX(MIN(CV127,$J$5),$I$5)*(DP127*DI127/($K$5*1000))+$H$5*(DP127*DI127/($K$5*1000))*(DP127*DI127/($K$5*1000)))</f>
        <v>0</v>
      </c>
      <c r="S127">
        <f>J127*(1000-(1000*0.61365*exp(17.502*W127/(240.97+W127))/(DI127+DJ127)+DD127)/2)/(1000*0.61365*exp(17.502*W127/(240.97+W127))/(DI127+DJ127)-DD127)</f>
        <v>0</v>
      </c>
      <c r="T127">
        <f>1/((CW127+1)/(Q127/1.6)+1/(R127/1.37)) + CW127/((CW127+1)/(Q127/1.6) + CW127/(R127/1.37))</f>
        <v>0</v>
      </c>
      <c r="U127">
        <f>(CR127*CU127)</f>
        <v>0</v>
      </c>
      <c r="V127">
        <f>(DK127+(U127+2*0.95*5.67E-8*(((DK127+$B$7)+273)^4-(DK127+273)^4)-44100*J127)/(1.84*29.3*R127+8*0.95*5.67E-8*(DK127+273)^3))</f>
        <v>0</v>
      </c>
      <c r="W127">
        <f>($C$7*DL127+$D$7*DM127+$E$7*V127)</f>
        <v>0</v>
      </c>
      <c r="X127">
        <f>0.61365*exp(17.502*W127/(240.97+W127))</f>
        <v>0</v>
      </c>
      <c r="Y127">
        <f>(Z127/AA127*100)</f>
        <v>0</v>
      </c>
      <c r="Z127">
        <f>DD127*(DI127+DJ127)/1000</f>
        <v>0</v>
      </c>
      <c r="AA127">
        <f>0.61365*exp(17.502*DK127/(240.97+DK127))</f>
        <v>0</v>
      </c>
      <c r="AB127">
        <f>(X127-DD127*(DI127+DJ127)/1000)</f>
        <v>0</v>
      </c>
      <c r="AC127">
        <f>(-J127*44100)</f>
        <v>0</v>
      </c>
      <c r="AD127">
        <f>2*29.3*R127*0.92*(DK127-W127)</f>
        <v>0</v>
      </c>
      <c r="AE127">
        <f>2*0.95*5.67E-8*(((DK127+$B$7)+273)^4-(W127+273)^4)</f>
        <v>0</v>
      </c>
      <c r="AF127">
        <f>U127+AE127+AC127+AD127</f>
        <v>0</v>
      </c>
      <c r="AG127">
        <f>DH127*AU127*(DC127-DB127*(1000-AU127*DE127)/(1000-AU127*DD127))/(100*CV127)</f>
        <v>0</v>
      </c>
      <c r="AH127">
        <f>1000*DH127*AU127*(DD127-DE127)/(100*CV127*(1000-AU127*DD127))</f>
        <v>0</v>
      </c>
      <c r="AI127">
        <f>(AJ127 - AK127 - DI127*1E3/(8.314*(DK127+273.15)) * AM127/DH127 * AL127) * DH127/(100*CV127) * (1000 - DE127)/1000</f>
        <v>0</v>
      </c>
      <c r="AJ127">
        <v>220.54238445333</v>
      </c>
      <c r="AK127">
        <v>233.806757575758</v>
      </c>
      <c r="AL127">
        <v>-3.32657066528376</v>
      </c>
      <c r="AM127">
        <v>64.2423246042722</v>
      </c>
      <c r="AN127">
        <f>(AP127 - AO127 + DI127*1E3/(8.314*(DK127+273.15)) * AR127/DH127 * AQ127) * DH127/(100*CV127) * 1000/(1000 - AP127)</f>
        <v>0</v>
      </c>
      <c r="AO127">
        <v>24.3496041514961</v>
      </c>
      <c r="AP127">
        <v>25.0956090909091</v>
      </c>
      <c r="AQ127">
        <v>6.30924788678525e-05</v>
      </c>
      <c r="AR127">
        <v>102.202052282038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MAX(0,($B$13+$C$13*DP127)/(1+$D$13*DP127)*DI127/(DK127+273)*$E$13)</f>
        <v>0</v>
      </c>
      <c r="AX127" t="s">
        <v>407</v>
      </c>
      <c r="AY127" t="s">
        <v>407</v>
      </c>
      <c r="AZ127">
        <v>0</v>
      </c>
      <c r="BA127">
        <v>0</v>
      </c>
      <c r="BB127">
        <f>1-AZ127/BA127</f>
        <v>0</v>
      </c>
      <c r="BC127">
        <v>0</v>
      </c>
      <c r="BD127" t="s">
        <v>407</v>
      </c>
      <c r="BE127" t="s">
        <v>407</v>
      </c>
      <c r="BF127">
        <v>0</v>
      </c>
      <c r="BG127">
        <v>0</v>
      </c>
      <c r="BH127">
        <f>1-BF127/BG127</f>
        <v>0</v>
      </c>
      <c r="BI127">
        <v>0.5</v>
      </c>
      <c r="BJ127">
        <f>CS127</f>
        <v>0</v>
      </c>
      <c r="BK127">
        <f>L127</f>
        <v>0</v>
      </c>
      <c r="BL127">
        <f>BH127*BI127*BJ127</f>
        <v>0</v>
      </c>
      <c r="BM127">
        <f>(BK127-BC127)/BJ127</f>
        <v>0</v>
      </c>
      <c r="BN127">
        <f>(BA127-BG127)/BG127</f>
        <v>0</v>
      </c>
      <c r="BO127">
        <f>AZ127/(BB127+AZ127/BG127)</f>
        <v>0</v>
      </c>
      <c r="BP127" t="s">
        <v>407</v>
      </c>
      <c r="BQ127">
        <v>0</v>
      </c>
      <c r="BR127">
        <f>IF(BQ127&lt;&gt;0, BQ127, BO127)</f>
        <v>0</v>
      </c>
      <c r="BS127">
        <f>1-BR127/BG127</f>
        <v>0</v>
      </c>
      <c r="BT127">
        <f>(BG127-BF127)/(BG127-BR127)</f>
        <v>0</v>
      </c>
      <c r="BU127">
        <f>(BA127-BG127)/(BA127-BR127)</f>
        <v>0</v>
      </c>
      <c r="BV127">
        <f>(BG127-BF127)/(BG127-AZ127)</f>
        <v>0</v>
      </c>
      <c r="BW127">
        <f>(BA127-BG127)/(BA127-AZ127)</f>
        <v>0</v>
      </c>
      <c r="BX127">
        <f>(BT127*BR127/BF127)</f>
        <v>0</v>
      </c>
      <c r="BY127">
        <f>(1-BX127)</f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f>$B$11*DQ127+$C$11*DR127+$F$11*EC127*(1-EF127)</f>
        <v>0</v>
      </c>
      <c r="CS127">
        <f>CR127*CT127</f>
        <v>0</v>
      </c>
      <c r="CT127">
        <f>($B$11*$D$9+$C$11*$D$9+$F$11*((EP127+EH127)/MAX(EP127+EH127+EQ127, 0.1)*$I$9+EQ127/MAX(EP127+EH127+EQ127, 0.1)*$J$9))/($B$11+$C$11+$F$11)</f>
        <v>0</v>
      </c>
      <c r="CU127">
        <f>($B$11*$K$9+$C$11*$K$9+$F$11*((EP127+EH127)/MAX(EP127+EH127+EQ127, 0.1)*$P$9+EQ127/MAX(EP127+EH127+EQ127, 0.1)*$Q$9))/($B$11+$C$11+$F$11)</f>
        <v>0</v>
      </c>
      <c r="CV127">
        <v>2.18</v>
      </c>
      <c r="CW127">
        <v>0.5</v>
      </c>
      <c r="CX127" t="s">
        <v>408</v>
      </c>
      <c r="CY127">
        <v>2</v>
      </c>
      <c r="CZ127" t="b">
        <v>1</v>
      </c>
      <c r="DA127">
        <v>1510790615.71429</v>
      </c>
      <c r="DB127">
        <v>251.785142857143</v>
      </c>
      <c r="DC127">
        <v>232.031964285714</v>
      </c>
      <c r="DD127">
        <v>25.0854857142857</v>
      </c>
      <c r="DE127">
        <v>24.3405821428571</v>
      </c>
      <c r="DF127">
        <v>246.077214285714</v>
      </c>
      <c r="DG127">
        <v>24.5200607142857</v>
      </c>
      <c r="DH127">
        <v>500.087964285714</v>
      </c>
      <c r="DI127">
        <v>89.6009857142857</v>
      </c>
      <c r="DJ127">
        <v>0.100061546428571</v>
      </c>
      <c r="DK127">
        <v>26.7537464285714</v>
      </c>
      <c r="DL127">
        <v>27.5327071428571</v>
      </c>
      <c r="DM127">
        <v>999.9</v>
      </c>
      <c r="DN127">
        <v>0</v>
      </c>
      <c r="DO127">
        <v>0</v>
      </c>
      <c r="DP127">
        <v>9994.33392857143</v>
      </c>
      <c r="DQ127">
        <v>0</v>
      </c>
      <c r="DR127">
        <v>9.88081214285714</v>
      </c>
      <c r="DS127">
        <v>19.7531035714286</v>
      </c>
      <c r="DT127">
        <v>258.263571428571</v>
      </c>
      <c r="DU127">
        <v>237.820464285714</v>
      </c>
      <c r="DV127">
        <v>0.744921535714286</v>
      </c>
      <c r="DW127">
        <v>232.031964285714</v>
      </c>
      <c r="DX127">
        <v>24.3405821428571</v>
      </c>
      <c r="DY127">
        <v>2.247685</v>
      </c>
      <c r="DZ127">
        <v>2.18093928571429</v>
      </c>
      <c r="EA127">
        <v>19.3062928571429</v>
      </c>
      <c r="EB127">
        <v>18.8229785714286</v>
      </c>
      <c r="EC127">
        <v>1999.97857142857</v>
      </c>
      <c r="ED127">
        <v>0.980006071428572</v>
      </c>
      <c r="EE127">
        <v>0.0199940357142857</v>
      </c>
      <c r="EF127">
        <v>0</v>
      </c>
      <c r="EG127">
        <v>2.22563928571429</v>
      </c>
      <c r="EH127">
        <v>0</v>
      </c>
      <c r="EI127">
        <v>3656.69571428571</v>
      </c>
      <c r="EJ127">
        <v>17300</v>
      </c>
      <c r="EK127">
        <v>39.7988214285714</v>
      </c>
      <c r="EL127">
        <v>40.5198571428571</v>
      </c>
      <c r="EM127">
        <v>39.2742857142857</v>
      </c>
      <c r="EN127">
        <v>39.5801071428571</v>
      </c>
      <c r="EO127">
        <v>39.08675</v>
      </c>
      <c r="EP127">
        <v>1959.99285714286</v>
      </c>
      <c r="EQ127">
        <v>39.9867857142857</v>
      </c>
      <c r="ER127">
        <v>0</v>
      </c>
      <c r="ES127">
        <v>1679677971.5</v>
      </c>
      <c r="ET127">
        <v>0</v>
      </c>
      <c r="EU127">
        <v>2.23652692307692</v>
      </c>
      <c r="EV127">
        <v>-0.632516231470249</v>
      </c>
      <c r="EW127">
        <v>26.8786324634878</v>
      </c>
      <c r="EX127">
        <v>3656.68538461538</v>
      </c>
      <c r="EY127">
        <v>15</v>
      </c>
      <c r="EZ127">
        <v>0</v>
      </c>
      <c r="FA127" t="s">
        <v>409</v>
      </c>
      <c r="FB127">
        <v>1510822609</v>
      </c>
      <c r="FC127">
        <v>1510822610</v>
      </c>
      <c r="FD127">
        <v>0</v>
      </c>
      <c r="FE127">
        <v>-0.09</v>
      </c>
      <c r="FF127">
        <v>-0.009</v>
      </c>
      <c r="FG127">
        <v>6.722</v>
      </c>
      <c r="FH127">
        <v>0.497</v>
      </c>
      <c r="FI127">
        <v>420</v>
      </c>
      <c r="FJ127">
        <v>24</v>
      </c>
      <c r="FK127">
        <v>0.26</v>
      </c>
      <c r="FL127">
        <v>0.06</v>
      </c>
      <c r="FM127">
        <v>0.75548315</v>
      </c>
      <c r="FN127">
        <v>-0.155782649155724</v>
      </c>
      <c r="FO127">
        <v>0.0184798241043442</v>
      </c>
      <c r="FP127">
        <v>1</v>
      </c>
      <c r="FQ127">
        <v>1</v>
      </c>
      <c r="FR127">
        <v>1</v>
      </c>
      <c r="FS127" t="s">
        <v>410</v>
      </c>
      <c r="FT127">
        <v>2.97379</v>
      </c>
      <c r="FU127">
        <v>2.75362</v>
      </c>
      <c r="FV127">
        <v>0.0537191</v>
      </c>
      <c r="FW127">
        <v>0.0507109</v>
      </c>
      <c r="FX127">
        <v>0.105375</v>
      </c>
      <c r="FY127">
        <v>0.104453</v>
      </c>
      <c r="FZ127">
        <v>36819.8</v>
      </c>
      <c r="GA127">
        <v>40293.1</v>
      </c>
      <c r="GB127">
        <v>35259.6</v>
      </c>
      <c r="GC127">
        <v>38493.6</v>
      </c>
      <c r="GD127">
        <v>44668.4</v>
      </c>
      <c r="GE127">
        <v>49762</v>
      </c>
      <c r="GF127">
        <v>55053.8</v>
      </c>
      <c r="GG127">
        <v>61713</v>
      </c>
      <c r="GH127">
        <v>1.99425</v>
      </c>
      <c r="GI127">
        <v>1.8406</v>
      </c>
      <c r="GJ127">
        <v>0.113949</v>
      </c>
      <c r="GK127">
        <v>0</v>
      </c>
      <c r="GL127">
        <v>25.6736</v>
      </c>
      <c r="GM127">
        <v>999.9</v>
      </c>
      <c r="GN127">
        <v>67.141</v>
      </c>
      <c r="GO127">
        <v>27.875</v>
      </c>
      <c r="GP127">
        <v>28.2309</v>
      </c>
      <c r="GQ127">
        <v>54.9994</v>
      </c>
      <c r="GR127">
        <v>48.8502</v>
      </c>
      <c r="GS127">
        <v>1</v>
      </c>
      <c r="GT127">
        <v>-0.0675457</v>
      </c>
      <c r="GU127">
        <v>0.656844</v>
      </c>
      <c r="GV127">
        <v>20.1507</v>
      </c>
      <c r="GW127">
        <v>5.19887</v>
      </c>
      <c r="GX127">
        <v>12.004</v>
      </c>
      <c r="GY127">
        <v>4.9751</v>
      </c>
      <c r="GZ127">
        <v>3.29293</v>
      </c>
      <c r="HA127">
        <v>999.9</v>
      </c>
      <c r="HB127">
        <v>9999</v>
      </c>
      <c r="HC127">
        <v>9999</v>
      </c>
      <c r="HD127">
        <v>9999</v>
      </c>
      <c r="HE127">
        <v>1.86279</v>
      </c>
      <c r="HF127">
        <v>1.86783</v>
      </c>
      <c r="HG127">
        <v>1.86762</v>
      </c>
      <c r="HH127">
        <v>1.86873</v>
      </c>
      <c r="HI127">
        <v>1.86963</v>
      </c>
      <c r="HJ127">
        <v>1.86568</v>
      </c>
      <c r="HK127">
        <v>1.86676</v>
      </c>
      <c r="HL127">
        <v>1.86813</v>
      </c>
      <c r="HM127">
        <v>5</v>
      </c>
      <c r="HN127">
        <v>0</v>
      </c>
      <c r="HO127">
        <v>0</v>
      </c>
      <c r="HP127">
        <v>0</v>
      </c>
      <c r="HQ127" t="s">
        <v>411</v>
      </c>
      <c r="HR127" t="s">
        <v>412</v>
      </c>
      <c r="HS127" t="s">
        <v>413</v>
      </c>
      <c r="HT127" t="s">
        <v>413</v>
      </c>
      <c r="HU127" t="s">
        <v>413</v>
      </c>
      <c r="HV127" t="s">
        <v>413</v>
      </c>
      <c r="HW127">
        <v>0</v>
      </c>
      <c r="HX127">
        <v>100</v>
      </c>
      <c r="HY127">
        <v>100</v>
      </c>
      <c r="HZ127">
        <v>5.541</v>
      </c>
      <c r="IA127">
        <v>0.5659</v>
      </c>
      <c r="IB127">
        <v>4.05733592392587</v>
      </c>
      <c r="IC127">
        <v>0.00686039997816796</v>
      </c>
      <c r="ID127">
        <v>-6.09800565113382e-07</v>
      </c>
      <c r="IE127">
        <v>-3.62270322714017e-11</v>
      </c>
      <c r="IF127">
        <v>0.00552775430249796</v>
      </c>
      <c r="IG127">
        <v>-0.0240141547127097</v>
      </c>
      <c r="IH127">
        <v>0.00268956239764471</v>
      </c>
      <c r="II127">
        <v>-3.17667099220491e-05</v>
      </c>
      <c r="IJ127">
        <v>-3</v>
      </c>
      <c r="IK127">
        <v>2046</v>
      </c>
      <c r="IL127">
        <v>1</v>
      </c>
      <c r="IM127">
        <v>25</v>
      </c>
      <c r="IN127">
        <v>-533.1</v>
      </c>
      <c r="IO127">
        <v>-533.1</v>
      </c>
      <c r="IP127">
        <v>0.563965</v>
      </c>
      <c r="IQ127">
        <v>2.63672</v>
      </c>
      <c r="IR127">
        <v>1.54785</v>
      </c>
      <c r="IS127">
        <v>2.30957</v>
      </c>
      <c r="IT127">
        <v>1.34644</v>
      </c>
      <c r="IU127">
        <v>2.41333</v>
      </c>
      <c r="IV127">
        <v>31.9365</v>
      </c>
      <c r="IW127">
        <v>14.815</v>
      </c>
      <c r="IX127">
        <v>18</v>
      </c>
      <c r="IY127">
        <v>503.818</v>
      </c>
      <c r="IZ127">
        <v>405.728</v>
      </c>
      <c r="JA127">
        <v>24.1791</v>
      </c>
      <c r="JB127">
        <v>26.3842</v>
      </c>
      <c r="JC127">
        <v>30.0001</v>
      </c>
      <c r="JD127">
        <v>26.3396</v>
      </c>
      <c r="JE127">
        <v>26.285</v>
      </c>
      <c r="JF127">
        <v>11.3278</v>
      </c>
      <c r="JG127">
        <v>23.7161</v>
      </c>
      <c r="JH127">
        <v>100</v>
      </c>
      <c r="JI127">
        <v>24.1426</v>
      </c>
      <c r="JJ127">
        <v>184.917</v>
      </c>
      <c r="JK127">
        <v>24.4242</v>
      </c>
      <c r="JL127">
        <v>102.172</v>
      </c>
      <c r="JM127">
        <v>102.741</v>
      </c>
    </row>
    <row r="128" spans="1:273">
      <c r="A128">
        <v>112</v>
      </c>
      <c r="B128">
        <v>1510790628.5</v>
      </c>
      <c r="C128">
        <v>2376.90000009537</v>
      </c>
      <c r="D128" t="s">
        <v>634</v>
      </c>
      <c r="E128" t="s">
        <v>635</v>
      </c>
      <c r="F128">
        <v>5</v>
      </c>
      <c r="G128" t="s">
        <v>405</v>
      </c>
      <c r="H128" t="s">
        <v>406</v>
      </c>
      <c r="I128">
        <v>1510790621</v>
      </c>
      <c r="J128">
        <f>(K128)/1000</f>
        <v>0</v>
      </c>
      <c r="K128">
        <f>IF(CZ128, AN128, AH128)</f>
        <v>0</v>
      </c>
      <c r="L128">
        <f>IF(CZ128, AI128, AG128)</f>
        <v>0</v>
      </c>
      <c r="M128">
        <f>DB128 - IF(AU128&gt;1, L128*CV128*100.0/(AW128*DP128), 0)</f>
        <v>0</v>
      </c>
      <c r="N128">
        <f>((T128-J128/2)*M128-L128)/(T128+J128/2)</f>
        <v>0</v>
      </c>
      <c r="O128">
        <f>N128*(DI128+DJ128)/1000.0</f>
        <v>0</v>
      </c>
      <c r="P128">
        <f>(DB128 - IF(AU128&gt;1, L128*CV128*100.0/(AW128*DP128), 0))*(DI128+DJ128)/1000.0</f>
        <v>0</v>
      </c>
      <c r="Q128">
        <f>2.0/((1/S128-1/R128)+SIGN(S128)*SQRT((1/S128-1/R128)*(1/S128-1/R128) + 4*CW128/((CW128+1)*(CW128+1))*(2*1/S128*1/R128-1/R128*1/R128)))</f>
        <v>0</v>
      </c>
      <c r="R128">
        <f>IF(LEFT(CX128,1)&lt;&gt;"0",IF(LEFT(CX128,1)="1",3.0,CY128),$D$5+$E$5*(DP128*DI128/($K$5*1000))+$F$5*(DP128*DI128/($K$5*1000))*MAX(MIN(CV128,$J$5),$I$5)*MAX(MIN(CV128,$J$5),$I$5)+$G$5*MAX(MIN(CV128,$J$5),$I$5)*(DP128*DI128/($K$5*1000))+$H$5*(DP128*DI128/($K$5*1000))*(DP128*DI128/($K$5*1000)))</f>
        <v>0</v>
      </c>
      <c r="S128">
        <f>J128*(1000-(1000*0.61365*exp(17.502*W128/(240.97+W128))/(DI128+DJ128)+DD128)/2)/(1000*0.61365*exp(17.502*W128/(240.97+W128))/(DI128+DJ128)-DD128)</f>
        <v>0</v>
      </c>
      <c r="T128">
        <f>1/((CW128+1)/(Q128/1.6)+1/(R128/1.37)) + CW128/((CW128+1)/(Q128/1.6) + CW128/(R128/1.37))</f>
        <v>0</v>
      </c>
      <c r="U128">
        <f>(CR128*CU128)</f>
        <v>0</v>
      </c>
      <c r="V128">
        <f>(DK128+(U128+2*0.95*5.67E-8*(((DK128+$B$7)+273)^4-(DK128+273)^4)-44100*J128)/(1.84*29.3*R128+8*0.95*5.67E-8*(DK128+273)^3))</f>
        <v>0</v>
      </c>
      <c r="W128">
        <f>($C$7*DL128+$D$7*DM128+$E$7*V128)</f>
        <v>0</v>
      </c>
      <c r="X128">
        <f>0.61365*exp(17.502*W128/(240.97+W128))</f>
        <v>0</v>
      </c>
      <c r="Y128">
        <f>(Z128/AA128*100)</f>
        <v>0</v>
      </c>
      <c r="Z128">
        <f>DD128*(DI128+DJ128)/1000</f>
        <v>0</v>
      </c>
      <c r="AA128">
        <f>0.61365*exp(17.502*DK128/(240.97+DK128))</f>
        <v>0</v>
      </c>
      <c r="AB128">
        <f>(X128-DD128*(DI128+DJ128)/1000)</f>
        <v>0</v>
      </c>
      <c r="AC128">
        <f>(-J128*44100)</f>
        <v>0</v>
      </c>
      <c r="AD128">
        <f>2*29.3*R128*0.92*(DK128-W128)</f>
        <v>0</v>
      </c>
      <c r="AE128">
        <f>2*0.95*5.67E-8*(((DK128+$B$7)+273)^4-(W128+273)^4)</f>
        <v>0</v>
      </c>
      <c r="AF128">
        <f>U128+AE128+AC128+AD128</f>
        <v>0</v>
      </c>
      <c r="AG128">
        <f>DH128*AU128*(DC128-DB128*(1000-AU128*DE128)/(1000-AU128*DD128))/(100*CV128)</f>
        <v>0</v>
      </c>
      <c r="AH128">
        <f>1000*DH128*AU128*(DD128-DE128)/(100*CV128*(1000-AU128*DD128))</f>
        <v>0</v>
      </c>
      <c r="AI128">
        <f>(AJ128 - AK128 - DI128*1E3/(8.314*(DK128+273.15)) * AM128/DH128 * AL128) * DH128/(100*CV128) * (1000 - DE128)/1000</f>
        <v>0</v>
      </c>
      <c r="AJ128">
        <v>202.611420345494</v>
      </c>
      <c r="AK128">
        <v>216.652593939394</v>
      </c>
      <c r="AL128">
        <v>-3.44266061259203</v>
      </c>
      <c r="AM128">
        <v>64.2423246042722</v>
      </c>
      <c r="AN128">
        <f>(AP128 - AO128 + DI128*1E3/(8.314*(DK128+273.15)) * AR128/DH128 * AQ128) * DH128/(100*CV128) * 1000/(1000 - AP128)</f>
        <v>0</v>
      </c>
      <c r="AO128">
        <v>24.3772995636384</v>
      </c>
      <c r="AP128">
        <v>25.1043824242424</v>
      </c>
      <c r="AQ128">
        <v>6.29858484845287e-05</v>
      </c>
      <c r="AR128">
        <v>102.202052282038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MAX(0,($B$13+$C$13*DP128)/(1+$D$13*DP128)*DI128/(DK128+273)*$E$13)</f>
        <v>0</v>
      </c>
      <c r="AX128" t="s">
        <v>407</v>
      </c>
      <c r="AY128" t="s">
        <v>407</v>
      </c>
      <c r="AZ128">
        <v>0</v>
      </c>
      <c r="BA128">
        <v>0</v>
      </c>
      <c r="BB128">
        <f>1-AZ128/BA128</f>
        <v>0</v>
      </c>
      <c r="BC128">
        <v>0</v>
      </c>
      <c r="BD128" t="s">
        <v>407</v>
      </c>
      <c r="BE128" t="s">
        <v>407</v>
      </c>
      <c r="BF128">
        <v>0</v>
      </c>
      <c r="BG128">
        <v>0</v>
      </c>
      <c r="BH128">
        <f>1-BF128/BG128</f>
        <v>0</v>
      </c>
      <c r="BI128">
        <v>0.5</v>
      </c>
      <c r="BJ128">
        <f>CS128</f>
        <v>0</v>
      </c>
      <c r="BK128">
        <f>L128</f>
        <v>0</v>
      </c>
      <c r="BL128">
        <f>BH128*BI128*BJ128</f>
        <v>0</v>
      </c>
      <c r="BM128">
        <f>(BK128-BC128)/BJ128</f>
        <v>0</v>
      </c>
      <c r="BN128">
        <f>(BA128-BG128)/BG128</f>
        <v>0</v>
      </c>
      <c r="BO128">
        <f>AZ128/(BB128+AZ128/BG128)</f>
        <v>0</v>
      </c>
      <c r="BP128" t="s">
        <v>407</v>
      </c>
      <c r="BQ128">
        <v>0</v>
      </c>
      <c r="BR128">
        <f>IF(BQ128&lt;&gt;0, BQ128, BO128)</f>
        <v>0</v>
      </c>
      <c r="BS128">
        <f>1-BR128/BG128</f>
        <v>0</v>
      </c>
      <c r="BT128">
        <f>(BG128-BF128)/(BG128-BR128)</f>
        <v>0</v>
      </c>
      <c r="BU128">
        <f>(BA128-BG128)/(BA128-BR128)</f>
        <v>0</v>
      </c>
      <c r="BV128">
        <f>(BG128-BF128)/(BG128-AZ128)</f>
        <v>0</v>
      </c>
      <c r="BW128">
        <f>(BA128-BG128)/(BA128-AZ128)</f>
        <v>0</v>
      </c>
      <c r="BX128">
        <f>(BT128*BR128/BF128)</f>
        <v>0</v>
      </c>
      <c r="BY128">
        <f>(1-BX128)</f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f>$B$11*DQ128+$C$11*DR128+$F$11*EC128*(1-EF128)</f>
        <v>0</v>
      </c>
      <c r="CS128">
        <f>CR128*CT128</f>
        <v>0</v>
      </c>
      <c r="CT128">
        <f>($B$11*$D$9+$C$11*$D$9+$F$11*((EP128+EH128)/MAX(EP128+EH128+EQ128, 0.1)*$I$9+EQ128/MAX(EP128+EH128+EQ128, 0.1)*$J$9))/($B$11+$C$11+$F$11)</f>
        <v>0</v>
      </c>
      <c r="CU128">
        <f>($B$11*$K$9+$C$11*$K$9+$F$11*((EP128+EH128)/MAX(EP128+EH128+EQ128, 0.1)*$P$9+EQ128/MAX(EP128+EH128+EQ128, 0.1)*$Q$9))/($B$11+$C$11+$F$11)</f>
        <v>0</v>
      </c>
      <c r="CV128">
        <v>2.18</v>
      </c>
      <c r="CW128">
        <v>0.5</v>
      </c>
      <c r="CX128" t="s">
        <v>408</v>
      </c>
      <c r="CY128">
        <v>2</v>
      </c>
      <c r="CZ128" t="b">
        <v>1</v>
      </c>
      <c r="DA128">
        <v>1510790621</v>
      </c>
      <c r="DB128">
        <v>234.403185185185</v>
      </c>
      <c r="DC128">
        <v>214.237074074074</v>
      </c>
      <c r="DD128">
        <v>25.0934148148148</v>
      </c>
      <c r="DE128">
        <v>24.3597666666667</v>
      </c>
      <c r="DF128">
        <v>228.808703703704</v>
      </c>
      <c r="DG128">
        <v>24.5275962962963</v>
      </c>
      <c r="DH128">
        <v>500.076074074074</v>
      </c>
      <c r="DI128">
        <v>89.6019444444444</v>
      </c>
      <c r="DJ128">
        <v>0.0999985407407407</v>
      </c>
      <c r="DK128">
        <v>26.7548</v>
      </c>
      <c r="DL128">
        <v>27.5353444444444</v>
      </c>
      <c r="DM128">
        <v>999.9</v>
      </c>
      <c r="DN128">
        <v>0</v>
      </c>
      <c r="DO128">
        <v>0</v>
      </c>
      <c r="DP128">
        <v>9982.15222222222</v>
      </c>
      <c r="DQ128">
        <v>0</v>
      </c>
      <c r="DR128">
        <v>9.88503629629629</v>
      </c>
      <c r="DS128">
        <v>20.1662222222222</v>
      </c>
      <c r="DT128">
        <v>240.436481481481</v>
      </c>
      <c r="DU128">
        <v>219.585777777778</v>
      </c>
      <c r="DV128">
        <v>0.733661666666667</v>
      </c>
      <c r="DW128">
        <v>214.237074074074</v>
      </c>
      <c r="DX128">
        <v>24.3597666666667</v>
      </c>
      <c r="DY128">
        <v>2.24841925925926</v>
      </c>
      <c r="DZ128">
        <v>2.18268111111111</v>
      </c>
      <c r="EA128">
        <v>19.3115444444444</v>
      </c>
      <c r="EB128">
        <v>18.8357592592593</v>
      </c>
      <c r="EC128">
        <v>1999.97444444444</v>
      </c>
      <c r="ED128">
        <v>0.980002111111111</v>
      </c>
      <c r="EE128">
        <v>0.0199980851851852</v>
      </c>
      <c r="EF128">
        <v>0</v>
      </c>
      <c r="EG128">
        <v>2.22361481481481</v>
      </c>
      <c r="EH128">
        <v>0</v>
      </c>
      <c r="EI128">
        <v>3659.37222222222</v>
      </c>
      <c r="EJ128">
        <v>17299.9333333333</v>
      </c>
      <c r="EK128">
        <v>39.9048148148148</v>
      </c>
      <c r="EL128">
        <v>40.6132222222222</v>
      </c>
      <c r="EM128">
        <v>39.3701111111111</v>
      </c>
      <c r="EN128">
        <v>39.7104074074074</v>
      </c>
      <c r="EO128">
        <v>39.1825555555556</v>
      </c>
      <c r="EP128">
        <v>1959.98222222222</v>
      </c>
      <c r="EQ128">
        <v>39.9933333333333</v>
      </c>
      <c r="ER128">
        <v>0</v>
      </c>
      <c r="ES128">
        <v>1679677976.9</v>
      </c>
      <c r="ET128">
        <v>0</v>
      </c>
      <c r="EU128">
        <v>2.236952</v>
      </c>
      <c r="EV128">
        <v>0.850007698063953</v>
      </c>
      <c r="EW128">
        <v>32.5738461143198</v>
      </c>
      <c r="EX128">
        <v>3659.5916</v>
      </c>
      <c r="EY128">
        <v>15</v>
      </c>
      <c r="EZ128">
        <v>0</v>
      </c>
      <c r="FA128" t="s">
        <v>409</v>
      </c>
      <c r="FB128">
        <v>1510822609</v>
      </c>
      <c r="FC128">
        <v>1510822610</v>
      </c>
      <c r="FD128">
        <v>0</v>
      </c>
      <c r="FE128">
        <v>-0.09</v>
      </c>
      <c r="FF128">
        <v>-0.009</v>
      </c>
      <c r="FG128">
        <v>6.722</v>
      </c>
      <c r="FH128">
        <v>0.497</v>
      </c>
      <c r="FI128">
        <v>420</v>
      </c>
      <c r="FJ128">
        <v>24</v>
      </c>
      <c r="FK128">
        <v>0.26</v>
      </c>
      <c r="FL128">
        <v>0.06</v>
      </c>
      <c r="FM128">
        <v>0.73778835</v>
      </c>
      <c r="FN128">
        <v>-0.113255684803004</v>
      </c>
      <c r="FO128">
        <v>0.0173498752438598</v>
      </c>
      <c r="FP128">
        <v>1</v>
      </c>
      <c r="FQ128">
        <v>1</v>
      </c>
      <c r="FR128">
        <v>1</v>
      </c>
      <c r="FS128" t="s">
        <v>410</v>
      </c>
      <c r="FT128">
        <v>2.97355</v>
      </c>
      <c r="FU128">
        <v>2.75366</v>
      </c>
      <c r="FV128">
        <v>0.0501702</v>
      </c>
      <c r="FW128">
        <v>0.0471565</v>
      </c>
      <c r="FX128">
        <v>0.105408</v>
      </c>
      <c r="FY128">
        <v>0.104692</v>
      </c>
      <c r="FZ128">
        <v>36957.7</v>
      </c>
      <c r="GA128">
        <v>40443.8</v>
      </c>
      <c r="GB128">
        <v>35259.5</v>
      </c>
      <c r="GC128">
        <v>38493.5</v>
      </c>
      <c r="GD128">
        <v>44666.7</v>
      </c>
      <c r="GE128">
        <v>49748.7</v>
      </c>
      <c r="GF128">
        <v>55053.9</v>
      </c>
      <c r="GG128">
        <v>61713.1</v>
      </c>
      <c r="GH128">
        <v>1.99448</v>
      </c>
      <c r="GI128">
        <v>1.8407</v>
      </c>
      <c r="GJ128">
        <v>0.113457</v>
      </c>
      <c r="GK128">
        <v>0</v>
      </c>
      <c r="GL128">
        <v>25.675</v>
      </c>
      <c r="GM128">
        <v>999.9</v>
      </c>
      <c r="GN128">
        <v>67.141</v>
      </c>
      <c r="GO128">
        <v>27.855</v>
      </c>
      <c r="GP128">
        <v>28.1991</v>
      </c>
      <c r="GQ128">
        <v>54.4394</v>
      </c>
      <c r="GR128">
        <v>49.1667</v>
      </c>
      <c r="GS128">
        <v>1</v>
      </c>
      <c r="GT128">
        <v>-0.0673882</v>
      </c>
      <c r="GU128">
        <v>0.69131</v>
      </c>
      <c r="GV128">
        <v>20.1504</v>
      </c>
      <c r="GW128">
        <v>5.19857</v>
      </c>
      <c r="GX128">
        <v>12.004</v>
      </c>
      <c r="GY128">
        <v>4.9751</v>
      </c>
      <c r="GZ128">
        <v>3.29295</v>
      </c>
      <c r="HA128">
        <v>999.9</v>
      </c>
      <c r="HB128">
        <v>9999</v>
      </c>
      <c r="HC128">
        <v>9999</v>
      </c>
      <c r="HD128">
        <v>9999</v>
      </c>
      <c r="HE128">
        <v>1.86279</v>
      </c>
      <c r="HF128">
        <v>1.86783</v>
      </c>
      <c r="HG128">
        <v>1.86764</v>
      </c>
      <c r="HH128">
        <v>1.86874</v>
      </c>
      <c r="HI128">
        <v>1.86964</v>
      </c>
      <c r="HJ128">
        <v>1.86569</v>
      </c>
      <c r="HK128">
        <v>1.86676</v>
      </c>
      <c r="HL128">
        <v>1.86813</v>
      </c>
      <c r="HM128">
        <v>5</v>
      </c>
      <c r="HN128">
        <v>0</v>
      </c>
      <c r="HO128">
        <v>0</v>
      </c>
      <c r="HP128">
        <v>0</v>
      </c>
      <c r="HQ128" t="s">
        <v>411</v>
      </c>
      <c r="HR128" t="s">
        <v>412</v>
      </c>
      <c r="HS128" t="s">
        <v>413</v>
      </c>
      <c r="HT128" t="s">
        <v>413</v>
      </c>
      <c r="HU128" t="s">
        <v>413</v>
      </c>
      <c r="HV128" t="s">
        <v>413</v>
      </c>
      <c r="HW128">
        <v>0</v>
      </c>
      <c r="HX128">
        <v>100</v>
      </c>
      <c r="HY128">
        <v>100</v>
      </c>
      <c r="HZ128">
        <v>5.433</v>
      </c>
      <c r="IA128">
        <v>0.5665</v>
      </c>
      <c r="IB128">
        <v>4.05733592392587</v>
      </c>
      <c r="IC128">
        <v>0.00686039997816796</v>
      </c>
      <c r="ID128">
        <v>-6.09800565113382e-07</v>
      </c>
      <c r="IE128">
        <v>-3.62270322714017e-11</v>
      </c>
      <c r="IF128">
        <v>0.00552775430249796</v>
      </c>
      <c r="IG128">
        <v>-0.0240141547127097</v>
      </c>
      <c r="IH128">
        <v>0.00268956239764471</v>
      </c>
      <c r="II128">
        <v>-3.17667099220491e-05</v>
      </c>
      <c r="IJ128">
        <v>-3</v>
      </c>
      <c r="IK128">
        <v>2046</v>
      </c>
      <c r="IL128">
        <v>1</v>
      </c>
      <c r="IM128">
        <v>25</v>
      </c>
      <c r="IN128">
        <v>-533</v>
      </c>
      <c r="IO128">
        <v>-533</v>
      </c>
      <c r="IP128">
        <v>0.527344</v>
      </c>
      <c r="IQ128">
        <v>2.64526</v>
      </c>
      <c r="IR128">
        <v>1.54785</v>
      </c>
      <c r="IS128">
        <v>2.30957</v>
      </c>
      <c r="IT128">
        <v>1.34644</v>
      </c>
      <c r="IU128">
        <v>2.32422</v>
      </c>
      <c r="IV128">
        <v>31.9365</v>
      </c>
      <c r="IW128">
        <v>14.8062</v>
      </c>
      <c r="IX128">
        <v>18</v>
      </c>
      <c r="IY128">
        <v>503.972</v>
      </c>
      <c r="IZ128">
        <v>405.795</v>
      </c>
      <c r="JA128">
        <v>24.1424</v>
      </c>
      <c r="JB128">
        <v>26.386</v>
      </c>
      <c r="JC128">
        <v>30.0003</v>
      </c>
      <c r="JD128">
        <v>26.34</v>
      </c>
      <c r="JE128">
        <v>26.2866</v>
      </c>
      <c r="JF128">
        <v>10.584</v>
      </c>
      <c r="JG128">
        <v>23.7161</v>
      </c>
      <c r="JH128">
        <v>100</v>
      </c>
      <c r="JI128">
        <v>24.1056</v>
      </c>
      <c r="JJ128">
        <v>164.777</v>
      </c>
      <c r="JK128">
        <v>24.4128</v>
      </c>
      <c r="JL128">
        <v>102.172</v>
      </c>
      <c r="JM128">
        <v>102.741</v>
      </c>
    </row>
    <row r="129" spans="1:273">
      <c r="A129">
        <v>113</v>
      </c>
      <c r="B129">
        <v>1510790633.5</v>
      </c>
      <c r="C129">
        <v>2381.90000009537</v>
      </c>
      <c r="D129" t="s">
        <v>636</v>
      </c>
      <c r="E129" t="s">
        <v>637</v>
      </c>
      <c r="F129">
        <v>5</v>
      </c>
      <c r="G129" t="s">
        <v>405</v>
      </c>
      <c r="H129" t="s">
        <v>406</v>
      </c>
      <c r="I129">
        <v>1510790625.71429</v>
      </c>
      <c r="J129">
        <f>(K129)/1000</f>
        <v>0</v>
      </c>
      <c r="K129">
        <f>IF(CZ129, AN129, AH129)</f>
        <v>0</v>
      </c>
      <c r="L129">
        <f>IF(CZ129, AI129, AG129)</f>
        <v>0</v>
      </c>
      <c r="M129">
        <f>DB129 - IF(AU129&gt;1, L129*CV129*100.0/(AW129*DP129), 0)</f>
        <v>0</v>
      </c>
      <c r="N129">
        <f>((T129-J129/2)*M129-L129)/(T129+J129/2)</f>
        <v>0</v>
      </c>
      <c r="O129">
        <f>N129*(DI129+DJ129)/1000.0</f>
        <v>0</v>
      </c>
      <c r="P129">
        <f>(DB129 - IF(AU129&gt;1, L129*CV129*100.0/(AW129*DP129), 0))*(DI129+DJ129)/1000.0</f>
        <v>0</v>
      </c>
      <c r="Q129">
        <f>2.0/((1/S129-1/R129)+SIGN(S129)*SQRT((1/S129-1/R129)*(1/S129-1/R129) + 4*CW129/((CW129+1)*(CW129+1))*(2*1/S129*1/R129-1/R129*1/R129)))</f>
        <v>0</v>
      </c>
      <c r="R129">
        <f>IF(LEFT(CX129,1)&lt;&gt;"0",IF(LEFT(CX129,1)="1",3.0,CY129),$D$5+$E$5*(DP129*DI129/($K$5*1000))+$F$5*(DP129*DI129/($K$5*1000))*MAX(MIN(CV129,$J$5),$I$5)*MAX(MIN(CV129,$J$5),$I$5)+$G$5*MAX(MIN(CV129,$J$5),$I$5)*(DP129*DI129/($K$5*1000))+$H$5*(DP129*DI129/($K$5*1000))*(DP129*DI129/($K$5*1000)))</f>
        <v>0</v>
      </c>
      <c r="S129">
        <f>J129*(1000-(1000*0.61365*exp(17.502*W129/(240.97+W129))/(DI129+DJ129)+DD129)/2)/(1000*0.61365*exp(17.502*W129/(240.97+W129))/(DI129+DJ129)-DD129)</f>
        <v>0</v>
      </c>
      <c r="T129">
        <f>1/((CW129+1)/(Q129/1.6)+1/(R129/1.37)) + CW129/((CW129+1)/(Q129/1.6) + CW129/(R129/1.37))</f>
        <v>0</v>
      </c>
      <c r="U129">
        <f>(CR129*CU129)</f>
        <v>0</v>
      </c>
      <c r="V129">
        <f>(DK129+(U129+2*0.95*5.67E-8*(((DK129+$B$7)+273)^4-(DK129+273)^4)-44100*J129)/(1.84*29.3*R129+8*0.95*5.67E-8*(DK129+273)^3))</f>
        <v>0</v>
      </c>
      <c r="W129">
        <f>($C$7*DL129+$D$7*DM129+$E$7*V129)</f>
        <v>0</v>
      </c>
      <c r="X129">
        <f>0.61365*exp(17.502*W129/(240.97+W129))</f>
        <v>0</v>
      </c>
      <c r="Y129">
        <f>(Z129/AA129*100)</f>
        <v>0</v>
      </c>
      <c r="Z129">
        <f>DD129*(DI129+DJ129)/1000</f>
        <v>0</v>
      </c>
      <c r="AA129">
        <f>0.61365*exp(17.502*DK129/(240.97+DK129))</f>
        <v>0</v>
      </c>
      <c r="AB129">
        <f>(X129-DD129*(DI129+DJ129)/1000)</f>
        <v>0</v>
      </c>
      <c r="AC129">
        <f>(-J129*44100)</f>
        <v>0</v>
      </c>
      <c r="AD129">
        <f>2*29.3*R129*0.92*(DK129-W129)</f>
        <v>0</v>
      </c>
      <c r="AE129">
        <f>2*0.95*5.67E-8*(((DK129+$B$7)+273)^4-(W129+273)^4)</f>
        <v>0</v>
      </c>
      <c r="AF129">
        <f>U129+AE129+AC129+AD129</f>
        <v>0</v>
      </c>
      <c r="AG129">
        <f>DH129*AU129*(DC129-DB129*(1000-AU129*DE129)/(1000-AU129*DD129))/(100*CV129)</f>
        <v>0</v>
      </c>
      <c r="AH129">
        <f>1000*DH129*AU129*(DD129-DE129)/(100*CV129*(1000-AU129*DD129))</f>
        <v>0</v>
      </c>
      <c r="AI129">
        <f>(AJ129 - AK129 - DI129*1E3/(8.314*(DK129+273.15)) * AM129/DH129 * AL129) * DH129/(100*CV129) * (1000 - DE129)/1000</f>
        <v>0</v>
      </c>
      <c r="AJ129">
        <v>186.519648368447</v>
      </c>
      <c r="AK129">
        <v>200.126933333333</v>
      </c>
      <c r="AL129">
        <v>-3.29295544163408</v>
      </c>
      <c r="AM129">
        <v>64.2423246042722</v>
      </c>
      <c r="AN129">
        <f>(AP129 - AO129 + DI129*1E3/(8.314*(DK129+273.15)) * AR129/DH129 * AQ129) * DH129/(100*CV129) * 1000/(1000 - AP129)</f>
        <v>0</v>
      </c>
      <c r="AO129">
        <v>24.4467135415275</v>
      </c>
      <c r="AP129">
        <v>25.1356727272727</v>
      </c>
      <c r="AQ129">
        <v>0.0066746544719107</v>
      </c>
      <c r="AR129">
        <v>102.202052282038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MAX(0,($B$13+$C$13*DP129)/(1+$D$13*DP129)*DI129/(DK129+273)*$E$13)</f>
        <v>0</v>
      </c>
      <c r="AX129" t="s">
        <v>407</v>
      </c>
      <c r="AY129" t="s">
        <v>407</v>
      </c>
      <c r="AZ129">
        <v>0</v>
      </c>
      <c r="BA129">
        <v>0</v>
      </c>
      <c r="BB129">
        <f>1-AZ129/BA129</f>
        <v>0</v>
      </c>
      <c r="BC129">
        <v>0</v>
      </c>
      <c r="BD129" t="s">
        <v>407</v>
      </c>
      <c r="BE129" t="s">
        <v>407</v>
      </c>
      <c r="BF129">
        <v>0</v>
      </c>
      <c r="BG129">
        <v>0</v>
      </c>
      <c r="BH129">
        <f>1-BF129/BG129</f>
        <v>0</v>
      </c>
      <c r="BI129">
        <v>0.5</v>
      </c>
      <c r="BJ129">
        <f>CS129</f>
        <v>0</v>
      </c>
      <c r="BK129">
        <f>L129</f>
        <v>0</v>
      </c>
      <c r="BL129">
        <f>BH129*BI129*BJ129</f>
        <v>0</v>
      </c>
      <c r="BM129">
        <f>(BK129-BC129)/BJ129</f>
        <v>0</v>
      </c>
      <c r="BN129">
        <f>(BA129-BG129)/BG129</f>
        <v>0</v>
      </c>
      <c r="BO129">
        <f>AZ129/(BB129+AZ129/BG129)</f>
        <v>0</v>
      </c>
      <c r="BP129" t="s">
        <v>407</v>
      </c>
      <c r="BQ129">
        <v>0</v>
      </c>
      <c r="BR129">
        <f>IF(BQ129&lt;&gt;0, BQ129, BO129)</f>
        <v>0</v>
      </c>
      <c r="BS129">
        <f>1-BR129/BG129</f>
        <v>0</v>
      </c>
      <c r="BT129">
        <f>(BG129-BF129)/(BG129-BR129)</f>
        <v>0</v>
      </c>
      <c r="BU129">
        <f>(BA129-BG129)/(BA129-BR129)</f>
        <v>0</v>
      </c>
      <c r="BV129">
        <f>(BG129-BF129)/(BG129-AZ129)</f>
        <v>0</v>
      </c>
      <c r="BW129">
        <f>(BA129-BG129)/(BA129-AZ129)</f>
        <v>0</v>
      </c>
      <c r="BX129">
        <f>(BT129*BR129/BF129)</f>
        <v>0</v>
      </c>
      <c r="BY129">
        <f>(1-BX129)</f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f>$B$11*DQ129+$C$11*DR129+$F$11*EC129*(1-EF129)</f>
        <v>0</v>
      </c>
      <c r="CS129">
        <f>CR129*CT129</f>
        <v>0</v>
      </c>
      <c r="CT129">
        <f>($B$11*$D$9+$C$11*$D$9+$F$11*((EP129+EH129)/MAX(EP129+EH129+EQ129, 0.1)*$I$9+EQ129/MAX(EP129+EH129+EQ129, 0.1)*$J$9))/($B$11+$C$11+$F$11)</f>
        <v>0</v>
      </c>
      <c r="CU129">
        <f>($B$11*$K$9+$C$11*$K$9+$F$11*((EP129+EH129)/MAX(EP129+EH129+EQ129, 0.1)*$P$9+EQ129/MAX(EP129+EH129+EQ129, 0.1)*$Q$9))/($B$11+$C$11+$F$11)</f>
        <v>0</v>
      </c>
      <c r="CV129">
        <v>2.18</v>
      </c>
      <c r="CW129">
        <v>0.5</v>
      </c>
      <c r="CX129" t="s">
        <v>408</v>
      </c>
      <c r="CY129">
        <v>2</v>
      </c>
      <c r="CZ129" t="b">
        <v>1</v>
      </c>
      <c r="DA129">
        <v>1510790625.71429</v>
      </c>
      <c r="DB129">
        <v>218.89775</v>
      </c>
      <c r="DC129">
        <v>198.769357142857</v>
      </c>
      <c r="DD129">
        <v>25.1052</v>
      </c>
      <c r="DE129">
        <v>24.3913321428571</v>
      </c>
      <c r="DF129">
        <v>213.404821428571</v>
      </c>
      <c r="DG129">
        <v>24.5388178571429</v>
      </c>
      <c r="DH129">
        <v>500.068714285714</v>
      </c>
      <c r="DI129">
        <v>89.6012821428572</v>
      </c>
      <c r="DJ129">
        <v>0.0999832428571429</v>
      </c>
      <c r="DK129">
        <v>26.7548821428571</v>
      </c>
      <c r="DL129">
        <v>27.5384678571429</v>
      </c>
      <c r="DM129">
        <v>999.9</v>
      </c>
      <c r="DN129">
        <v>0</v>
      </c>
      <c r="DO129">
        <v>0</v>
      </c>
      <c r="DP129">
        <v>9976.54071428571</v>
      </c>
      <c r="DQ129">
        <v>0</v>
      </c>
      <c r="DR129">
        <v>9.90214178571428</v>
      </c>
      <c r="DS129">
        <v>20.128675</v>
      </c>
      <c r="DT129">
        <v>224.534678571429</v>
      </c>
      <c r="DU129">
        <v>203.738071428571</v>
      </c>
      <c r="DV129">
        <v>0.713879607142857</v>
      </c>
      <c r="DW129">
        <v>198.769357142857</v>
      </c>
      <c r="DX129">
        <v>24.3913321428571</v>
      </c>
      <c r="DY129">
        <v>2.24945821428571</v>
      </c>
      <c r="DZ129">
        <v>2.18549428571429</v>
      </c>
      <c r="EA129">
        <v>19.3189678571429</v>
      </c>
      <c r="EB129">
        <v>18.8563571428571</v>
      </c>
      <c r="EC129">
        <v>1999.94428571429</v>
      </c>
      <c r="ED129">
        <v>0.979997714285714</v>
      </c>
      <c r="EE129">
        <v>0.0200024071428571</v>
      </c>
      <c r="EF129">
        <v>0</v>
      </c>
      <c r="EG129">
        <v>2.26819642857143</v>
      </c>
      <c r="EH129">
        <v>0</v>
      </c>
      <c r="EI129">
        <v>3661.95535714286</v>
      </c>
      <c r="EJ129">
        <v>17299.6607142857</v>
      </c>
      <c r="EK129">
        <v>39.9975714285714</v>
      </c>
      <c r="EL129">
        <v>40.6961785714286</v>
      </c>
      <c r="EM129">
        <v>39.4528214285714</v>
      </c>
      <c r="EN129">
        <v>39.8233928571429</v>
      </c>
      <c r="EO129">
        <v>39.2653571428571</v>
      </c>
      <c r="EP129">
        <v>1959.9425</v>
      </c>
      <c r="EQ129">
        <v>40.0017857142857</v>
      </c>
      <c r="ER129">
        <v>0</v>
      </c>
      <c r="ES129">
        <v>1679677981.7</v>
      </c>
      <c r="ET129">
        <v>0</v>
      </c>
      <c r="EU129">
        <v>2.28668</v>
      </c>
      <c r="EV129">
        <v>0.540438466723147</v>
      </c>
      <c r="EW129">
        <v>37.4961538657072</v>
      </c>
      <c r="EX129">
        <v>3662.3416</v>
      </c>
      <c r="EY129">
        <v>15</v>
      </c>
      <c r="EZ129">
        <v>0</v>
      </c>
      <c r="FA129" t="s">
        <v>409</v>
      </c>
      <c r="FB129">
        <v>1510822609</v>
      </c>
      <c r="FC129">
        <v>1510822610</v>
      </c>
      <c r="FD129">
        <v>0</v>
      </c>
      <c r="FE129">
        <v>-0.09</v>
      </c>
      <c r="FF129">
        <v>-0.009</v>
      </c>
      <c r="FG129">
        <v>6.722</v>
      </c>
      <c r="FH129">
        <v>0.497</v>
      </c>
      <c r="FI129">
        <v>420</v>
      </c>
      <c r="FJ129">
        <v>24</v>
      </c>
      <c r="FK129">
        <v>0.26</v>
      </c>
      <c r="FL129">
        <v>0.06</v>
      </c>
      <c r="FM129">
        <v>0.722856525</v>
      </c>
      <c r="FN129">
        <v>-0.23123553095685</v>
      </c>
      <c r="FO129">
        <v>0.0280806568325845</v>
      </c>
      <c r="FP129">
        <v>1</v>
      </c>
      <c r="FQ129">
        <v>1</v>
      </c>
      <c r="FR129">
        <v>1</v>
      </c>
      <c r="FS129" t="s">
        <v>410</v>
      </c>
      <c r="FT129">
        <v>2.97344</v>
      </c>
      <c r="FU129">
        <v>2.75385</v>
      </c>
      <c r="FV129">
        <v>0.0466635</v>
      </c>
      <c r="FW129">
        <v>0.0433696</v>
      </c>
      <c r="FX129">
        <v>0.105495</v>
      </c>
      <c r="FY129">
        <v>0.104753</v>
      </c>
      <c r="FZ129">
        <v>37093.8</v>
      </c>
      <c r="GA129">
        <v>40604.2</v>
      </c>
      <c r="GB129">
        <v>35259.2</v>
      </c>
      <c r="GC129">
        <v>38493.2</v>
      </c>
      <c r="GD129">
        <v>44661.8</v>
      </c>
      <c r="GE129">
        <v>49745</v>
      </c>
      <c r="GF129">
        <v>55053.5</v>
      </c>
      <c r="GG129">
        <v>61712.9</v>
      </c>
      <c r="GH129">
        <v>1.99435</v>
      </c>
      <c r="GI129">
        <v>1.84048</v>
      </c>
      <c r="GJ129">
        <v>0.114642</v>
      </c>
      <c r="GK129">
        <v>0</v>
      </c>
      <c r="GL129">
        <v>25.675</v>
      </c>
      <c r="GM129">
        <v>999.9</v>
      </c>
      <c r="GN129">
        <v>67.141</v>
      </c>
      <c r="GO129">
        <v>27.875</v>
      </c>
      <c r="GP129">
        <v>28.2299</v>
      </c>
      <c r="GQ129">
        <v>54.2094</v>
      </c>
      <c r="GR129">
        <v>49.5433</v>
      </c>
      <c r="GS129">
        <v>1</v>
      </c>
      <c r="GT129">
        <v>-0.0671291</v>
      </c>
      <c r="GU129">
        <v>0.728459</v>
      </c>
      <c r="GV129">
        <v>20.1504</v>
      </c>
      <c r="GW129">
        <v>5.19932</v>
      </c>
      <c r="GX129">
        <v>12.004</v>
      </c>
      <c r="GY129">
        <v>4.9755</v>
      </c>
      <c r="GZ129">
        <v>3.293</v>
      </c>
      <c r="HA129">
        <v>999.9</v>
      </c>
      <c r="HB129">
        <v>9999</v>
      </c>
      <c r="HC129">
        <v>9999</v>
      </c>
      <c r="HD129">
        <v>9999</v>
      </c>
      <c r="HE129">
        <v>1.86279</v>
      </c>
      <c r="HF129">
        <v>1.86784</v>
      </c>
      <c r="HG129">
        <v>1.86765</v>
      </c>
      <c r="HH129">
        <v>1.86874</v>
      </c>
      <c r="HI129">
        <v>1.86966</v>
      </c>
      <c r="HJ129">
        <v>1.86569</v>
      </c>
      <c r="HK129">
        <v>1.86676</v>
      </c>
      <c r="HL129">
        <v>1.86813</v>
      </c>
      <c r="HM129">
        <v>5</v>
      </c>
      <c r="HN129">
        <v>0</v>
      </c>
      <c r="HO129">
        <v>0</v>
      </c>
      <c r="HP129">
        <v>0</v>
      </c>
      <c r="HQ129" t="s">
        <v>411</v>
      </c>
      <c r="HR129" t="s">
        <v>412</v>
      </c>
      <c r="HS129" t="s">
        <v>413</v>
      </c>
      <c r="HT129" t="s">
        <v>413</v>
      </c>
      <c r="HU129" t="s">
        <v>413</v>
      </c>
      <c r="HV129" t="s">
        <v>413</v>
      </c>
      <c r="HW129">
        <v>0</v>
      </c>
      <c r="HX129">
        <v>100</v>
      </c>
      <c r="HY129">
        <v>100</v>
      </c>
      <c r="HZ129">
        <v>5.326</v>
      </c>
      <c r="IA129">
        <v>0.568</v>
      </c>
      <c r="IB129">
        <v>4.05733592392587</v>
      </c>
      <c r="IC129">
        <v>0.00686039997816796</v>
      </c>
      <c r="ID129">
        <v>-6.09800565113382e-07</v>
      </c>
      <c r="IE129">
        <v>-3.62270322714017e-11</v>
      </c>
      <c r="IF129">
        <v>0.00552775430249796</v>
      </c>
      <c r="IG129">
        <v>-0.0240141547127097</v>
      </c>
      <c r="IH129">
        <v>0.00268956239764471</v>
      </c>
      <c r="II129">
        <v>-3.17667099220491e-05</v>
      </c>
      <c r="IJ129">
        <v>-3</v>
      </c>
      <c r="IK129">
        <v>2046</v>
      </c>
      <c r="IL129">
        <v>1</v>
      </c>
      <c r="IM129">
        <v>25</v>
      </c>
      <c r="IN129">
        <v>-532.9</v>
      </c>
      <c r="IO129">
        <v>-532.9</v>
      </c>
      <c r="IP129">
        <v>0.494385</v>
      </c>
      <c r="IQ129">
        <v>2.64038</v>
      </c>
      <c r="IR129">
        <v>1.54785</v>
      </c>
      <c r="IS129">
        <v>2.31079</v>
      </c>
      <c r="IT129">
        <v>1.34644</v>
      </c>
      <c r="IU129">
        <v>2.29858</v>
      </c>
      <c r="IV129">
        <v>31.9365</v>
      </c>
      <c r="IW129">
        <v>14.8062</v>
      </c>
      <c r="IX129">
        <v>18</v>
      </c>
      <c r="IY129">
        <v>503.909</v>
      </c>
      <c r="IZ129">
        <v>405.675</v>
      </c>
      <c r="JA129">
        <v>24.1048</v>
      </c>
      <c r="JB129">
        <v>26.3865</v>
      </c>
      <c r="JC129">
        <v>30.0004</v>
      </c>
      <c r="JD129">
        <v>26.3422</v>
      </c>
      <c r="JE129">
        <v>26.2872</v>
      </c>
      <c r="JF129">
        <v>9.92593</v>
      </c>
      <c r="JG129">
        <v>23.7161</v>
      </c>
      <c r="JH129">
        <v>100</v>
      </c>
      <c r="JI129">
        <v>24.0643</v>
      </c>
      <c r="JJ129">
        <v>151.078</v>
      </c>
      <c r="JK129">
        <v>24.4118</v>
      </c>
      <c r="JL129">
        <v>102.171</v>
      </c>
      <c r="JM129">
        <v>102.74</v>
      </c>
    </row>
    <row r="130" spans="1:273">
      <c r="A130">
        <v>114</v>
      </c>
      <c r="B130">
        <v>1510790638</v>
      </c>
      <c r="C130">
        <v>2386.40000009537</v>
      </c>
      <c r="D130" t="s">
        <v>638</v>
      </c>
      <c r="E130" t="s">
        <v>639</v>
      </c>
      <c r="F130">
        <v>5</v>
      </c>
      <c r="G130" t="s">
        <v>405</v>
      </c>
      <c r="H130" t="s">
        <v>406</v>
      </c>
      <c r="I130">
        <v>1510790630.16071</v>
      </c>
      <c r="J130">
        <f>(K130)/1000</f>
        <v>0</v>
      </c>
      <c r="K130">
        <f>IF(CZ130, AN130, AH130)</f>
        <v>0</v>
      </c>
      <c r="L130">
        <f>IF(CZ130, AI130, AG130)</f>
        <v>0</v>
      </c>
      <c r="M130">
        <f>DB130 - IF(AU130&gt;1, L130*CV130*100.0/(AW130*DP130), 0)</f>
        <v>0</v>
      </c>
      <c r="N130">
        <f>((T130-J130/2)*M130-L130)/(T130+J130/2)</f>
        <v>0</v>
      </c>
      <c r="O130">
        <f>N130*(DI130+DJ130)/1000.0</f>
        <v>0</v>
      </c>
      <c r="P130">
        <f>(DB130 - IF(AU130&gt;1, L130*CV130*100.0/(AW130*DP130), 0))*(DI130+DJ130)/1000.0</f>
        <v>0</v>
      </c>
      <c r="Q130">
        <f>2.0/((1/S130-1/R130)+SIGN(S130)*SQRT((1/S130-1/R130)*(1/S130-1/R130) + 4*CW130/((CW130+1)*(CW130+1))*(2*1/S130*1/R130-1/R130*1/R130)))</f>
        <v>0</v>
      </c>
      <c r="R130">
        <f>IF(LEFT(CX130,1)&lt;&gt;"0",IF(LEFT(CX130,1)="1",3.0,CY130),$D$5+$E$5*(DP130*DI130/($K$5*1000))+$F$5*(DP130*DI130/($K$5*1000))*MAX(MIN(CV130,$J$5),$I$5)*MAX(MIN(CV130,$J$5),$I$5)+$G$5*MAX(MIN(CV130,$J$5),$I$5)*(DP130*DI130/($K$5*1000))+$H$5*(DP130*DI130/($K$5*1000))*(DP130*DI130/($K$5*1000)))</f>
        <v>0</v>
      </c>
      <c r="S130">
        <f>J130*(1000-(1000*0.61365*exp(17.502*W130/(240.97+W130))/(DI130+DJ130)+DD130)/2)/(1000*0.61365*exp(17.502*W130/(240.97+W130))/(DI130+DJ130)-DD130)</f>
        <v>0</v>
      </c>
      <c r="T130">
        <f>1/((CW130+1)/(Q130/1.6)+1/(R130/1.37)) + CW130/((CW130+1)/(Q130/1.6) + CW130/(R130/1.37))</f>
        <v>0</v>
      </c>
      <c r="U130">
        <f>(CR130*CU130)</f>
        <v>0</v>
      </c>
      <c r="V130">
        <f>(DK130+(U130+2*0.95*5.67E-8*(((DK130+$B$7)+273)^4-(DK130+273)^4)-44100*J130)/(1.84*29.3*R130+8*0.95*5.67E-8*(DK130+273)^3))</f>
        <v>0</v>
      </c>
      <c r="W130">
        <f>($C$7*DL130+$D$7*DM130+$E$7*V130)</f>
        <v>0</v>
      </c>
      <c r="X130">
        <f>0.61365*exp(17.502*W130/(240.97+W130))</f>
        <v>0</v>
      </c>
      <c r="Y130">
        <f>(Z130/AA130*100)</f>
        <v>0</v>
      </c>
      <c r="Z130">
        <f>DD130*(DI130+DJ130)/1000</f>
        <v>0</v>
      </c>
      <c r="AA130">
        <f>0.61365*exp(17.502*DK130/(240.97+DK130))</f>
        <v>0</v>
      </c>
      <c r="AB130">
        <f>(X130-DD130*(DI130+DJ130)/1000)</f>
        <v>0</v>
      </c>
      <c r="AC130">
        <f>(-J130*44100)</f>
        <v>0</v>
      </c>
      <c r="AD130">
        <f>2*29.3*R130*0.92*(DK130-W130)</f>
        <v>0</v>
      </c>
      <c r="AE130">
        <f>2*0.95*5.67E-8*(((DK130+$B$7)+273)^4-(W130+273)^4)</f>
        <v>0</v>
      </c>
      <c r="AF130">
        <f>U130+AE130+AC130+AD130</f>
        <v>0</v>
      </c>
      <c r="AG130">
        <f>DH130*AU130*(DC130-DB130*(1000-AU130*DE130)/(1000-AU130*DD130))/(100*CV130)</f>
        <v>0</v>
      </c>
      <c r="AH130">
        <f>1000*DH130*AU130*(DD130-DE130)/(100*CV130*(1000-AU130*DD130))</f>
        <v>0</v>
      </c>
      <c r="AI130">
        <f>(AJ130 - AK130 - DI130*1E3/(8.314*(DK130+273.15)) * AM130/DH130 * AL130) * DH130/(100*CV130) * (1000 - DE130)/1000</f>
        <v>0</v>
      </c>
      <c r="AJ130">
        <v>170.662941243759</v>
      </c>
      <c r="AK130">
        <v>184.878787878788</v>
      </c>
      <c r="AL130">
        <v>-3.38543018409307</v>
      </c>
      <c r="AM130">
        <v>64.2423246042722</v>
      </c>
      <c r="AN130">
        <f>(AP130 - AO130 + DI130*1E3/(8.314*(DK130+273.15)) * AR130/DH130 * AQ130) * DH130/(100*CV130) * 1000/(1000 - AP130)</f>
        <v>0</v>
      </c>
      <c r="AO130">
        <v>24.453727659348</v>
      </c>
      <c r="AP130">
        <v>25.152903030303</v>
      </c>
      <c r="AQ130">
        <v>0.00191314124689634</v>
      </c>
      <c r="AR130">
        <v>102.202052282038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MAX(0,($B$13+$C$13*DP130)/(1+$D$13*DP130)*DI130/(DK130+273)*$E$13)</f>
        <v>0</v>
      </c>
      <c r="AX130" t="s">
        <v>407</v>
      </c>
      <c r="AY130" t="s">
        <v>407</v>
      </c>
      <c r="AZ130">
        <v>0</v>
      </c>
      <c r="BA130">
        <v>0</v>
      </c>
      <c r="BB130">
        <f>1-AZ130/BA130</f>
        <v>0</v>
      </c>
      <c r="BC130">
        <v>0</v>
      </c>
      <c r="BD130" t="s">
        <v>407</v>
      </c>
      <c r="BE130" t="s">
        <v>407</v>
      </c>
      <c r="BF130">
        <v>0</v>
      </c>
      <c r="BG130">
        <v>0</v>
      </c>
      <c r="BH130">
        <f>1-BF130/BG130</f>
        <v>0</v>
      </c>
      <c r="BI130">
        <v>0.5</v>
      </c>
      <c r="BJ130">
        <f>CS130</f>
        <v>0</v>
      </c>
      <c r="BK130">
        <f>L130</f>
        <v>0</v>
      </c>
      <c r="BL130">
        <f>BH130*BI130*BJ130</f>
        <v>0</v>
      </c>
      <c r="BM130">
        <f>(BK130-BC130)/BJ130</f>
        <v>0</v>
      </c>
      <c r="BN130">
        <f>(BA130-BG130)/BG130</f>
        <v>0</v>
      </c>
      <c r="BO130">
        <f>AZ130/(BB130+AZ130/BG130)</f>
        <v>0</v>
      </c>
      <c r="BP130" t="s">
        <v>407</v>
      </c>
      <c r="BQ130">
        <v>0</v>
      </c>
      <c r="BR130">
        <f>IF(BQ130&lt;&gt;0, BQ130, BO130)</f>
        <v>0</v>
      </c>
      <c r="BS130">
        <f>1-BR130/BG130</f>
        <v>0</v>
      </c>
      <c r="BT130">
        <f>(BG130-BF130)/(BG130-BR130)</f>
        <v>0</v>
      </c>
      <c r="BU130">
        <f>(BA130-BG130)/(BA130-BR130)</f>
        <v>0</v>
      </c>
      <c r="BV130">
        <f>(BG130-BF130)/(BG130-AZ130)</f>
        <v>0</v>
      </c>
      <c r="BW130">
        <f>(BA130-BG130)/(BA130-AZ130)</f>
        <v>0</v>
      </c>
      <c r="BX130">
        <f>(BT130*BR130/BF130)</f>
        <v>0</v>
      </c>
      <c r="BY130">
        <f>(1-BX130)</f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f>$B$11*DQ130+$C$11*DR130+$F$11*EC130*(1-EF130)</f>
        <v>0</v>
      </c>
      <c r="CS130">
        <f>CR130*CT130</f>
        <v>0</v>
      </c>
      <c r="CT130">
        <f>($B$11*$D$9+$C$11*$D$9+$F$11*((EP130+EH130)/MAX(EP130+EH130+EQ130, 0.1)*$I$9+EQ130/MAX(EP130+EH130+EQ130, 0.1)*$J$9))/($B$11+$C$11+$F$11)</f>
        <v>0</v>
      </c>
      <c r="CU130">
        <f>($B$11*$K$9+$C$11*$K$9+$F$11*((EP130+EH130)/MAX(EP130+EH130+EQ130, 0.1)*$P$9+EQ130/MAX(EP130+EH130+EQ130, 0.1)*$Q$9))/($B$11+$C$11+$F$11)</f>
        <v>0</v>
      </c>
      <c r="CV130">
        <v>2.18</v>
      </c>
      <c r="CW130">
        <v>0.5</v>
      </c>
      <c r="CX130" t="s">
        <v>408</v>
      </c>
      <c r="CY130">
        <v>2</v>
      </c>
      <c r="CZ130" t="b">
        <v>1</v>
      </c>
      <c r="DA130">
        <v>1510790630.16071</v>
      </c>
      <c r="DB130">
        <v>204.30675</v>
      </c>
      <c r="DC130">
        <v>183.904678571429</v>
      </c>
      <c r="DD130">
        <v>25.120025</v>
      </c>
      <c r="DE130">
        <v>24.4212607142857</v>
      </c>
      <c r="DF130">
        <v>198.909571428571</v>
      </c>
      <c r="DG130">
        <v>24.5529285714286</v>
      </c>
      <c r="DH130">
        <v>500.085714285714</v>
      </c>
      <c r="DI130">
        <v>89.6014571428571</v>
      </c>
      <c r="DJ130">
        <v>0.100029617857143</v>
      </c>
      <c r="DK130">
        <v>26.7544964285714</v>
      </c>
      <c r="DL130">
        <v>27.5401</v>
      </c>
      <c r="DM130">
        <v>999.9</v>
      </c>
      <c r="DN130">
        <v>0</v>
      </c>
      <c r="DO130">
        <v>0</v>
      </c>
      <c r="DP130">
        <v>9974.88928571429</v>
      </c>
      <c r="DQ130">
        <v>0</v>
      </c>
      <c r="DR130">
        <v>9.91849535714286</v>
      </c>
      <c r="DS130">
        <v>20.4023642857143</v>
      </c>
      <c r="DT130">
        <v>209.571071428571</v>
      </c>
      <c r="DU130">
        <v>188.507714285714</v>
      </c>
      <c r="DV130">
        <v>0.6987705</v>
      </c>
      <c r="DW130">
        <v>183.904678571429</v>
      </c>
      <c r="DX130">
        <v>24.4212607142857</v>
      </c>
      <c r="DY130">
        <v>2.25079</v>
      </c>
      <c r="DZ130">
        <v>2.18818035714286</v>
      </c>
      <c r="EA130">
        <v>19.328475</v>
      </c>
      <c r="EB130">
        <v>18.8760214285714</v>
      </c>
      <c r="EC130">
        <v>1999.93892857143</v>
      </c>
      <c r="ED130">
        <v>0.979993964285714</v>
      </c>
      <c r="EE130">
        <v>0.0200060642857143</v>
      </c>
      <c r="EF130">
        <v>0</v>
      </c>
      <c r="EG130">
        <v>2.29501071428571</v>
      </c>
      <c r="EH130">
        <v>0</v>
      </c>
      <c r="EI130">
        <v>3664.87357142857</v>
      </c>
      <c r="EJ130">
        <v>17299.6035714286</v>
      </c>
      <c r="EK130">
        <v>40.0845714285714</v>
      </c>
      <c r="EL130">
        <v>40.7698571428571</v>
      </c>
      <c r="EM130">
        <v>39.5332142857143</v>
      </c>
      <c r="EN130">
        <v>39.9238571428571</v>
      </c>
      <c r="EO130">
        <v>39.3479642857143</v>
      </c>
      <c r="EP130">
        <v>1959.92857142857</v>
      </c>
      <c r="EQ130">
        <v>40.0103571428571</v>
      </c>
      <c r="ER130">
        <v>0</v>
      </c>
      <c r="ES130">
        <v>1679677986.5</v>
      </c>
      <c r="ET130">
        <v>0</v>
      </c>
      <c r="EU130">
        <v>2.31562</v>
      </c>
      <c r="EV130">
        <v>-0.0614384589823809</v>
      </c>
      <c r="EW130">
        <v>40.4276922511118</v>
      </c>
      <c r="EX130">
        <v>3665.4868</v>
      </c>
      <c r="EY130">
        <v>15</v>
      </c>
      <c r="EZ130">
        <v>0</v>
      </c>
      <c r="FA130" t="s">
        <v>409</v>
      </c>
      <c r="FB130">
        <v>1510822609</v>
      </c>
      <c r="FC130">
        <v>1510822610</v>
      </c>
      <c r="FD130">
        <v>0</v>
      </c>
      <c r="FE130">
        <v>-0.09</v>
      </c>
      <c r="FF130">
        <v>-0.009</v>
      </c>
      <c r="FG130">
        <v>6.722</v>
      </c>
      <c r="FH130">
        <v>0.497</v>
      </c>
      <c r="FI130">
        <v>420</v>
      </c>
      <c r="FJ130">
        <v>24</v>
      </c>
      <c r="FK130">
        <v>0.26</v>
      </c>
      <c r="FL130">
        <v>0.06</v>
      </c>
      <c r="FM130">
        <v>0.712512390243902</v>
      </c>
      <c r="FN130">
        <v>-0.25398687804878</v>
      </c>
      <c r="FO130">
        <v>0.0295553571982475</v>
      </c>
      <c r="FP130">
        <v>1</v>
      </c>
      <c r="FQ130">
        <v>1</v>
      </c>
      <c r="FR130">
        <v>1</v>
      </c>
      <c r="FS130" t="s">
        <v>410</v>
      </c>
      <c r="FT130">
        <v>2.97347</v>
      </c>
      <c r="FU130">
        <v>2.75355</v>
      </c>
      <c r="FV130">
        <v>0.0433695</v>
      </c>
      <c r="FW130">
        <v>0.0400811</v>
      </c>
      <c r="FX130">
        <v>0.105544</v>
      </c>
      <c r="FY130">
        <v>0.104764</v>
      </c>
      <c r="FZ130">
        <v>37221.8</v>
      </c>
      <c r="GA130">
        <v>40743.5</v>
      </c>
      <c r="GB130">
        <v>35259.1</v>
      </c>
      <c r="GC130">
        <v>38493</v>
      </c>
      <c r="GD130">
        <v>44659.4</v>
      </c>
      <c r="GE130">
        <v>49743.9</v>
      </c>
      <c r="GF130">
        <v>55053.7</v>
      </c>
      <c r="GG130">
        <v>61712.4</v>
      </c>
      <c r="GH130">
        <v>1.99445</v>
      </c>
      <c r="GI130">
        <v>1.84045</v>
      </c>
      <c r="GJ130">
        <v>0.11332</v>
      </c>
      <c r="GK130">
        <v>0</v>
      </c>
      <c r="GL130">
        <v>25.6746</v>
      </c>
      <c r="GM130">
        <v>999.9</v>
      </c>
      <c r="GN130">
        <v>67.141</v>
      </c>
      <c r="GO130">
        <v>27.855</v>
      </c>
      <c r="GP130">
        <v>28.1959</v>
      </c>
      <c r="GQ130">
        <v>54.7594</v>
      </c>
      <c r="GR130">
        <v>49.4992</v>
      </c>
      <c r="GS130">
        <v>1</v>
      </c>
      <c r="GT130">
        <v>-0.0666235</v>
      </c>
      <c r="GU130">
        <v>0.763524</v>
      </c>
      <c r="GV130">
        <v>20.1501</v>
      </c>
      <c r="GW130">
        <v>5.19902</v>
      </c>
      <c r="GX130">
        <v>12.004</v>
      </c>
      <c r="GY130">
        <v>4.97555</v>
      </c>
      <c r="GZ130">
        <v>3.29298</v>
      </c>
      <c r="HA130">
        <v>999.9</v>
      </c>
      <c r="HB130">
        <v>9999</v>
      </c>
      <c r="HC130">
        <v>9999</v>
      </c>
      <c r="HD130">
        <v>9999</v>
      </c>
      <c r="HE130">
        <v>1.86279</v>
      </c>
      <c r="HF130">
        <v>1.86783</v>
      </c>
      <c r="HG130">
        <v>1.86761</v>
      </c>
      <c r="HH130">
        <v>1.86874</v>
      </c>
      <c r="HI130">
        <v>1.86966</v>
      </c>
      <c r="HJ130">
        <v>1.86569</v>
      </c>
      <c r="HK130">
        <v>1.86676</v>
      </c>
      <c r="HL130">
        <v>1.86813</v>
      </c>
      <c r="HM130">
        <v>5</v>
      </c>
      <c r="HN130">
        <v>0</v>
      </c>
      <c r="HO130">
        <v>0</v>
      </c>
      <c r="HP130">
        <v>0</v>
      </c>
      <c r="HQ130" t="s">
        <v>411</v>
      </c>
      <c r="HR130" t="s">
        <v>412</v>
      </c>
      <c r="HS130" t="s">
        <v>413</v>
      </c>
      <c r="HT130" t="s">
        <v>413</v>
      </c>
      <c r="HU130" t="s">
        <v>413</v>
      </c>
      <c r="HV130" t="s">
        <v>413</v>
      </c>
      <c r="HW130">
        <v>0</v>
      </c>
      <c r="HX130">
        <v>100</v>
      </c>
      <c r="HY130">
        <v>100</v>
      </c>
      <c r="HZ130">
        <v>5.229</v>
      </c>
      <c r="IA130">
        <v>0.5688</v>
      </c>
      <c r="IB130">
        <v>4.05733592392587</v>
      </c>
      <c r="IC130">
        <v>0.00686039997816796</v>
      </c>
      <c r="ID130">
        <v>-6.09800565113382e-07</v>
      </c>
      <c r="IE130">
        <v>-3.62270322714017e-11</v>
      </c>
      <c r="IF130">
        <v>0.00552775430249796</v>
      </c>
      <c r="IG130">
        <v>-0.0240141547127097</v>
      </c>
      <c r="IH130">
        <v>0.00268956239764471</v>
      </c>
      <c r="II130">
        <v>-3.17667099220491e-05</v>
      </c>
      <c r="IJ130">
        <v>-3</v>
      </c>
      <c r="IK130">
        <v>2046</v>
      </c>
      <c r="IL130">
        <v>1</v>
      </c>
      <c r="IM130">
        <v>25</v>
      </c>
      <c r="IN130">
        <v>-532.9</v>
      </c>
      <c r="IO130">
        <v>-532.9</v>
      </c>
      <c r="IP130">
        <v>0.463867</v>
      </c>
      <c r="IQ130">
        <v>2.64038</v>
      </c>
      <c r="IR130">
        <v>1.54785</v>
      </c>
      <c r="IS130">
        <v>2.30957</v>
      </c>
      <c r="IT130">
        <v>1.34644</v>
      </c>
      <c r="IU130">
        <v>2.43774</v>
      </c>
      <c r="IV130">
        <v>31.9365</v>
      </c>
      <c r="IW130">
        <v>14.815</v>
      </c>
      <c r="IX130">
        <v>18</v>
      </c>
      <c r="IY130">
        <v>503.975</v>
      </c>
      <c r="IZ130">
        <v>405.67</v>
      </c>
      <c r="JA130">
        <v>24.0678</v>
      </c>
      <c r="JB130">
        <v>26.3886</v>
      </c>
      <c r="JC130">
        <v>30.0006</v>
      </c>
      <c r="JD130">
        <v>26.3422</v>
      </c>
      <c r="JE130">
        <v>26.2885</v>
      </c>
      <c r="JF130">
        <v>9.32088</v>
      </c>
      <c r="JG130">
        <v>23.7161</v>
      </c>
      <c r="JH130">
        <v>100</v>
      </c>
      <c r="JI130">
        <v>24.0228</v>
      </c>
      <c r="JJ130">
        <v>130.877</v>
      </c>
      <c r="JK130">
        <v>24.4118</v>
      </c>
      <c r="JL130">
        <v>102.171</v>
      </c>
      <c r="JM130">
        <v>102.74</v>
      </c>
    </row>
    <row r="131" spans="1:273">
      <c r="A131">
        <v>115</v>
      </c>
      <c r="B131">
        <v>1510790643.5</v>
      </c>
      <c r="C131">
        <v>2391.90000009537</v>
      </c>
      <c r="D131" t="s">
        <v>640</v>
      </c>
      <c r="E131" t="s">
        <v>641</v>
      </c>
      <c r="F131">
        <v>5</v>
      </c>
      <c r="G131" t="s">
        <v>405</v>
      </c>
      <c r="H131" t="s">
        <v>406</v>
      </c>
      <c r="I131">
        <v>1510790635.73214</v>
      </c>
      <c r="J131">
        <f>(K131)/1000</f>
        <v>0</v>
      </c>
      <c r="K131">
        <f>IF(CZ131, AN131, AH131)</f>
        <v>0</v>
      </c>
      <c r="L131">
        <f>IF(CZ131, AI131, AG131)</f>
        <v>0</v>
      </c>
      <c r="M131">
        <f>DB131 - IF(AU131&gt;1, L131*CV131*100.0/(AW131*DP131), 0)</f>
        <v>0</v>
      </c>
      <c r="N131">
        <f>((T131-J131/2)*M131-L131)/(T131+J131/2)</f>
        <v>0</v>
      </c>
      <c r="O131">
        <f>N131*(DI131+DJ131)/1000.0</f>
        <v>0</v>
      </c>
      <c r="P131">
        <f>(DB131 - IF(AU131&gt;1, L131*CV131*100.0/(AW131*DP131), 0))*(DI131+DJ131)/1000.0</f>
        <v>0</v>
      </c>
      <c r="Q131">
        <f>2.0/((1/S131-1/R131)+SIGN(S131)*SQRT((1/S131-1/R131)*(1/S131-1/R131) + 4*CW131/((CW131+1)*(CW131+1))*(2*1/S131*1/R131-1/R131*1/R131)))</f>
        <v>0</v>
      </c>
      <c r="R131">
        <f>IF(LEFT(CX131,1)&lt;&gt;"0",IF(LEFT(CX131,1)="1",3.0,CY131),$D$5+$E$5*(DP131*DI131/($K$5*1000))+$F$5*(DP131*DI131/($K$5*1000))*MAX(MIN(CV131,$J$5),$I$5)*MAX(MIN(CV131,$J$5),$I$5)+$G$5*MAX(MIN(CV131,$J$5),$I$5)*(DP131*DI131/($K$5*1000))+$H$5*(DP131*DI131/($K$5*1000))*(DP131*DI131/($K$5*1000)))</f>
        <v>0</v>
      </c>
      <c r="S131">
        <f>J131*(1000-(1000*0.61365*exp(17.502*W131/(240.97+W131))/(DI131+DJ131)+DD131)/2)/(1000*0.61365*exp(17.502*W131/(240.97+W131))/(DI131+DJ131)-DD131)</f>
        <v>0</v>
      </c>
      <c r="T131">
        <f>1/((CW131+1)/(Q131/1.6)+1/(R131/1.37)) + CW131/((CW131+1)/(Q131/1.6) + CW131/(R131/1.37))</f>
        <v>0</v>
      </c>
      <c r="U131">
        <f>(CR131*CU131)</f>
        <v>0</v>
      </c>
      <c r="V131">
        <f>(DK131+(U131+2*0.95*5.67E-8*(((DK131+$B$7)+273)^4-(DK131+273)^4)-44100*J131)/(1.84*29.3*R131+8*0.95*5.67E-8*(DK131+273)^3))</f>
        <v>0</v>
      </c>
      <c r="W131">
        <f>($C$7*DL131+$D$7*DM131+$E$7*V131)</f>
        <v>0</v>
      </c>
      <c r="X131">
        <f>0.61365*exp(17.502*W131/(240.97+W131))</f>
        <v>0</v>
      </c>
      <c r="Y131">
        <f>(Z131/AA131*100)</f>
        <v>0</v>
      </c>
      <c r="Z131">
        <f>DD131*(DI131+DJ131)/1000</f>
        <v>0</v>
      </c>
      <c r="AA131">
        <f>0.61365*exp(17.502*DK131/(240.97+DK131))</f>
        <v>0</v>
      </c>
      <c r="AB131">
        <f>(X131-DD131*(DI131+DJ131)/1000)</f>
        <v>0</v>
      </c>
      <c r="AC131">
        <f>(-J131*44100)</f>
        <v>0</v>
      </c>
      <c r="AD131">
        <f>2*29.3*R131*0.92*(DK131-W131)</f>
        <v>0</v>
      </c>
      <c r="AE131">
        <f>2*0.95*5.67E-8*(((DK131+$B$7)+273)^4-(W131+273)^4)</f>
        <v>0</v>
      </c>
      <c r="AF131">
        <f>U131+AE131+AC131+AD131</f>
        <v>0</v>
      </c>
      <c r="AG131">
        <f>DH131*AU131*(DC131-DB131*(1000-AU131*DE131)/(1000-AU131*DD131))/(100*CV131)</f>
        <v>0</v>
      </c>
      <c r="AH131">
        <f>1000*DH131*AU131*(DD131-DE131)/(100*CV131*(1000-AU131*DD131))</f>
        <v>0</v>
      </c>
      <c r="AI131">
        <f>(AJ131 - AK131 - DI131*1E3/(8.314*(DK131+273.15)) * AM131/DH131 * AL131) * DH131/(100*CV131) * (1000 - DE131)/1000</f>
        <v>0</v>
      </c>
      <c r="AJ131">
        <v>152.937468194148</v>
      </c>
      <c r="AK131">
        <v>166.776503030303</v>
      </c>
      <c r="AL131">
        <v>-3.27995503574608</v>
      </c>
      <c r="AM131">
        <v>64.2423246042722</v>
      </c>
      <c r="AN131">
        <f>(AP131 - AO131 + DI131*1E3/(8.314*(DK131+273.15)) * AR131/DH131 * AQ131) * DH131/(100*CV131) * 1000/(1000 - AP131)</f>
        <v>0</v>
      </c>
      <c r="AO131">
        <v>24.4570686371568</v>
      </c>
      <c r="AP131">
        <v>25.1654563636364</v>
      </c>
      <c r="AQ131">
        <v>0.00046229849342344</v>
      </c>
      <c r="AR131">
        <v>102.202052282038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MAX(0,($B$13+$C$13*DP131)/(1+$D$13*DP131)*DI131/(DK131+273)*$E$13)</f>
        <v>0</v>
      </c>
      <c r="AX131" t="s">
        <v>407</v>
      </c>
      <c r="AY131" t="s">
        <v>407</v>
      </c>
      <c r="AZ131">
        <v>0</v>
      </c>
      <c r="BA131">
        <v>0</v>
      </c>
      <c r="BB131">
        <f>1-AZ131/BA131</f>
        <v>0</v>
      </c>
      <c r="BC131">
        <v>0</v>
      </c>
      <c r="BD131" t="s">
        <v>407</v>
      </c>
      <c r="BE131" t="s">
        <v>407</v>
      </c>
      <c r="BF131">
        <v>0</v>
      </c>
      <c r="BG131">
        <v>0</v>
      </c>
      <c r="BH131">
        <f>1-BF131/BG131</f>
        <v>0</v>
      </c>
      <c r="BI131">
        <v>0.5</v>
      </c>
      <c r="BJ131">
        <f>CS131</f>
        <v>0</v>
      </c>
      <c r="BK131">
        <f>L131</f>
        <v>0</v>
      </c>
      <c r="BL131">
        <f>BH131*BI131*BJ131</f>
        <v>0</v>
      </c>
      <c r="BM131">
        <f>(BK131-BC131)/BJ131</f>
        <v>0</v>
      </c>
      <c r="BN131">
        <f>(BA131-BG131)/BG131</f>
        <v>0</v>
      </c>
      <c r="BO131">
        <f>AZ131/(BB131+AZ131/BG131)</f>
        <v>0</v>
      </c>
      <c r="BP131" t="s">
        <v>407</v>
      </c>
      <c r="BQ131">
        <v>0</v>
      </c>
      <c r="BR131">
        <f>IF(BQ131&lt;&gt;0, BQ131, BO131)</f>
        <v>0</v>
      </c>
      <c r="BS131">
        <f>1-BR131/BG131</f>
        <v>0</v>
      </c>
      <c r="BT131">
        <f>(BG131-BF131)/(BG131-BR131)</f>
        <v>0</v>
      </c>
      <c r="BU131">
        <f>(BA131-BG131)/(BA131-BR131)</f>
        <v>0</v>
      </c>
      <c r="BV131">
        <f>(BG131-BF131)/(BG131-AZ131)</f>
        <v>0</v>
      </c>
      <c r="BW131">
        <f>(BA131-BG131)/(BA131-AZ131)</f>
        <v>0</v>
      </c>
      <c r="BX131">
        <f>(BT131*BR131/BF131)</f>
        <v>0</v>
      </c>
      <c r="BY131">
        <f>(1-BX131)</f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f>$B$11*DQ131+$C$11*DR131+$F$11*EC131*(1-EF131)</f>
        <v>0</v>
      </c>
      <c r="CS131">
        <f>CR131*CT131</f>
        <v>0</v>
      </c>
      <c r="CT131">
        <f>($B$11*$D$9+$C$11*$D$9+$F$11*((EP131+EH131)/MAX(EP131+EH131+EQ131, 0.1)*$I$9+EQ131/MAX(EP131+EH131+EQ131, 0.1)*$J$9))/($B$11+$C$11+$F$11)</f>
        <v>0</v>
      </c>
      <c r="CU131">
        <f>($B$11*$K$9+$C$11*$K$9+$F$11*((EP131+EH131)/MAX(EP131+EH131+EQ131, 0.1)*$P$9+EQ131/MAX(EP131+EH131+EQ131, 0.1)*$Q$9))/($B$11+$C$11+$F$11)</f>
        <v>0</v>
      </c>
      <c r="CV131">
        <v>2.18</v>
      </c>
      <c r="CW131">
        <v>0.5</v>
      </c>
      <c r="CX131" t="s">
        <v>408</v>
      </c>
      <c r="CY131">
        <v>2</v>
      </c>
      <c r="CZ131" t="b">
        <v>1</v>
      </c>
      <c r="DA131">
        <v>1510790635.73214</v>
      </c>
      <c r="DB131">
        <v>186.097321428571</v>
      </c>
      <c r="DC131">
        <v>165.776285714286</v>
      </c>
      <c r="DD131">
        <v>25.1430607142857</v>
      </c>
      <c r="DE131">
        <v>24.4514357142857</v>
      </c>
      <c r="DF131">
        <v>180.819821428571</v>
      </c>
      <c r="DG131">
        <v>24.57485</v>
      </c>
      <c r="DH131">
        <v>500.080178571429</v>
      </c>
      <c r="DI131">
        <v>89.6008321428571</v>
      </c>
      <c r="DJ131">
        <v>0.100035717857143</v>
      </c>
      <c r="DK131">
        <v>26.7535285714286</v>
      </c>
      <c r="DL131">
        <v>27.5354821428571</v>
      </c>
      <c r="DM131">
        <v>999.9</v>
      </c>
      <c r="DN131">
        <v>0</v>
      </c>
      <c r="DO131">
        <v>0</v>
      </c>
      <c r="DP131">
        <v>9966.85107142857</v>
      </c>
      <c r="DQ131">
        <v>0</v>
      </c>
      <c r="DR131">
        <v>9.93583321428571</v>
      </c>
      <c r="DS131">
        <v>20.3211821428571</v>
      </c>
      <c r="DT131">
        <v>190.896857142857</v>
      </c>
      <c r="DU131">
        <v>169.93125</v>
      </c>
      <c r="DV131">
        <v>0.691624892857143</v>
      </c>
      <c r="DW131">
        <v>165.776285714286</v>
      </c>
      <c r="DX131">
        <v>24.4514357142857</v>
      </c>
      <c r="DY131">
        <v>2.25283821428571</v>
      </c>
      <c r="DZ131">
        <v>2.19086857142857</v>
      </c>
      <c r="EA131">
        <v>19.3430857142857</v>
      </c>
      <c r="EB131">
        <v>18.8956964285714</v>
      </c>
      <c r="EC131">
        <v>1999.94428571429</v>
      </c>
      <c r="ED131">
        <v>0.979994821428572</v>
      </c>
      <c r="EE131">
        <v>0.0200051571428571</v>
      </c>
      <c r="EF131">
        <v>0</v>
      </c>
      <c r="EG131">
        <v>2.235175</v>
      </c>
      <c r="EH131">
        <v>0</v>
      </c>
      <c r="EI131">
        <v>3668.85392857143</v>
      </c>
      <c r="EJ131">
        <v>17299.6607142857</v>
      </c>
      <c r="EK131">
        <v>40.1961785714286</v>
      </c>
      <c r="EL131">
        <v>40.8613571428571</v>
      </c>
      <c r="EM131">
        <v>39.62925</v>
      </c>
      <c r="EN131">
        <v>40.0488214285714</v>
      </c>
      <c r="EO131">
        <v>39.4483928571428</v>
      </c>
      <c r="EP131">
        <v>1959.93392857143</v>
      </c>
      <c r="EQ131">
        <v>40.0103571428571</v>
      </c>
      <c r="ER131">
        <v>0</v>
      </c>
      <c r="ES131">
        <v>1679677991.9</v>
      </c>
      <c r="ET131">
        <v>0</v>
      </c>
      <c r="EU131">
        <v>2.25661538461538</v>
      </c>
      <c r="EV131">
        <v>-0.721100855945415</v>
      </c>
      <c r="EW131">
        <v>45.937094031772</v>
      </c>
      <c r="EX131">
        <v>3669.22923076923</v>
      </c>
      <c r="EY131">
        <v>15</v>
      </c>
      <c r="EZ131">
        <v>0</v>
      </c>
      <c r="FA131" t="s">
        <v>409</v>
      </c>
      <c r="FB131">
        <v>1510822609</v>
      </c>
      <c r="FC131">
        <v>1510822610</v>
      </c>
      <c r="FD131">
        <v>0</v>
      </c>
      <c r="FE131">
        <v>-0.09</v>
      </c>
      <c r="FF131">
        <v>-0.009</v>
      </c>
      <c r="FG131">
        <v>6.722</v>
      </c>
      <c r="FH131">
        <v>0.497</v>
      </c>
      <c r="FI131">
        <v>420</v>
      </c>
      <c r="FJ131">
        <v>24</v>
      </c>
      <c r="FK131">
        <v>0.26</v>
      </c>
      <c r="FL131">
        <v>0.06</v>
      </c>
      <c r="FM131">
        <v>0.69812675</v>
      </c>
      <c r="FN131">
        <v>-0.0356638198874307</v>
      </c>
      <c r="FO131">
        <v>0.0189123127403155</v>
      </c>
      <c r="FP131">
        <v>1</v>
      </c>
      <c r="FQ131">
        <v>1</v>
      </c>
      <c r="FR131">
        <v>1</v>
      </c>
      <c r="FS131" t="s">
        <v>410</v>
      </c>
      <c r="FT131">
        <v>2.9737</v>
      </c>
      <c r="FU131">
        <v>2.75355</v>
      </c>
      <c r="FV131">
        <v>0.0393637</v>
      </c>
      <c r="FW131">
        <v>0.0358541</v>
      </c>
      <c r="FX131">
        <v>0.105578</v>
      </c>
      <c r="FY131">
        <v>0.104769</v>
      </c>
      <c r="FZ131">
        <v>37377.6</v>
      </c>
      <c r="GA131">
        <v>40922.9</v>
      </c>
      <c r="GB131">
        <v>35259.1</v>
      </c>
      <c r="GC131">
        <v>38493.1</v>
      </c>
      <c r="GD131">
        <v>44657.4</v>
      </c>
      <c r="GE131">
        <v>49743.5</v>
      </c>
      <c r="GF131">
        <v>55053.4</v>
      </c>
      <c r="GG131">
        <v>61712.3</v>
      </c>
      <c r="GH131">
        <v>1.99435</v>
      </c>
      <c r="GI131">
        <v>1.84035</v>
      </c>
      <c r="GJ131">
        <v>0.113346</v>
      </c>
      <c r="GK131">
        <v>0</v>
      </c>
      <c r="GL131">
        <v>25.6703</v>
      </c>
      <c r="GM131">
        <v>999.9</v>
      </c>
      <c r="GN131">
        <v>67.141</v>
      </c>
      <c r="GO131">
        <v>27.875</v>
      </c>
      <c r="GP131">
        <v>28.2286</v>
      </c>
      <c r="GQ131">
        <v>54.8294</v>
      </c>
      <c r="GR131">
        <v>48.9463</v>
      </c>
      <c r="GS131">
        <v>1</v>
      </c>
      <c r="GT131">
        <v>-0.0666895</v>
      </c>
      <c r="GU131">
        <v>0.792527</v>
      </c>
      <c r="GV131">
        <v>20.1501</v>
      </c>
      <c r="GW131">
        <v>5.19902</v>
      </c>
      <c r="GX131">
        <v>12.004</v>
      </c>
      <c r="GY131">
        <v>4.9755</v>
      </c>
      <c r="GZ131">
        <v>3.293</v>
      </c>
      <c r="HA131">
        <v>999.9</v>
      </c>
      <c r="HB131">
        <v>9999</v>
      </c>
      <c r="HC131">
        <v>9999</v>
      </c>
      <c r="HD131">
        <v>9999</v>
      </c>
      <c r="HE131">
        <v>1.86279</v>
      </c>
      <c r="HF131">
        <v>1.86784</v>
      </c>
      <c r="HG131">
        <v>1.86762</v>
      </c>
      <c r="HH131">
        <v>1.86874</v>
      </c>
      <c r="HI131">
        <v>1.86965</v>
      </c>
      <c r="HJ131">
        <v>1.86568</v>
      </c>
      <c r="HK131">
        <v>1.86676</v>
      </c>
      <c r="HL131">
        <v>1.86813</v>
      </c>
      <c r="HM131">
        <v>5</v>
      </c>
      <c r="HN131">
        <v>0</v>
      </c>
      <c r="HO131">
        <v>0</v>
      </c>
      <c r="HP131">
        <v>0</v>
      </c>
      <c r="HQ131" t="s">
        <v>411</v>
      </c>
      <c r="HR131" t="s">
        <v>412</v>
      </c>
      <c r="HS131" t="s">
        <v>413</v>
      </c>
      <c r="HT131" t="s">
        <v>413</v>
      </c>
      <c r="HU131" t="s">
        <v>413</v>
      </c>
      <c r="HV131" t="s">
        <v>413</v>
      </c>
      <c r="HW131">
        <v>0</v>
      </c>
      <c r="HX131">
        <v>100</v>
      </c>
      <c r="HY131">
        <v>100</v>
      </c>
      <c r="HZ131">
        <v>5.112</v>
      </c>
      <c r="IA131">
        <v>0.5694</v>
      </c>
      <c r="IB131">
        <v>4.05733592392587</v>
      </c>
      <c r="IC131">
        <v>0.00686039997816796</v>
      </c>
      <c r="ID131">
        <v>-6.09800565113382e-07</v>
      </c>
      <c r="IE131">
        <v>-3.62270322714017e-11</v>
      </c>
      <c r="IF131">
        <v>0.00552775430249796</v>
      </c>
      <c r="IG131">
        <v>-0.0240141547127097</v>
      </c>
      <c r="IH131">
        <v>0.00268956239764471</v>
      </c>
      <c r="II131">
        <v>-3.17667099220491e-05</v>
      </c>
      <c r="IJ131">
        <v>-3</v>
      </c>
      <c r="IK131">
        <v>2046</v>
      </c>
      <c r="IL131">
        <v>1</v>
      </c>
      <c r="IM131">
        <v>25</v>
      </c>
      <c r="IN131">
        <v>-532.8</v>
      </c>
      <c r="IO131">
        <v>-532.8</v>
      </c>
      <c r="IP131">
        <v>0.422363</v>
      </c>
      <c r="IQ131">
        <v>2.64282</v>
      </c>
      <c r="IR131">
        <v>1.54785</v>
      </c>
      <c r="IS131">
        <v>2.30957</v>
      </c>
      <c r="IT131">
        <v>1.34644</v>
      </c>
      <c r="IU131">
        <v>2.42554</v>
      </c>
      <c r="IV131">
        <v>31.9365</v>
      </c>
      <c r="IW131">
        <v>14.815</v>
      </c>
      <c r="IX131">
        <v>18</v>
      </c>
      <c r="IY131">
        <v>503.93</v>
      </c>
      <c r="IZ131">
        <v>405.621</v>
      </c>
      <c r="JA131">
        <v>24.0224</v>
      </c>
      <c r="JB131">
        <v>26.3893</v>
      </c>
      <c r="JC131">
        <v>30.0002</v>
      </c>
      <c r="JD131">
        <v>26.3445</v>
      </c>
      <c r="JE131">
        <v>26.2893</v>
      </c>
      <c r="JF131">
        <v>8.48505</v>
      </c>
      <c r="JG131">
        <v>23.7161</v>
      </c>
      <c r="JH131">
        <v>100</v>
      </c>
      <c r="JI131">
        <v>23.9982</v>
      </c>
      <c r="JJ131">
        <v>117.433</v>
      </c>
      <c r="JK131">
        <v>24.5021</v>
      </c>
      <c r="JL131">
        <v>102.171</v>
      </c>
      <c r="JM131">
        <v>102.74</v>
      </c>
    </row>
    <row r="132" spans="1:273">
      <c r="A132">
        <v>116</v>
      </c>
      <c r="B132">
        <v>1510790648.5</v>
      </c>
      <c r="C132">
        <v>2396.90000009537</v>
      </c>
      <c r="D132" t="s">
        <v>642</v>
      </c>
      <c r="E132" t="s">
        <v>643</v>
      </c>
      <c r="F132">
        <v>5</v>
      </c>
      <c r="G132" t="s">
        <v>405</v>
      </c>
      <c r="H132" t="s">
        <v>406</v>
      </c>
      <c r="I132">
        <v>1510790641.01852</v>
      </c>
      <c r="J132">
        <f>(K132)/1000</f>
        <v>0</v>
      </c>
      <c r="K132">
        <f>IF(CZ132, AN132, AH132)</f>
        <v>0</v>
      </c>
      <c r="L132">
        <f>IF(CZ132, AI132, AG132)</f>
        <v>0</v>
      </c>
      <c r="M132">
        <f>DB132 - IF(AU132&gt;1, L132*CV132*100.0/(AW132*DP132), 0)</f>
        <v>0</v>
      </c>
      <c r="N132">
        <f>((T132-J132/2)*M132-L132)/(T132+J132/2)</f>
        <v>0</v>
      </c>
      <c r="O132">
        <f>N132*(DI132+DJ132)/1000.0</f>
        <v>0</v>
      </c>
      <c r="P132">
        <f>(DB132 - IF(AU132&gt;1, L132*CV132*100.0/(AW132*DP132), 0))*(DI132+DJ132)/1000.0</f>
        <v>0</v>
      </c>
      <c r="Q132">
        <f>2.0/((1/S132-1/R132)+SIGN(S132)*SQRT((1/S132-1/R132)*(1/S132-1/R132) + 4*CW132/((CW132+1)*(CW132+1))*(2*1/S132*1/R132-1/R132*1/R132)))</f>
        <v>0</v>
      </c>
      <c r="R132">
        <f>IF(LEFT(CX132,1)&lt;&gt;"0",IF(LEFT(CX132,1)="1",3.0,CY132),$D$5+$E$5*(DP132*DI132/($K$5*1000))+$F$5*(DP132*DI132/($K$5*1000))*MAX(MIN(CV132,$J$5),$I$5)*MAX(MIN(CV132,$J$5),$I$5)+$G$5*MAX(MIN(CV132,$J$5),$I$5)*(DP132*DI132/($K$5*1000))+$H$5*(DP132*DI132/($K$5*1000))*(DP132*DI132/($K$5*1000)))</f>
        <v>0</v>
      </c>
      <c r="S132">
        <f>J132*(1000-(1000*0.61365*exp(17.502*W132/(240.97+W132))/(DI132+DJ132)+DD132)/2)/(1000*0.61365*exp(17.502*W132/(240.97+W132))/(DI132+DJ132)-DD132)</f>
        <v>0</v>
      </c>
      <c r="T132">
        <f>1/((CW132+1)/(Q132/1.6)+1/(R132/1.37)) + CW132/((CW132+1)/(Q132/1.6) + CW132/(R132/1.37))</f>
        <v>0</v>
      </c>
      <c r="U132">
        <f>(CR132*CU132)</f>
        <v>0</v>
      </c>
      <c r="V132">
        <f>(DK132+(U132+2*0.95*5.67E-8*(((DK132+$B$7)+273)^4-(DK132+273)^4)-44100*J132)/(1.84*29.3*R132+8*0.95*5.67E-8*(DK132+273)^3))</f>
        <v>0</v>
      </c>
      <c r="W132">
        <f>($C$7*DL132+$D$7*DM132+$E$7*V132)</f>
        <v>0</v>
      </c>
      <c r="X132">
        <f>0.61365*exp(17.502*W132/(240.97+W132))</f>
        <v>0</v>
      </c>
      <c r="Y132">
        <f>(Z132/AA132*100)</f>
        <v>0</v>
      </c>
      <c r="Z132">
        <f>DD132*(DI132+DJ132)/1000</f>
        <v>0</v>
      </c>
      <c r="AA132">
        <f>0.61365*exp(17.502*DK132/(240.97+DK132))</f>
        <v>0</v>
      </c>
      <c r="AB132">
        <f>(X132-DD132*(DI132+DJ132)/1000)</f>
        <v>0</v>
      </c>
      <c r="AC132">
        <f>(-J132*44100)</f>
        <v>0</v>
      </c>
      <c r="AD132">
        <f>2*29.3*R132*0.92*(DK132-W132)</f>
        <v>0</v>
      </c>
      <c r="AE132">
        <f>2*0.95*5.67E-8*(((DK132+$B$7)+273)^4-(W132+273)^4)</f>
        <v>0</v>
      </c>
      <c r="AF132">
        <f>U132+AE132+AC132+AD132</f>
        <v>0</v>
      </c>
      <c r="AG132">
        <f>DH132*AU132*(DC132-DB132*(1000-AU132*DE132)/(1000-AU132*DD132))/(100*CV132)</f>
        <v>0</v>
      </c>
      <c r="AH132">
        <f>1000*DH132*AU132*(DD132-DE132)/(100*CV132*(1000-AU132*DD132))</f>
        <v>0</v>
      </c>
      <c r="AI132">
        <f>(AJ132 - AK132 - DI132*1E3/(8.314*(DK132+273.15)) * AM132/DH132 * AL132) * DH132/(100*CV132) * (1000 - DE132)/1000</f>
        <v>0</v>
      </c>
      <c r="AJ132">
        <v>135.499171863891</v>
      </c>
      <c r="AK132">
        <v>149.945993939394</v>
      </c>
      <c r="AL132">
        <v>-3.37446136796655</v>
      </c>
      <c r="AM132">
        <v>64.2423246042722</v>
      </c>
      <c r="AN132">
        <f>(AP132 - AO132 + DI132*1E3/(8.314*(DK132+273.15)) * AR132/DH132 * AQ132) * DH132/(100*CV132) * 1000/(1000 - AP132)</f>
        <v>0</v>
      </c>
      <c r="AO132">
        <v>24.4585240859023</v>
      </c>
      <c r="AP132">
        <v>25.1751642424242</v>
      </c>
      <c r="AQ132">
        <v>0.000293112762506104</v>
      </c>
      <c r="AR132">
        <v>102.202052282038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MAX(0,($B$13+$C$13*DP132)/(1+$D$13*DP132)*DI132/(DK132+273)*$E$13)</f>
        <v>0</v>
      </c>
      <c r="AX132" t="s">
        <v>407</v>
      </c>
      <c r="AY132" t="s">
        <v>407</v>
      </c>
      <c r="AZ132">
        <v>0</v>
      </c>
      <c r="BA132">
        <v>0</v>
      </c>
      <c r="BB132">
        <f>1-AZ132/BA132</f>
        <v>0</v>
      </c>
      <c r="BC132">
        <v>0</v>
      </c>
      <c r="BD132" t="s">
        <v>407</v>
      </c>
      <c r="BE132" t="s">
        <v>407</v>
      </c>
      <c r="BF132">
        <v>0</v>
      </c>
      <c r="BG132">
        <v>0</v>
      </c>
      <c r="BH132">
        <f>1-BF132/BG132</f>
        <v>0</v>
      </c>
      <c r="BI132">
        <v>0.5</v>
      </c>
      <c r="BJ132">
        <f>CS132</f>
        <v>0</v>
      </c>
      <c r="BK132">
        <f>L132</f>
        <v>0</v>
      </c>
      <c r="BL132">
        <f>BH132*BI132*BJ132</f>
        <v>0</v>
      </c>
      <c r="BM132">
        <f>(BK132-BC132)/BJ132</f>
        <v>0</v>
      </c>
      <c r="BN132">
        <f>(BA132-BG132)/BG132</f>
        <v>0</v>
      </c>
      <c r="BO132">
        <f>AZ132/(BB132+AZ132/BG132)</f>
        <v>0</v>
      </c>
      <c r="BP132" t="s">
        <v>407</v>
      </c>
      <c r="BQ132">
        <v>0</v>
      </c>
      <c r="BR132">
        <f>IF(BQ132&lt;&gt;0, BQ132, BO132)</f>
        <v>0</v>
      </c>
      <c r="BS132">
        <f>1-BR132/BG132</f>
        <v>0</v>
      </c>
      <c r="BT132">
        <f>(BG132-BF132)/(BG132-BR132)</f>
        <v>0</v>
      </c>
      <c r="BU132">
        <f>(BA132-BG132)/(BA132-BR132)</f>
        <v>0</v>
      </c>
      <c r="BV132">
        <f>(BG132-BF132)/(BG132-AZ132)</f>
        <v>0</v>
      </c>
      <c r="BW132">
        <f>(BA132-BG132)/(BA132-AZ132)</f>
        <v>0</v>
      </c>
      <c r="BX132">
        <f>(BT132*BR132/BF132)</f>
        <v>0</v>
      </c>
      <c r="BY132">
        <f>(1-BX132)</f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f>$B$11*DQ132+$C$11*DR132+$F$11*EC132*(1-EF132)</f>
        <v>0</v>
      </c>
      <c r="CS132">
        <f>CR132*CT132</f>
        <v>0</v>
      </c>
      <c r="CT132">
        <f>($B$11*$D$9+$C$11*$D$9+$F$11*((EP132+EH132)/MAX(EP132+EH132+EQ132, 0.1)*$I$9+EQ132/MAX(EP132+EH132+EQ132, 0.1)*$J$9))/($B$11+$C$11+$F$11)</f>
        <v>0</v>
      </c>
      <c r="CU132">
        <f>($B$11*$K$9+$C$11*$K$9+$F$11*((EP132+EH132)/MAX(EP132+EH132+EQ132, 0.1)*$P$9+EQ132/MAX(EP132+EH132+EQ132, 0.1)*$Q$9))/($B$11+$C$11+$F$11)</f>
        <v>0</v>
      </c>
      <c r="CV132">
        <v>2.18</v>
      </c>
      <c r="CW132">
        <v>0.5</v>
      </c>
      <c r="CX132" t="s">
        <v>408</v>
      </c>
      <c r="CY132">
        <v>2</v>
      </c>
      <c r="CZ132" t="b">
        <v>1</v>
      </c>
      <c r="DA132">
        <v>1510790641.01852</v>
      </c>
      <c r="DB132">
        <v>168.910111111111</v>
      </c>
      <c r="DC132">
        <v>148.313</v>
      </c>
      <c r="DD132">
        <v>25.160662962963</v>
      </c>
      <c r="DE132">
        <v>24.4566407407407</v>
      </c>
      <c r="DF132">
        <v>163.746</v>
      </c>
      <c r="DG132">
        <v>24.5916037037037</v>
      </c>
      <c r="DH132">
        <v>500.076407407407</v>
      </c>
      <c r="DI132">
        <v>89.6008703703704</v>
      </c>
      <c r="DJ132">
        <v>0.0999833111111111</v>
      </c>
      <c r="DK132">
        <v>26.7511740740741</v>
      </c>
      <c r="DL132">
        <v>27.5273407407407</v>
      </c>
      <c r="DM132">
        <v>999.9</v>
      </c>
      <c r="DN132">
        <v>0</v>
      </c>
      <c r="DO132">
        <v>0</v>
      </c>
      <c r="DP132">
        <v>9966.4337037037</v>
      </c>
      <c r="DQ132">
        <v>0</v>
      </c>
      <c r="DR132">
        <v>9.93795629629629</v>
      </c>
      <c r="DS132">
        <v>20.5971222222222</v>
      </c>
      <c r="DT132">
        <v>173.269555555556</v>
      </c>
      <c r="DU132">
        <v>152.031222222222</v>
      </c>
      <c r="DV132">
        <v>0.704015592592593</v>
      </c>
      <c r="DW132">
        <v>148.313</v>
      </c>
      <c r="DX132">
        <v>24.4566407407407</v>
      </c>
      <c r="DY132">
        <v>2.2544162962963</v>
      </c>
      <c r="DZ132">
        <v>2.19133555555556</v>
      </c>
      <c r="EA132">
        <v>19.3543333333333</v>
      </c>
      <c r="EB132">
        <v>18.8991148148148</v>
      </c>
      <c r="EC132">
        <v>1999.9437037037</v>
      </c>
      <c r="ED132">
        <v>0.979995666666667</v>
      </c>
      <c r="EE132">
        <v>0.0200042555555556</v>
      </c>
      <c r="EF132">
        <v>0</v>
      </c>
      <c r="EG132">
        <v>2.2491</v>
      </c>
      <c r="EH132">
        <v>0</v>
      </c>
      <c r="EI132">
        <v>3672.96851851852</v>
      </c>
      <c r="EJ132">
        <v>17299.662962963</v>
      </c>
      <c r="EK132">
        <v>40.2983333333333</v>
      </c>
      <c r="EL132">
        <v>40.9511481481481</v>
      </c>
      <c r="EM132">
        <v>39.7266296296296</v>
      </c>
      <c r="EN132">
        <v>40.171</v>
      </c>
      <c r="EO132">
        <v>39.5483703703704</v>
      </c>
      <c r="EP132">
        <v>1959.9337037037</v>
      </c>
      <c r="EQ132">
        <v>40.01</v>
      </c>
      <c r="ER132">
        <v>0</v>
      </c>
      <c r="ES132">
        <v>1679677996.7</v>
      </c>
      <c r="ET132">
        <v>0</v>
      </c>
      <c r="EU132">
        <v>2.27812692307692</v>
      </c>
      <c r="EV132">
        <v>-0.139415388214248</v>
      </c>
      <c r="EW132">
        <v>48.2765812326331</v>
      </c>
      <c r="EX132">
        <v>3672.93423076923</v>
      </c>
      <c r="EY132">
        <v>15</v>
      </c>
      <c r="EZ132">
        <v>0</v>
      </c>
      <c r="FA132" t="s">
        <v>409</v>
      </c>
      <c r="FB132">
        <v>1510822609</v>
      </c>
      <c r="FC132">
        <v>1510822610</v>
      </c>
      <c r="FD132">
        <v>0</v>
      </c>
      <c r="FE132">
        <v>-0.09</v>
      </c>
      <c r="FF132">
        <v>-0.009</v>
      </c>
      <c r="FG132">
        <v>6.722</v>
      </c>
      <c r="FH132">
        <v>0.497</v>
      </c>
      <c r="FI132">
        <v>420</v>
      </c>
      <c r="FJ132">
        <v>24</v>
      </c>
      <c r="FK132">
        <v>0.26</v>
      </c>
      <c r="FL132">
        <v>0.06</v>
      </c>
      <c r="FM132">
        <v>0.69534585</v>
      </c>
      <c r="FN132">
        <v>0.13386977110694</v>
      </c>
      <c r="FO132">
        <v>0.0133285199413701</v>
      </c>
      <c r="FP132">
        <v>1</v>
      </c>
      <c r="FQ132">
        <v>1</v>
      </c>
      <c r="FR132">
        <v>1</v>
      </c>
      <c r="FS132" t="s">
        <v>410</v>
      </c>
      <c r="FT132">
        <v>2.97359</v>
      </c>
      <c r="FU132">
        <v>2.75378</v>
      </c>
      <c r="FV132">
        <v>0.0355501</v>
      </c>
      <c r="FW132">
        <v>0.0319045</v>
      </c>
      <c r="FX132">
        <v>0.105605</v>
      </c>
      <c r="FY132">
        <v>0.104773</v>
      </c>
      <c r="FZ132">
        <v>37525.8</v>
      </c>
      <c r="GA132">
        <v>41090.3</v>
      </c>
      <c r="GB132">
        <v>35259</v>
      </c>
      <c r="GC132">
        <v>38493</v>
      </c>
      <c r="GD132">
        <v>44656</v>
      </c>
      <c r="GE132">
        <v>49743</v>
      </c>
      <c r="GF132">
        <v>55053.4</v>
      </c>
      <c r="GG132">
        <v>61712.1</v>
      </c>
      <c r="GH132">
        <v>1.99425</v>
      </c>
      <c r="GI132">
        <v>1.84055</v>
      </c>
      <c r="GJ132">
        <v>0.112884</v>
      </c>
      <c r="GK132">
        <v>0</v>
      </c>
      <c r="GL132">
        <v>25.6667</v>
      </c>
      <c r="GM132">
        <v>999.9</v>
      </c>
      <c r="GN132">
        <v>67.141</v>
      </c>
      <c r="GO132">
        <v>27.875</v>
      </c>
      <c r="GP132">
        <v>28.2315</v>
      </c>
      <c r="GQ132">
        <v>54.7494</v>
      </c>
      <c r="GR132">
        <v>48.9824</v>
      </c>
      <c r="GS132">
        <v>1</v>
      </c>
      <c r="GT132">
        <v>-0.0666006</v>
      </c>
      <c r="GU132">
        <v>0.749218</v>
      </c>
      <c r="GV132">
        <v>20.1504</v>
      </c>
      <c r="GW132">
        <v>5.19797</v>
      </c>
      <c r="GX132">
        <v>12.004</v>
      </c>
      <c r="GY132">
        <v>4.97525</v>
      </c>
      <c r="GZ132">
        <v>3.2929</v>
      </c>
      <c r="HA132">
        <v>999.9</v>
      </c>
      <c r="HB132">
        <v>9999</v>
      </c>
      <c r="HC132">
        <v>9999</v>
      </c>
      <c r="HD132">
        <v>9999</v>
      </c>
      <c r="HE132">
        <v>1.86279</v>
      </c>
      <c r="HF132">
        <v>1.86783</v>
      </c>
      <c r="HG132">
        <v>1.86762</v>
      </c>
      <c r="HH132">
        <v>1.86874</v>
      </c>
      <c r="HI132">
        <v>1.86963</v>
      </c>
      <c r="HJ132">
        <v>1.86567</v>
      </c>
      <c r="HK132">
        <v>1.86676</v>
      </c>
      <c r="HL132">
        <v>1.86813</v>
      </c>
      <c r="HM132">
        <v>5</v>
      </c>
      <c r="HN132">
        <v>0</v>
      </c>
      <c r="HO132">
        <v>0</v>
      </c>
      <c r="HP132">
        <v>0</v>
      </c>
      <c r="HQ132" t="s">
        <v>411</v>
      </c>
      <c r="HR132" t="s">
        <v>412</v>
      </c>
      <c r="HS132" t="s">
        <v>413</v>
      </c>
      <c r="HT132" t="s">
        <v>413</v>
      </c>
      <c r="HU132" t="s">
        <v>413</v>
      </c>
      <c r="HV132" t="s">
        <v>413</v>
      </c>
      <c r="HW132">
        <v>0</v>
      </c>
      <c r="HX132">
        <v>100</v>
      </c>
      <c r="HY132">
        <v>100</v>
      </c>
      <c r="HZ132">
        <v>5.003</v>
      </c>
      <c r="IA132">
        <v>0.5698</v>
      </c>
      <c r="IB132">
        <v>4.05733592392587</v>
      </c>
      <c r="IC132">
        <v>0.00686039997816796</v>
      </c>
      <c r="ID132">
        <v>-6.09800565113382e-07</v>
      </c>
      <c r="IE132">
        <v>-3.62270322714017e-11</v>
      </c>
      <c r="IF132">
        <v>0.00552775430249796</v>
      </c>
      <c r="IG132">
        <v>-0.0240141547127097</v>
      </c>
      <c r="IH132">
        <v>0.00268956239764471</v>
      </c>
      <c r="II132">
        <v>-3.17667099220491e-05</v>
      </c>
      <c r="IJ132">
        <v>-3</v>
      </c>
      <c r="IK132">
        <v>2046</v>
      </c>
      <c r="IL132">
        <v>1</v>
      </c>
      <c r="IM132">
        <v>25</v>
      </c>
      <c r="IN132">
        <v>-532.7</v>
      </c>
      <c r="IO132">
        <v>-532.7</v>
      </c>
      <c r="IP132">
        <v>0.390625</v>
      </c>
      <c r="IQ132">
        <v>2.65137</v>
      </c>
      <c r="IR132">
        <v>1.54785</v>
      </c>
      <c r="IS132">
        <v>2.30957</v>
      </c>
      <c r="IT132">
        <v>1.34644</v>
      </c>
      <c r="IU132">
        <v>2.4292</v>
      </c>
      <c r="IV132">
        <v>31.9365</v>
      </c>
      <c r="IW132">
        <v>14.8062</v>
      </c>
      <c r="IX132">
        <v>18</v>
      </c>
      <c r="IY132">
        <v>503.864</v>
      </c>
      <c r="IZ132">
        <v>405.74</v>
      </c>
      <c r="JA132">
        <v>23.9897</v>
      </c>
      <c r="JB132">
        <v>26.3909</v>
      </c>
      <c r="JC132">
        <v>30.0003</v>
      </c>
      <c r="JD132">
        <v>26.3445</v>
      </c>
      <c r="JE132">
        <v>26.2904</v>
      </c>
      <c r="JF132">
        <v>7.72971</v>
      </c>
      <c r="JG132">
        <v>23.7161</v>
      </c>
      <c r="JH132">
        <v>100</v>
      </c>
      <c r="JI132">
        <v>23.9799</v>
      </c>
      <c r="JJ132">
        <v>97.2929</v>
      </c>
      <c r="JK132">
        <v>24.5311</v>
      </c>
      <c r="JL132">
        <v>102.171</v>
      </c>
      <c r="JM132">
        <v>102.739</v>
      </c>
    </row>
    <row r="133" spans="1:273">
      <c r="A133">
        <v>117</v>
      </c>
      <c r="B133">
        <v>1510790653.5</v>
      </c>
      <c r="C133">
        <v>2401.90000009537</v>
      </c>
      <c r="D133" t="s">
        <v>644</v>
      </c>
      <c r="E133" t="s">
        <v>645</v>
      </c>
      <c r="F133">
        <v>5</v>
      </c>
      <c r="G133" t="s">
        <v>405</v>
      </c>
      <c r="H133" t="s">
        <v>406</v>
      </c>
      <c r="I133">
        <v>1510790645.73214</v>
      </c>
      <c r="J133">
        <f>(K133)/1000</f>
        <v>0</v>
      </c>
      <c r="K133">
        <f>IF(CZ133, AN133, AH133)</f>
        <v>0</v>
      </c>
      <c r="L133">
        <f>IF(CZ133, AI133, AG133)</f>
        <v>0</v>
      </c>
      <c r="M133">
        <f>DB133 - IF(AU133&gt;1, L133*CV133*100.0/(AW133*DP133), 0)</f>
        <v>0</v>
      </c>
      <c r="N133">
        <f>((T133-J133/2)*M133-L133)/(T133+J133/2)</f>
        <v>0</v>
      </c>
      <c r="O133">
        <f>N133*(DI133+DJ133)/1000.0</f>
        <v>0</v>
      </c>
      <c r="P133">
        <f>(DB133 - IF(AU133&gt;1, L133*CV133*100.0/(AW133*DP133), 0))*(DI133+DJ133)/1000.0</f>
        <v>0</v>
      </c>
      <c r="Q133">
        <f>2.0/((1/S133-1/R133)+SIGN(S133)*SQRT((1/S133-1/R133)*(1/S133-1/R133) + 4*CW133/((CW133+1)*(CW133+1))*(2*1/S133*1/R133-1/R133*1/R133)))</f>
        <v>0</v>
      </c>
      <c r="R133">
        <f>IF(LEFT(CX133,1)&lt;&gt;"0",IF(LEFT(CX133,1)="1",3.0,CY133),$D$5+$E$5*(DP133*DI133/($K$5*1000))+$F$5*(DP133*DI133/($K$5*1000))*MAX(MIN(CV133,$J$5),$I$5)*MAX(MIN(CV133,$J$5),$I$5)+$G$5*MAX(MIN(CV133,$J$5),$I$5)*(DP133*DI133/($K$5*1000))+$H$5*(DP133*DI133/($K$5*1000))*(DP133*DI133/($K$5*1000)))</f>
        <v>0</v>
      </c>
      <c r="S133">
        <f>J133*(1000-(1000*0.61365*exp(17.502*W133/(240.97+W133))/(DI133+DJ133)+DD133)/2)/(1000*0.61365*exp(17.502*W133/(240.97+W133))/(DI133+DJ133)-DD133)</f>
        <v>0</v>
      </c>
      <c r="T133">
        <f>1/((CW133+1)/(Q133/1.6)+1/(R133/1.37)) + CW133/((CW133+1)/(Q133/1.6) + CW133/(R133/1.37))</f>
        <v>0</v>
      </c>
      <c r="U133">
        <f>(CR133*CU133)</f>
        <v>0</v>
      </c>
      <c r="V133">
        <f>(DK133+(U133+2*0.95*5.67E-8*(((DK133+$B$7)+273)^4-(DK133+273)^4)-44100*J133)/(1.84*29.3*R133+8*0.95*5.67E-8*(DK133+273)^3))</f>
        <v>0</v>
      </c>
      <c r="W133">
        <f>($C$7*DL133+$D$7*DM133+$E$7*V133)</f>
        <v>0</v>
      </c>
      <c r="X133">
        <f>0.61365*exp(17.502*W133/(240.97+W133))</f>
        <v>0</v>
      </c>
      <c r="Y133">
        <f>(Z133/AA133*100)</f>
        <v>0</v>
      </c>
      <c r="Z133">
        <f>DD133*(DI133+DJ133)/1000</f>
        <v>0</v>
      </c>
      <c r="AA133">
        <f>0.61365*exp(17.502*DK133/(240.97+DK133))</f>
        <v>0</v>
      </c>
      <c r="AB133">
        <f>(X133-DD133*(DI133+DJ133)/1000)</f>
        <v>0</v>
      </c>
      <c r="AC133">
        <f>(-J133*44100)</f>
        <v>0</v>
      </c>
      <c r="AD133">
        <f>2*29.3*R133*0.92*(DK133-W133)</f>
        <v>0</v>
      </c>
      <c r="AE133">
        <f>2*0.95*5.67E-8*(((DK133+$B$7)+273)^4-(W133+273)^4)</f>
        <v>0</v>
      </c>
      <c r="AF133">
        <f>U133+AE133+AC133+AD133</f>
        <v>0</v>
      </c>
      <c r="AG133">
        <f>DH133*AU133*(DC133-DB133*(1000-AU133*DE133)/(1000-AU133*DD133))/(100*CV133)</f>
        <v>0</v>
      </c>
      <c r="AH133">
        <f>1000*DH133*AU133*(DD133-DE133)/(100*CV133*(1000-AU133*DD133))</f>
        <v>0</v>
      </c>
      <c r="AI133">
        <f>(AJ133 - AK133 - DI133*1E3/(8.314*(DK133+273.15)) * AM133/DH133 * AL133) * DH133/(100*CV133) * (1000 - DE133)/1000</f>
        <v>0</v>
      </c>
      <c r="AJ133">
        <v>118.834750011977</v>
      </c>
      <c r="AK133">
        <v>133.238727272727</v>
      </c>
      <c r="AL133">
        <v>-3.33863720034725</v>
      </c>
      <c r="AM133">
        <v>64.2423246042722</v>
      </c>
      <c r="AN133">
        <f>(AP133 - AO133 + DI133*1E3/(8.314*(DK133+273.15)) * AR133/DH133 * AQ133) * DH133/(100*CV133) * 1000/(1000 - AP133)</f>
        <v>0</v>
      </c>
      <c r="AO133">
        <v>24.4599332744565</v>
      </c>
      <c r="AP133">
        <v>25.1817612121212</v>
      </c>
      <c r="AQ133">
        <v>0.00013543346718022</v>
      </c>
      <c r="AR133">
        <v>102.202052282038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MAX(0,($B$13+$C$13*DP133)/(1+$D$13*DP133)*DI133/(DK133+273)*$E$13)</f>
        <v>0</v>
      </c>
      <c r="AX133" t="s">
        <v>407</v>
      </c>
      <c r="AY133" t="s">
        <v>407</v>
      </c>
      <c r="AZ133">
        <v>0</v>
      </c>
      <c r="BA133">
        <v>0</v>
      </c>
      <c r="BB133">
        <f>1-AZ133/BA133</f>
        <v>0</v>
      </c>
      <c r="BC133">
        <v>0</v>
      </c>
      <c r="BD133" t="s">
        <v>407</v>
      </c>
      <c r="BE133" t="s">
        <v>407</v>
      </c>
      <c r="BF133">
        <v>0</v>
      </c>
      <c r="BG133">
        <v>0</v>
      </c>
      <c r="BH133">
        <f>1-BF133/BG133</f>
        <v>0</v>
      </c>
      <c r="BI133">
        <v>0.5</v>
      </c>
      <c r="BJ133">
        <f>CS133</f>
        <v>0</v>
      </c>
      <c r="BK133">
        <f>L133</f>
        <v>0</v>
      </c>
      <c r="BL133">
        <f>BH133*BI133*BJ133</f>
        <v>0</v>
      </c>
      <c r="BM133">
        <f>(BK133-BC133)/BJ133</f>
        <v>0</v>
      </c>
      <c r="BN133">
        <f>(BA133-BG133)/BG133</f>
        <v>0</v>
      </c>
      <c r="BO133">
        <f>AZ133/(BB133+AZ133/BG133)</f>
        <v>0</v>
      </c>
      <c r="BP133" t="s">
        <v>407</v>
      </c>
      <c r="BQ133">
        <v>0</v>
      </c>
      <c r="BR133">
        <f>IF(BQ133&lt;&gt;0, BQ133, BO133)</f>
        <v>0</v>
      </c>
      <c r="BS133">
        <f>1-BR133/BG133</f>
        <v>0</v>
      </c>
      <c r="BT133">
        <f>(BG133-BF133)/(BG133-BR133)</f>
        <v>0</v>
      </c>
      <c r="BU133">
        <f>(BA133-BG133)/(BA133-BR133)</f>
        <v>0</v>
      </c>
      <c r="BV133">
        <f>(BG133-BF133)/(BG133-AZ133)</f>
        <v>0</v>
      </c>
      <c r="BW133">
        <f>(BA133-BG133)/(BA133-AZ133)</f>
        <v>0</v>
      </c>
      <c r="BX133">
        <f>(BT133*BR133/BF133)</f>
        <v>0</v>
      </c>
      <c r="BY133">
        <f>(1-BX133)</f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f>$B$11*DQ133+$C$11*DR133+$F$11*EC133*(1-EF133)</f>
        <v>0</v>
      </c>
      <c r="CS133">
        <f>CR133*CT133</f>
        <v>0</v>
      </c>
      <c r="CT133">
        <f>($B$11*$D$9+$C$11*$D$9+$F$11*((EP133+EH133)/MAX(EP133+EH133+EQ133, 0.1)*$I$9+EQ133/MAX(EP133+EH133+EQ133, 0.1)*$J$9))/($B$11+$C$11+$F$11)</f>
        <v>0</v>
      </c>
      <c r="CU133">
        <f>($B$11*$K$9+$C$11*$K$9+$F$11*((EP133+EH133)/MAX(EP133+EH133+EQ133, 0.1)*$P$9+EQ133/MAX(EP133+EH133+EQ133, 0.1)*$Q$9))/($B$11+$C$11+$F$11)</f>
        <v>0</v>
      </c>
      <c r="CV133">
        <v>2.18</v>
      </c>
      <c r="CW133">
        <v>0.5</v>
      </c>
      <c r="CX133" t="s">
        <v>408</v>
      </c>
      <c r="CY133">
        <v>2</v>
      </c>
      <c r="CZ133" t="b">
        <v>1</v>
      </c>
      <c r="DA133">
        <v>1510790645.73214</v>
      </c>
      <c r="DB133">
        <v>153.575857142857</v>
      </c>
      <c r="DC133">
        <v>132.87625</v>
      </c>
      <c r="DD133">
        <v>25.170475</v>
      </c>
      <c r="DE133">
        <v>24.4585142857143</v>
      </c>
      <c r="DF133">
        <v>148.513321428571</v>
      </c>
      <c r="DG133">
        <v>24.6009392857143</v>
      </c>
      <c r="DH133">
        <v>500.069535714286</v>
      </c>
      <c r="DI133">
        <v>89.6008464285714</v>
      </c>
      <c r="DJ133">
        <v>0.0999074928571429</v>
      </c>
      <c r="DK133">
        <v>26.7490607142857</v>
      </c>
      <c r="DL133">
        <v>27.5244892857143</v>
      </c>
      <c r="DM133">
        <v>999.9</v>
      </c>
      <c r="DN133">
        <v>0</v>
      </c>
      <c r="DO133">
        <v>0</v>
      </c>
      <c r="DP133">
        <v>9983.10464285714</v>
      </c>
      <c r="DQ133">
        <v>0</v>
      </c>
      <c r="DR133">
        <v>9.94676678571429</v>
      </c>
      <c r="DS133">
        <v>20.6995678571429</v>
      </c>
      <c r="DT133">
        <v>157.541142857143</v>
      </c>
      <c r="DU133">
        <v>136.207642857143</v>
      </c>
      <c r="DV133">
        <v>0.711957214285714</v>
      </c>
      <c r="DW133">
        <v>132.87625</v>
      </c>
      <c r="DX133">
        <v>24.4585142857143</v>
      </c>
      <c r="DY133">
        <v>2.255295</v>
      </c>
      <c r="DZ133">
        <v>2.19150285714286</v>
      </c>
      <c r="EA133">
        <v>19.3605964285714</v>
      </c>
      <c r="EB133">
        <v>18.9003357142857</v>
      </c>
      <c r="EC133">
        <v>1999.96678571429</v>
      </c>
      <c r="ED133">
        <v>0.979996428571429</v>
      </c>
      <c r="EE133">
        <v>0.0200034428571429</v>
      </c>
      <c r="EF133">
        <v>0</v>
      </c>
      <c r="EG133">
        <v>2.26537857142857</v>
      </c>
      <c r="EH133">
        <v>0</v>
      </c>
      <c r="EI133">
        <v>3676.92892857143</v>
      </c>
      <c r="EJ133">
        <v>17299.8607142857</v>
      </c>
      <c r="EK133">
        <v>40.3926785714286</v>
      </c>
      <c r="EL133">
        <v>41.0287857142857</v>
      </c>
      <c r="EM133">
        <v>39.81225</v>
      </c>
      <c r="EN133">
        <v>40.2809642857143</v>
      </c>
      <c r="EO133">
        <v>39.627</v>
      </c>
      <c r="EP133">
        <v>1959.95857142857</v>
      </c>
      <c r="EQ133">
        <v>40.0071428571429</v>
      </c>
      <c r="ER133">
        <v>0</v>
      </c>
      <c r="ES133">
        <v>1679678001.5</v>
      </c>
      <c r="ET133">
        <v>0</v>
      </c>
      <c r="EU133">
        <v>2.26879230769231</v>
      </c>
      <c r="EV133">
        <v>0.541176066691588</v>
      </c>
      <c r="EW133">
        <v>50.1900854078477</v>
      </c>
      <c r="EX133">
        <v>3676.94</v>
      </c>
      <c r="EY133">
        <v>15</v>
      </c>
      <c r="EZ133">
        <v>0</v>
      </c>
      <c r="FA133" t="s">
        <v>409</v>
      </c>
      <c r="FB133">
        <v>1510822609</v>
      </c>
      <c r="FC133">
        <v>1510822610</v>
      </c>
      <c r="FD133">
        <v>0</v>
      </c>
      <c r="FE133">
        <v>-0.09</v>
      </c>
      <c r="FF133">
        <v>-0.009</v>
      </c>
      <c r="FG133">
        <v>6.722</v>
      </c>
      <c r="FH133">
        <v>0.497</v>
      </c>
      <c r="FI133">
        <v>420</v>
      </c>
      <c r="FJ133">
        <v>24</v>
      </c>
      <c r="FK133">
        <v>0.26</v>
      </c>
      <c r="FL133">
        <v>0.06</v>
      </c>
      <c r="FM133">
        <v>0.7053563</v>
      </c>
      <c r="FN133">
        <v>0.111272487804877</v>
      </c>
      <c r="FO133">
        <v>0.0109016564548696</v>
      </c>
      <c r="FP133">
        <v>1</v>
      </c>
      <c r="FQ133">
        <v>1</v>
      </c>
      <c r="FR133">
        <v>1</v>
      </c>
      <c r="FS133" t="s">
        <v>410</v>
      </c>
      <c r="FT133">
        <v>2.97354</v>
      </c>
      <c r="FU133">
        <v>2.7539</v>
      </c>
      <c r="FV133">
        <v>0.0316803</v>
      </c>
      <c r="FW133">
        <v>0.0277665</v>
      </c>
      <c r="FX133">
        <v>0.105621</v>
      </c>
      <c r="FY133">
        <v>0.104777</v>
      </c>
      <c r="FZ133">
        <v>37676.6</v>
      </c>
      <c r="GA133">
        <v>41265.5</v>
      </c>
      <c r="GB133">
        <v>35259.3</v>
      </c>
      <c r="GC133">
        <v>38492.6</v>
      </c>
      <c r="GD133">
        <v>44655.3</v>
      </c>
      <c r="GE133">
        <v>49742.5</v>
      </c>
      <c r="GF133">
        <v>55053.7</v>
      </c>
      <c r="GG133">
        <v>61711.9</v>
      </c>
      <c r="GH133">
        <v>1.99443</v>
      </c>
      <c r="GI133">
        <v>1.84022</v>
      </c>
      <c r="GJ133">
        <v>0.114337</v>
      </c>
      <c r="GK133">
        <v>0</v>
      </c>
      <c r="GL133">
        <v>25.6646</v>
      </c>
      <c r="GM133">
        <v>999.9</v>
      </c>
      <c r="GN133">
        <v>67.141</v>
      </c>
      <c r="GO133">
        <v>27.875</v>
      </c>
      <c r="GP133">
        <v>28.2314</v>
      </c>
      <c r="GQ133">
        <v>54.9094</v>
      </c>
      <c r="GR133">
        <v>49.363</v>
      </c>
      <c r="GS133">
        <v>1</v>
      </c>
      <c r="GT133">
        <v>-0.0667912</v>
      </c>
      <c r="GU133">
        <v>0.73165</v>
      </c>
      <c r="GV133">
        <v>20.1504</v>
      </c>
      <c r="GW133">
        <v>5.19932</v>
      </c>
      <c r="GX133">
        <v>12.004</v>
      </c>
      <c r="GY133">
        <v>4.97535</v>
      </c>
      <c r="GZ133">
        <v>3.293</v>
      </c>
      <c r="HA133">
        <v>999.9</v>
      </c>
      <c r="HB133">
        <v>9999</v>
      </c>
      <c r="HC133">
        <v>9999</v>
      </c>
      <c r="HD133">
        <v>9999</v>
      </c>
      <c r="HE133">
        <v>1.86279</v>
      </c>
      <c r="HF133">
        <v>1.86783</v>
      </c>
      <c r="HG133">
        <v>1.86763</v>
      </c>
      <c r="HH133">
        <v>1.86874</v>
      </c>
      <c r="HI133">
        <v>1.86961</v>
      </c>
      <c r="HJ133">
        <v>1.86567</v>
      </c>
      <c r="HK133">
        <v>1.86676</v>
      </c>
      <c r="HL133">
        <v>1.86813</v>
      </c>
      <c r="HM133">
        <v>5</v>
      </c>
      <c r="HN133">
        <v>0</v>
      </c>
      <c r="HO133">
        <v>0</v>
      </c>
      <c r="HP133">
        <v>0</v>
      </c>
      <c r="HQ133" t="s">
        <v>411</v>
      </c>
      <c r="HR133" t="s">
        <v>412</v>
      </c>
      <c r="HS133" t="s">
        <v>413</v>
      </c>
      <c r="HT133" t="s">
        <v>413</v>
      </c>
      <c r="HU133" t="s">
        <v>413</v>
      </c>
      <c r="HV133" t="s">
        <v>413</v>
      </c>
      <c r="HW133">
        <v>0</v>
      </c>
      <c r="HX133">
        <v>100</v>
      </c>
      <c r="HY133">
        <v>100</v>
      </c>
      <c r="HZ133">
        <v>4.894</v>
      </c>
      <c r="IA133">
        <v>0.5701</v>
      </c>
      <c r="IB133">
        <v>4.05733592392587</v>
      </c>
      <c r="IC133">
        <v>0.00686039997816796</v>
      </c>
      <c r="ID133">
        <v>-6.09800565113382e-07</v>
      </c>
      <c r="IE133">
        <v>-3.62270322714017e-11</v>
      </c>
      <c r="IF133">
        <v>0.00552775430249796</v>
      </c>
      <c r="IG133">
        <v>-0.0240141547127097</v>
      </c>
      <c r="IH133">
        <v>0.00268956239764471</v>
      </c>
      <c r="II133">
        <v>-3.17667099220491e-05</v>
      </c>
      <c r="IJ133">
        <v>-3</v>
      </c>
      <c r="IK133">
        <v>2046</v>
      </c>
      <c r="IL133">
        <v>1</v>
      </c>
      <c r="IM133">
        <v>25</v>
      </c>
      <c r="IN133">
        <v>-532.6</v>
      </c>
      <c r="IO133">
        <v>-532.6</v>
      </c>
      <c r="IP133">
        <v>0.349121</v>
      </c>
      <c r="IQ133">
        <v>2.66357</v>
      </c>
      <c r="IR133">
        <v>1.54785</v>
      </c>
      <c r="IS133">
        <v>2.30957</v>
      </c>
      <c r="IT133">
        <v>1.34644</v>
      </c>
      <c r="IU133">
        <v>2.29126</v>
      </c>
      <c r="IV133">
        <v>31.9365</v>
      </c>
      <c r="IW133">
        <v>14.7975</v>
      </c>
      <c r="IX133">
        <v>18</v>
      </c>
      <c r="IY133">
        <v>503.999</v>
      </c>
      <c r="IZ133">
        <v>405.567</v>
      </c>
      <c r="JA133">
        <v>23.9715</v>
      </c>
      <c r="JB133">
        <v>26.3921</v>
      </c>
      <c r="JC133">
        <v>30.0001</v>
      </c>
      <c r="JD133">
        <v>26.3467</v>
      </c>
      <c r="JE133">
        <v>26.2916</v>
      </c>
      <c r="JF133">
        <v>7.01732</v>
      </c>
      <c r="JG133">
        <v>23.7161</v>
      </c>
      <c r="JH133">
        <v>100</v>
      </c>
      <c r="JI133">
        <v>23.9504</v>
      </c>
      <c r="JJ133">
        <v>83.8558</v>
      </c>
      <c r="JK133">
        <v>24.5603</v>
      </c>
      <c r="JL133">
        <v>102.171</v>
      </c>
      <c r="JM133">
        <v>102.739</v>
      </c>
    </row>
    <row r="134" spans="1:273">
      <c r="A134">
        <v>118</v>
      </c>
      <c r="B134">
        <v>1510790658.5</v>
      </c>
      <c r="C134">
        <v>2406.90000009537</v>
      </c>
      <c r="D134" t="s">
        <v>646</v>
      </c>
      <c r="E134" t="s">
        <v>647</v>
      </c>
      <c r="F134">
        <v>5</v>
      </c>
      <c r="G134" t="s">
        <v>405</v>
      </c>
      <c r="H134" t="s">
        <v>406</v>
      </c>
      <c r="I134">
        <v>1510790651</v>
      </c>
      <c r="J134">
        <f>(K134)/1000</f>
        <v>0</v>
      </c>
      <c r="K134">
        <f>IF(CZ134, AN134, AH134)</f>
        <v>0</v>
      </c>
      <c r="L134">
        <f>IF(CZ134, AI134, AG134)</f>
        <v>0</v>
      </c>
      <c r="M134">
        <f>DB134 - IF(AU134&gt;1, L134*CV134*100.0/(AW134*DP134), 0)</f>
        <v>0</v>
      </c>
      <c r="N134">
        <f>((T134-J134/2)*M134-L134)/(T134+J134/2)</f>
        <v>0</v>
      </c>
      <c r="O134">
        <f>N134*(DI134+DJ134)/1000.0</f>
        <v>0</v>
      </c>
      <c r="P134">
        <f>(DB134 - IF(AU134&gt;1, L134*CV134*100.0/(AW134*DP134), 0))*(DI134+DJ134)/1000.0</f>
        <v>0</v>
      </c>
      <c r="Q134">
        <f>2.0/((1/S134-1/R134)+SIGN(S134)*SQRT((1/S134-1/R134)*(1/S134-1/R134) + 4*CW134/((CW134+1)*(CW134+1))*(2*1/S134*1/R134-1/R134*1/R134)))</f>
        <v>0</v>
      </c>
      <c r="R134">
        <f>IF(LEFT(CX134,1)&lt;&gt;"0",IF(LEFT(CX134,1)="1",3.0,CY134),$D$5+$E$5*(DP134*DI134/($K$5*1000))+$F$5*(DP134*DI134/($K$5*1000))*MAX(MIN(CV134,$J$5),$I$5)*MAX(MIN(CV134,$J$5),$I$5)+$G$5*MAX(MIN(CV134,$J$5),$I$5)*(DP134*DI134/($K$5*1000))+$H$5*(DP134*DI134/($K$5*1000))*(DP134*DI134/($K$5*1000)))</f>
        <v>0</v>
      </c>
      <c r="S134">
        <f>J134*(1000-(1000*0.61365*exp(17.502*W134/(240.97+W134))/(DI134+DJ134)+DD134)/2)/(1000*0.61365*exp(17.502*W134/(240.97+W134))/(DI134+DJ134)-DD134)</f>
        <v>0</v>
      </c>
      <c r="T134">
        <f>1/((CW134+1)/(Q134/1.6)+1/(R134/1.37)) + CW134/((CW134+1)/(Q134/1.6) + CW134/(R134/1.37))</f>
        <v>0</v>
      </c>
      <c r="U134">
        <f>(CR134*CU134)</f>
        <v>0</v>
      </c>
      <c r="V134">
        <f>(DK134+(U134+2*0.95*5.67E-8*(((DK134+$B$7)+273)^4-(DK134+273)^4)-44100*J134)/(1.84*29.3*R134+8*0.95*5.67E-8*(DK134+273)^3))</f>
        <v>0</v>
      </c>
      <c r="W134">
        <f>($C$7*DL134+$D$7*DM134+$E$7*V134)</f>
        <v>0</v>
      </c>
      <c r="X134">
        <f>0.61365*exp(17.502*W134/(240.97+W134))</f>
        <v>0</v>
      </c>
      <c r="Y134">
        <f>(Z134/AA134*100)</f>
        <v>0</v>
      </c>
      <c r="Z134">
        <f>DD134*(DI134+DJ134)/1000</f>
        <v>0</v>
      </c>
      <c r="AA134">
        <f>0.61365*exp(17.502*DK134/(240.97+DK134))</f>
        <v>0</v>
      </c>
      <c r="AB134">
        <f>(X134-DD134*(DI134+DJ134)/1000)</f>
        <v>0</v>
      </c>
      <c r="AC134">
        <f>(-J134*44100)</f>
        <v>0</v>
      </c>
      <c r="AD134">
        <f>2*29.3*R134*0.92*(DK134-W134)</f>
        <v>0</v>
      </c>
      <c r="AE134">
        <f>2*0.95*5.67E-8*(((DK134+$B$7)+273)^4-(W134+273)^4)</f>
        <v>0</v>
      </c>
      <c r="AF134">
        <f>U134+AE134+AC134+AD134</f>
        <v>0</v>
      </c>
      <c r="AG134">
        <f>DH134*AU134*(DC134-DB134*(1000-AU134*DE134)/(1000-AU134*DD134))/(100*CV134)</f>
        <v>0</v>
      </c>
      <c r="AH134">
        <f>1000*DH134*AU134*(DD134-DE134)/(100*CV134*(1000-AU134*DD134))</f>
        <v>0</v>
      </c>
      <c r="AI134">
        <f>(AJ134 - AK134 - DI134*1E3/(8.314*(DK134+273.15)) * AM134/DH134 * AL134) * DH134/(100*CV134) * (1000 - DE134)/1000</f>
        <v>0</v>
      </c>
      <c r="AJ134">
        <v>101.344478775489</v>
      </c>
      <c r="AK134">
        <v>116.214345454545</v>
      </c>
      <c r="AL134">
        <v>-3.40502810597402</v>
      </c>
      <c r="AM134">
        <v>64.2423246042722</v>
      </c>
      <c r="AN134">
        <f>(AP134 - AO134 + DI134*1E3/(8.314*(DK134+273.15)) * AR134/DH134 * AQ134) * DH134/(100*CV134) * 1000/(1000 - AP134)</f>
        <v>0</v>
      </c>
      <c r="AO134">
        <v>24.4607553565699</v>
      </c>
      <c r="AP134">
        <v>25.1859351515151</v>
      </c>
      <c r="AQ134">
        <v>6.09674229343627e-05</v>
      </c>
      <c r="AR134">
        <v>102.202052282038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MAX(0,($B$13+$C$13*DP134)/(1+$D$13*DP134)*DI134/(DK134+273)*$E$13)</f>
        <v>0</v>
      </c>
      <c r="AX134" t="s">
        <v>407</v>
      </c>
      <c r="AY134" t="s">
        <v>407</v>
      </c>
      <c r="AZ134">
        <v>0</v>
      </c>
      <c r="BA134">
        <v>0</v>
      </c>
      <c r="BB134">
        <f>1-AZ134/BA134</f>
        <v>0</v>
      </c>
      <c r="BC134">
        <v>0</v>
      </c>
      <c r="BD134" t="s">
        <v>407</v>
      </c>
      <c r="BE134" t="s">
        <v>407</v>
      </c>
      <c r="BF134">
        <v>0</v>
      </c>
      <c r="BG134">
        <v>0</v>
      </c>
      <c r="BH134">
        <f>1-BF134/BG134</f>
        <v>0</v>
      </c>
      <c r="BI134">
        <v>0.5</v>
      </c>
      <c r="BJ134">
        <f>CS134</f>
        <v>0</v>
      </c>
      <c r="BK134">
        <f>L134</f>
        <v>0</v>
      </c>
      <c r="BL134">
        <f>BH134*BI134*BJ134</f>
        <v>0</v>
      </c>
      <c r="BM134">
        <f>(BK134-BC134)/BJ134</f>
        <v>0</v>
      </c>
      <c r="BN134">
        <f>(BA134-BG134)/BG134</f>
        <v>0</v>
      </c>
      <c r="BO134">
        <f>AZ134/(BB134+AZ134/BG134)</f>
        <v>0</v>
      </c>
      <c r="BP134" t="s">
        <v>407</v>
      </c>
      <c r="BQ134">
        <v>0</v>
      </c>
      <c r="BR134">
        <f>IF(BQ134&lt;&gt;0, BQ134, BO134)</f>
        <v>0</v>
      </c>
      <c r="BS134">
        <f>1-BR134/BG134</f>
        <v>0</v>
      </c>
      <c r="BT134">
        <f>(BG134-BF134)/(BG134-BR134)</f>
        <v>0</v>
      </c>
      <c r="BU134">
        <f>(BA134-BG134)/(BA134-BR134)</f>
        <v>0</v>
      </c>
      <c r="BV134">
        <f>(BG134-BF134)/(BG134-AZ134)</f>
        <v>0</v>
      </c>
      <c r="BW134">
        <f>(BA134-BG134)/(BA134-AZ134)</f>
        <v>0</v>
      </c>
      <c r="BX134">
        <f>(BT134*BR134/BF134)</f>
        <v>0</v>
      </c>
      <c r="BY134">
        <f>(1-BX134)</f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f>$B$11*DQ134+$C$11*DR134+$F$11*EC134*(1-EF134)</f>
        <v>0</v>
      </c>
      <c r="CS134">
        <f>CR134*CT134</f>
        <v>0</v>
      </c>
      <c r="CT134">
        <f>($B$11*$D$9+$C$11*$D$9+$F$11*((EP134+EH134)/MAX(EP134+EH134+EQ134, 0.1)*$I$9+EQ134/MAX(EP134+EH134+EQ134, 0.1)*$J$9))/($B$11+$C$11+$F$11)</f>
        <v>0</v>
      </c>
      <c r="CU134">
        <f>($B$11*$K$9+$C$11*$K$9+$F$11*((EP134+EH134)/MAX(EP134+EH134+EQ134, 0.1)*$P$9+EQ134/MAX(EP134+EH134+EQ134, 0.1)*$Q$9))/($B$11+$C$11+$F$11)</f>
        <v>0</v>
      </c>
      <c r="CV134">
        <v>2.18</v>
      </c>
      <c r="CW134">
        <v>0.5</v>
      </c>
      <c r="CX134" t="s">
        <v>408</v>
      </c>
      <c r="CY134">
        <v>2</v>
      </c>
      <c r="CZ134" t="b">
        <v>1</v>
      </c>
      <c r="DA134">
        <v>1510790651</v>
      </c>
      <c r="DB134">
        <v>136.358518518519</v>
      </c>
      <c r="DC134">
        <v>115.2545</v>
      </c>
      <c r="DD134">
        <v>25.1786740740741</v>
      </c>
      <c r="DE134">
        <v>24.460062962963</v>
      </c>
      <c r="DF134">
        <v>131.410407407407</v>
      </c>
      <c r="DG134">
        <v>24.6087481481481</v>
      </c>
      <c r="DH134">
        <v>500.085888888889</v>
      </c>
      <c r="DI134">
        <v>89.5996333333333</v>
      </c>
      <c r="DJ134">
        <v>0.0999307222222222</v>
      </c>
      <c r="DK134">
        <v>26.7468407407407</v>
      </c>
      <c r="DL134">
        <v>27.5240481481482</v>
      </c>
      <c r="DM134">
        <v>999.9</v>
      </c>
      <c r="DN134">
        <v>0</v>
      </c>
      <c r="DO134">
        <v>0</v>
      </c>
      <c r="DP134">
        <v>10000.322962963</v>
      </c>
      <c r="DQ134">
        <v>0</v>
      </c>
      <c r="DR134">
        <v>9.95276851851852</v>
      </c>
      <c r="DS134">
        <v>21.1039814814815</v>
      </c>
      <c r="DT134">
        <v>139.880444444444</v>
      </c>
      <c r="DU134">
        <v>118.144318518519</v>
      </c>
      <c r="DV134">
        <v>0.71860762962963</v>
      </c>
      <c r="DW134">
        <v>115.2545</v>
      </c>
      <c r="DX134">
        <v>24.460062962963</v>
      </c>
      <c r="DY134">
        <v>2.25599851851852</v>
      </c>
      <c r="DZ134">
        <v>2.19161222222222</v>
      </c>
      <c r="EA134">
        <v>19.3656111111111</v>
      </c>
      <c r="EB134">
        <v>18.9011407407407</v>
      </c>
      <c r="EC134">
        <v>1999.94111111111</v>
      </c>
      <c r="ED134">
        <v>0.979996888888889</v>
      </c>
      <c r="EE134">
        <v>0.0200029518518519</v>
      </c>
      <c r="EF134">
        <v>0</v>
      </c>
      <c r="EG134">
        <v>2.31274074074074</v>
      </c>
      <c r="EH134">
        <v>0</v>
      </c>
      <c r="EI134">
        <v>3681.57814814815</v>
      </c>
      <c r="EJ134">
        <v>17299.6296296296</v>
      </c>
      <c r="EK134">
        <v>40.4928518518518</v>
      </c>
      <c r="EL134">
        <v>41.1178148148148</v>
      </c>
      <c r="EM134">
        <v>39.9002222222222</v>
      </c>
      <c r="EN134">
        <v>40.4002222222222</v>
      </c>
      <c r="EO134">
        <v>39.7196296296296</v>
      </c>
      <c r="EP134">
        <v>1959.9362962963</v>
      </c>
      <c r="EQ134">
        <v>40.0037037037037</v>
      </c>
      <c r="ER134">
        <v>0</v>
      </c>
      <c r="ES134">
        <v>1679678006.9</v>
      </c>
      <c r="ET134">
        <v>0</v>
      </c>
      <c r="EU134">
        <v>2.311216</v>
      </c>
      <c r="EV134">
        <v>-0.500246156689302</v>
      </c>
      <c r="EW134">
        <v>57.5169230029656</v>
      </c>
      <c r="EX134">
        <v>3682.004</v>
      </c>
      <c r="EY134">
        <v>15</v>
      </c>
      <c r="EZ134">
        <v>0</v>
      </c>
      <c r="FA134" t="s">
        <v>409</v>
      </c>
      <c r="FB134">
        <v>1510822609</v>
      </c>
      <c r="FC134">
        <v>1510822610</v>
      </c>
      <c r="FD134">
        <v>0</v>
      </c>
      <c r="FE134">
        <v>-0.09</v>
      </c>
      <c r="FF134">
        <v>-0.009</v>
      </c>
      <c r="FG134">
        <v>6.722</v>
      </c>
      <c r="FH134">
        <v>0.497</v>
      </c>
      <c r="FI134">
        <v>420</v>
      </c>
      <c r="FJ134">
        <v>24</v>
      </c>
      <c r="FK134">
        <v>0.26</v>
      </c>
      <c r="FL134">
        <v>0.06</v>
      </c>
      <c r="FM134">
        <v>0.7136989</v>
      </c>
      <c r="FN134">
        <v>0.0808615834896808</v>
      </c>
      <c r="FO134">
        <v>0.00786469059404119</v>
      </c>
      <c r="FP134">
        <v>1</v>
      </c>
      <c r="FQ134">
        <v>1</v>
      </c>
      <c r="FR134">
        <v>1</v>
      </c>
      <c r="FS134" t="s">
        <v>410</v>
      </c>
      <c r="FT134">
        <v>2.97348</v>
      </c>
      <c r="FU134">
        <v>2.75402</v>
      </c>
      <c r="FV134">
        <v>0.027668</v>
      </c>
      <c r="FW134">
        <v>0.0236504</v>
      </c>
      <c r="FX134">
        <v>0.105627</v>
      </c>
      <c r="FY134">
        <v>0.104792</v>
      </c>
      <c r="FZ134">
        <v>37832.4</v>
      </c>
      <c r="GA134">
        <v>41439.9</v>
      </c>
      <c r="GB134">
        <v>35259</v>
      </c>
      <c r="GC134">
        <v>38492.4</v>
      </c>
      <c r="GD134">
        <v>44654.7</v>
      </c>
      <c r="GE134">
        <v>49741.3</v>
      </c>
      <c r="GF134">
        <v>55053.5</v>
      </c>
      <c r="GG134">
        <v>61711.6</v>
      </c>
      <c r="GH134">
        <v>1.99428</v>
      </c>
      <c r="GI134">
        <v>1.84037</v>
      </c>
      <c r="GJ134">
        <v>0.113063</v>
      </c>
      <c r="GK134">
        <v>0</v>
      </c>
      <c r="GL134">
        <v>25.6642</v>
      </c>
      <c r="GM134">
        <v>999.9</v>
      </c>
      <c r="GN134">
        <v>67.141</v>
      </c>
      <c r="GO134">
        <v>27.875</v>
      </c>
      <c r="GP134">
        <v>28.2314</v>
      </c>
      <c r="GQ134">
        <v>55.0994</v>
      </c>
      <c r="GR134">
        <v>49.5112</v>
      </c>
      <c r="GS134">
        <v>1</v>
      </c>
      <c r="GT134">
        <v>-0.0661814</v>
      </c>
      <c r="GU134">
        <v>0.764316</v>
      </c>
      <c r="GV134">
        <v>20.15</v>
      </c>
      <c r="GW134">
        <v>5.19917</v>
      </c>
      <c r="GX134">
        <v>12.004</v>
      </c>
      <c r="GY134">
        <v>4.97535</v>
      </c>
      <c r="GZ134">
        <v>3.29295</v>
      </c>
      <c r="HA134">
        <v>999.9</v>
      </c>
      <c r="HB134">
        <v>9999</v>
      </c>
      <c r="HC134">
        <v>9999</v>
      </c>
      <c r="HD134">
        <v>9999</v>
      </c>
      <c r="HE134">
        <v>1.86279</v>
      </c>
      <c r="HF134">
        <v>1.86783</v>
      </c>
      <c r="HG134">
        <v>1.86764</v>
      </c>
      <c r="HH134">
        <v>1.86874</v>
      </c>
      <c r="HI134">
        <v>1.86963</v>
      </c>
      <c r="HJ134">
        <v>1.86566</v>
      </c>
      <c r="HK134">
        <v>1.86676</v>
      </c>
      <c r="HL134">
        <v>1.86813</v>
      </c>
      <c r="HM134">
        <v>5</v>
      </c>
      <c r="HN134">
        <v>0</v>
      </c>
      <c r="HO134">
        <v>0</v>
      </c>
      <c r="HP134">
        <v>0</v>
      </c>
      <c r="HQ134" t="s">
        <v>411</v>
      </c>
      <c r="HR134" t="s">
        <v>412</v>
      </c>
      <c r="HS134" t="s">
        <v>413</v>
      </c>
      <c r="HT134" t="s">
        <v>413</v>
      </c>
      <c r="HU134" t="s">
        <v>413</v>
      </c>
      <c r="HV134" t="s">
        <v>413</v>
      </c>
      <c r="HW134">
        <v>0</v>
      </c>
      <c r="HX134">
        <v>100</v>
      </c>
      <c r="HY134">
        <v>100</v>
      </c>
      <c r="HZ134">
        <v>4.783</v>
      </c>
      <c r="IA134">
        <v>0.5703</v>
      </c>
      <c r="IB134">
        <v>4.05733592392587</v>
      </c>
      <c r="IC134">
        <v>0.00686039997816796</v>
      </c>
      <c r="ID134">
        <v>-6.09800565113382e-07</v>
      </c>
      <c r="IE134">
        <v>-3.62270322714017e-11</v>
      </c>
      <c r="IF134">
        <v>0.00552775430249796</v>
      </c>
      <c r="IG134">
        <v>-0.0240141547127097</v>
      </c>
      <c r="IH134">
        <v>0.00268956239764471</v>
      </c>
      <c r="II134">
        <v>-3.17667099220491e-05</v>
      </c>
      <c r="IJ134">
        <v>-3</v>
      </c>
      <c r="IK134">
        <v>2046</v>
      </c>
      <c r="IL134">
        <v>1</v>
      </c>
      <c r="IM134">
        <v>25</v>
      </c>
      <c r="IN134">
        <v>-532.5</v>
      </c>
      <c r="IO134">
        <v>-532.5</v>
      </c>
      <c r="IP134">
        <v>0.317383</v>
      </c>
      <c r="IQ134">
        <v>2.66113</v>
      </c>
      <c r="IR134">
        <v>1.54785</v>
      </c>
      <c r="IS134">
        <v>2.30957</v>
      </c>
      <c r="IT134">
        <v>1.34644</v>
      </c>
      <c r="IU134">
        <v>2.33887</v>
      </c>
      <c r="IV134">
        <v>31.9365</v>
      </c>
      <c r="IW134">
        <v>14.8062</v>
      </c>
      <c r="IX134">
        <v>18</v>
      </c>
      <c r="IY134">
        <v>503.9</v>
      </c>
      <c r="IZ134">
        <v>405.658</v>
      </c>
      <c r="JA134">
        <v>23.9474</v>
      </c>
      <c r="JB134">
        <v>26.3931</v>
      </c>
      <c r="JC134">
        <v>30.0003</v>
      </c>
      <c r="JD134">
        <v>26.3467</v>
      </c>
      <c r="JE134">
        <v>26.2927</v>
      </c>
      <c r="JF134">
        <v>6.25245</v>
      </c>
      <c r="JG134">
        <v>23.4208</v>
      </c>
      <c r="JH134">
        <v>100</v>
      </c>
      <c r="JI134">
        <v>23.9258</v>
      </c>
      <c r="JJ134">
        <v>63.5592</v>
      </c>
      <c r="JK134">
        <v>24.5868</v>
      </c>
      <c r="JL134">
        <v>102.171</v>
      </c>
      <c r="JM134">
        <v>102.738</v>
      </c>
    </row>
    <row r="135" spans="1:273">
      <c r="A135">
        <v>119</v>
      </c>
      <c r="B135">
        <v>1510790663.5</v>
      </c>
      <c r="C135">
        <v>2411.90000009537</v>
      </c>
      <c r="D135" t="s">
        <v>648</v>
      </c>
      <c r="E135" t="s">
        <v>649</v>
      </c>
      <c r="F135">
        <v>5</v>
      </c>
      <c r="G135" t="s">
        <v>405</v>
      </c>
      <c r="H135" t="s">
        <v>406</v>
      </c>
      <c r="I135">
        <v>1510790655.71429</v>
      </c>
      <c r="J135">
        <f>(K135)/1000</f>
        <v>0</v>
      </c>
      <c r="K135">
        <f>IF(CZ135, AN135, AH135)</f>
        <v>0</v>
      </c>
      <c r="L135">
        <f>IF(CZ135, AI135, AG135)</f>
        <v>0</v>
      </c>
      <c r="M135">
        <f>DB135 - IF(AU135&gt;1, L135*CV135*100.0/(AW135*DP135), 0)</f>
        <v>0</v>
      </c>
      <c r="N135">
        <f>((T135-J135/2)*M135-L135)/(T135+J135/2)</f>
        <v>0</v>
      </c>
      <c r="O135">
        <f>N135*(DI135+DJ135)/1000.0</f>
        <v>0</v>
      </c>
      <c r="P135">
        <f>(DB135 - IF(AU135&gt;1, L135*CV135*100.0/(AW135*DP135), 0))*(DI135+DJ135)/1000.0</f>
        <v>0</v>
      </c>
      <c r="Q135">
        <f>2.0/((1/S135-1/R135)+SIGN(S135)*SQRT((1/S135-1/R135)*(1/S135-1/R135) + 4*CW135/((CW135+1)*(CW135+1))*(2*1/S135*1/R135-1/R135*1/R135)))</f>
        <v>0</v>
      </c>
      <c r="R135">
        <f>IF(LEFT(CX135,1)&lt;&gt;"0",IF(LEFT(CX135,1)="1",3.0,CY135),$D$5+$E$5*(DP135*DI135/($K$5*1000))+$F$5*(DP135*DI135/($K$5*1000))*MAX(MIN(CV135,$J$5),$I$5)*MAX(MIN(CV135,$J$5),$I$5)+$G$5*MAX(MIN(CV135,$J$5),$I$5)*(DP135*DI135/($K$5*1000))+$H$5*(DP135*DI135/($K$5*1000))*(DP135*DI135/($K$5*1000)))</f>
        <v>0</v>
      </c>
      <c r="S135">
        <f>J135*(1000-(1000*0.61365*exp(17.502*W135/(240.97+W135))/(DI135+DJ135)+DD135)/2)/(1000*0.61365*exp(17.502*W135/(240.97+W135))/(DI135+DJ135)-DD135)</f>
        <v>0</v>
      </c>
      <c r="T135">
        <f>1/((CW135+1)/(Q135/1.6)+1/(R135/1.37)) + CW135/((CW135+1)/(Q135/1.6) + CW135/(R135/1.37))</f>
        <v>0</v>
      </c>
      <c r="U135">
        <f>(CR135*CU135)</f>
        <v>0</v>
      </c>
      <c r="V135">
        <f>(DK135+(U135+2*0.95*5.67E-8*(((DK135+$B$7)+273)^4-(DK135+273)^4)-44100*J135)/(1.84*29.3*R135+8*0.95*5.67E-8*(DK135+273)^3))</f>
        <v>0</v>
      </c>
      <c r="W135">
        <f>($C$7*DL135+$D$7*DM135+$E$7*V135)</f>
        <v>0</v>
      </c>
      <c r="X135">
        <f>0.61365*exp(17.502*W135/(240.97+W135))</f>
        <v>0</v>
      </c>
      <c r="Y135">
        <f>(Z135/AA135*100)</f>
        <v>0</v>
      </c>
      <c r="Z135">
        <f>DD135*(DI135+DJ135)/1000</f>
        <v>0</v>
      </c>
      <c r="AA135">
        <f>0.61365*exp(17.502*DK135/(240.97+DK135))</f>
        <v>0</v>
      </c>
      <c r="AB135">
        <f>(X135-DD135*(DI135+DJ135)/1000)</f>
        <v>0</v>
      </c>
      <c r="AC135">
        <f>(-J135*44100)</f>
        <v>0</v>
      </c>
      <c r="AD135">
        <f>2*29.3*R135*0.92*(DK135-W135)</f>
        <v>0</v>
      </c>
      <c r="AE135">
        <f>2*0.95*5.67E-8*(((DK135+$B$7)+273)^4-(W135+273)^4)</f>
        <v>0</v>
      </c>
      <c r="AF135">
        <f>U135+AE135+AC135+AD135</f>
        <v>0</v>
      </c>
      <c r="AG135">
        <f>DH135*AU135*(DC135-DB135*(1000-AU135*DE135)/(1000-AU135*DD135))/(100*CV135)</f>
        <v>0</v>
      </c>
      <c r="AH135">
        <f>1000*DH135*AU135*(DD135-DE135)/(100*CV135*(1000-AU135*DD135))</f>
        <v>0</v>
      </c>
      <c r="AI135">
        <f>(AJ135 - AK135 - DI135*1E3/(8.314*(DK135+273.15)) * AM135/DH135 * AL135) * DH135/(100*CV135) * (1000 - DE135)/1000</f>
        <v>0</v>
      </c>
      <c r="AJ135">
        <v>84.4150871988701</v>
      </c>
      <c r="AK135">
        <v>99.3403381818182</v>
      </c>
      <c r="AL135">
        <v>-3.38459832179313</v>
      </c>
      <c r="AM135">
        <v>64.2423246042722</v>
      </c>
      <c r="AN135">
        <f>(AP135 - AO135 + DI135*1E3/(8.314*(DK135+273.15)) * AR135/DH135 * AQ135) * DH135/(100*CV135) * 1000/(1000 - AP135)</f>
        <v>0</v>
      </c>
      <c r="AO135">
        <v>24.4848630593388</v>
      </c>
      <c r="AP135">
        <v>25.1993424242424</v>
      </c>
      <c r="AQ135">
        <v>0.00019125663604245</v>
      </c>
      <c r="AR135">
        <v>102.202052282038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MAX(0,($B$13+$C$13*DP135)/(1+$D$13*DP135)*DI135/(DK135+273)*$E$13)</f>
        <v>0</v>
      </c>
      <c r="AX135" t="s">
        <v>407</v>
      </c>
      <c r="AY135" t="s">
        <v>407</v>
      </c>
      <c r="AZ135">
        <v>0</v>
      </c>
      <c r="BA135">
        <v>0</v>
      </c>
      <c r="BB135">
        <f>1-AZ135/BA135</f>
        <v>0</v>
      </c>
      <c r="BC135">
        <v>0</v>
      </c>
      <c r="BD135" t="s">
        <v>407</v>
      </c>
      <c r="BE135" t="s">
        <v>407</v>
      </c>
      <c r="BF135">
        <v>0</v>
      </c>
      <c r="BG135">
        <v>0</v>
      </c>
      <c r="BH135">
        <f>1-BF135/BG135</f>
        <v>0</v>
      </c>
      <c r="BI135">
        <v>0.5</v>
      </c>
      <c r="BJ135">
        <f>CS135</f>
        <v>0</v>
      </c>
      <c r="BK135">
        <f>L135</f>
        <v>0</v>
      </c>
      <c r="BL135">
        <f>BH135*BI135*BJ135</f>
        <v>0</v>
      </c>
      <c r="BM135">
        <f>(BK135-BC135)/BJ135</f>
        <v>0</v>
      </c>
      <c r="BN135">
        <f>(BA135-BG135)/BG135</f>
        <v>0</v>
      </c>
      <c r="BO135">
        <f>AZ135/(BB135+AZ135/BG135)</f>
        <v>0</v>
      </c>
      <c r="BP135" t="s">
        <v>407</v>
      </c>
      <c r="BQ135">
        <v>0</v>
      </c>
      <c r="BR135">
        <f>IF(BQ135&lt;&gt;0, BQ135, BO135)</f>
        <v>0</v>
      </c>
      <c r="BS135">
        <f>1-BR135/BG135</f>
        <v>0</v>
      </c>
      <c r="BT135">
        <f>(BG135-BF135)/(BG135-BR135)</f>
        <v>0</v>
      </c>
      <c r="BU135">
        <f>(BA135-BG135)/(BA135-BR135)</f>
        <v>0</v>
      </c>
      <c r="BV135">
        <f>(BG135-BF135)/(BG135-AZ135)</f>
        <v>0</v>
      </c>
      <c r="BW135">
        <f>(BA135-BG135)/(BA135-AZ135)</f>
        <v>0</v>
      </c>
      <c r="BX135">
        <f>(BT135*BR135/BF135)</f>
        <v>0</v>
      </c>
      <c r="BY135">
        <f>(1-BX135)</f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f>$B$11*DQ135+$C$11*DR135+$F$11*EC135*(1-EF135)</f>
        <v>0</v>
      </c>
      <c r="CS135">
        <f>CR135*CT135</f>
        <v>0</v>
      </c>
      <c r="CT135">
        <f>($B$11*$D$9+$C$11*$D$9+$F$11*((EP135+EH135)/MAX(EP135+EH135+EQ135, 0.1)*$I$9+EQ135/MAX(EP135+EH135+EQ135, 0.1)*$J$9))/($B$11+$C$11+$F$11)</f>
        <v>0</v>
      </c>
      <c r="CU135">
        <f>($B$11*$K$9+$C$11*$K$9+$F$11*((EP135+EH135)/MAX(EP135+EH135+EQ135, 0.1)*$P$9+EQ135/MAX(EP135+EH135+EQ135, 0.1)*$Q$9))/($B$11+$C$11+$F$11)</f>
        <v>0</v>
      </c>
      <c r="CV135">
        <v>2.18</v>
      </c>
      <c r="CW135">
        <v>0.5</v>
      </c>
      <c r="CX135" t="s">
        <v>408</v>
      </c>
      <c r="CY135">
        <v>2</v>
      </c>
      <c r="CZ135" t="b">
        <v>1</v>
      </c>
      <c r="DA135">
        <v>1510790655.71429</v>
      </c>
      <c r="DB135">
        <v>120.858953571429</v>
      </c>
      <c r="DC135">
        <v>99.5498857142857</v>
      </c>
      <c r="DD135">
        <v>25.1853</v>
      </c>
      <c r="DE135">
        <v>24.4683428571429</v>
      </c>
      <c r="DF135">
        <v>116.014014285714</v>
      </c>
      <c r="DG135">
        <v>24.6150464285714</v>
      </c>
      <c r="DH135">
        <v>500.092642857143</v>
      </c>
      <c r="DI135">
        <v>89.5982535714286</v>
      </c>
      <c r="DJ135">
        <v>0.100030389285714</v>
      </c>
      <c r="DK135">
        <v>26.7454642857143</v>
      </c>
      <c r="DL135">
        <v>27.5227392857143</v>
      </c>
      <c r="DM135">
        <v>999.9</v>
      </c>
      <c r="DN135">
        <v>0</v>
      </c>
      <c r="DO135">
        <v>0</v>
      </c>
      <c r="DP135">
        <v>10001.5614285714</v>
      </c>
      <c r="DQ135">
        <v>0</v>
      </c>
      <c r="DR135">
        <v>9.96292178571429</v>
      </c>
      <c r="DS135">
        <v>21.3090035714286</v>
      </c>
      <c r="DT135">
        <v>123.981292857143</v>
      </c>
      <c r="DU135">
        <v>102.046607142857</v>
      </c>
      <c r="DV135">
        <v>0.716951607142857</v>
      </c>
      <c r="DW135">
        <v>99.5498857142857</v>
      </c>
      <c r="DX135">
        <v>24.4683428571429</v>
      </c>
      <c r="DY135">
        <v>2.2565575</v>
      </c>
      <c r="DZ135">
        <v>2.19232071428571</v>
      </c>
      <c r="EA135">
        <v>19.3695964285714</v>
      </c>
      <c r="EB135">
        <v>18.9063142857143</v>
      </c>
      <c r="EC135">
        <v>1999.96928571429</v>
      </c>
      <c r="ED135">
        <v>0.979997821428571</v>
      </c>
      <c r="EE135">
        <v>0.0200019571428571</v>
      </c>
      <c r="EF135">
        <v>0</v>
      </c>
      <c r="EG135">
        <v>2.32426785714286</v>
      </c>
      <c r="EH135">
        <v>0</v>
      </c>
      <c r="EI135">
        <v>3686.075</v>
      </c>
      <c r="EJ135">
        <v>17299.8714285714</v>
      </c>
      <c r="EK135">
        <v>40.5823928571429</v>
      </c>
      <c r="EL135">
        <v>41.19175</v>
      </c>
      <c r="EM135">
        <v>39.9818928571429</v>
      </c>
      <c r="EN135">
        <v>40.5020714285714</v>
      </c>
      <c r="EO135">
        <v>39.80325</v>
      </c>
      <c r="EP135">
        <v>1959.9675</v>
      </c>
      <c r="EQ135">
        <v>40.0007142857143</v>
      </c>
      <c r="ER135">
        <v>0</v>
      </c>
      <c r="ES135">
        <v>1679678011.7</v>
      </c>
      <c r="ET135">
        <v>0</v>
      </c>
      <c r="EU135">
        <v>2.307236</v>
      </c>
      <c r="EV135">
        <v>-0.0550077008039487</v>
      </c>
      <c r="EW135">
        <v>60.4907692508761</v>
      </c>
      <c r="EX135">
        <v>3686.6584</v>
      </c>
      <c r="EY135">
        <v>15</v>
      </c>
      <c r="EZ135">
        <v>0</v>
      </c>
      <c r="FA135" t="s">
        <v>409</v>
      </c>
      <c r="FB135">
        <v>1510822609</v>
      </c>
      <c r="FC135">
        <v>1510822610</v>
      </c>
      <c r="FD135">
        <v>0</v>
      </c>
      <c r="FE135">
        <v>-0.09</v>
      </c>
      <c r="FF135">
        <v>-0.009</v>
      </c>
      <c r="FG135">
        <v>6.722</v>
      </c>
      <c r="FH135">
        <v>0.497</v>
      </c>
      <c r="FI135">
        <v>420</v>
      </c>
      <c r="FJ135">
        <v>24</v>
      </c>
      <c r="FK135">
        <v>0.26</v>
      </c>
      <c r="FL135">
        <v>0.06</v>
      </c>
      <c r="FM135">
        <v>0.7162664</v>
      </c>
      <c r="FN135">
        <v>0.010882018761726</v>
      </c>
      <c r="FO135">
        <v>0.00584272096629643</v>
      </c>
      <c r="FP135">
        <v>1</v>
      </c>
      <c r="FQ135">
        <v>1</v>
      </c>
      <c r="FR135">
        <v>1</v>
      </c>
      <c r="FS135" t="s">
        <v>410</v>
      </c>
      <c r="FT135">
        <v>2.97371</v>
      </c>
      <c r="FU135">
        <v>2.75383</v>
      </c>
      <c r="FV135">
        <v>0.0235957</v>
      </c>
      <c r="FW135">
        <v>0.0192846</v>
      </c>
      <c r="FX135">
        <v>0.105669</v>
      </c>
      <c r="FY135">
        <v>0.104872</v>
      </c>
      <c r="FZ135">
        <v>37990.8</v>
      </c>
      <c r="GA135">
        <v>41625.1</v>
      </c>
      <c r="GB135">
        <v>35259</v>
      </c>
      <c r="GC135">
        <v>38492.4</v>
      </c>
      <c r="GD135">
        <v>44652.5</v>
      </c>
      <c r="GE135">
        <v>49736.8</v>
      </c>
      <c r="GF135">
        <v>55053.5</v>
      </c>
      <c r="GG135">
        <v>61711.6</v>
      </c>
      <c r="GH135">
        <v>1.99417</v>
      </c>
      <c r="GI135">
        <v>1.8402</v>
      </c>
      <c r="GJ135">
        <v>0.113167</v>
      </c>
      <c r="GK135">
        <v>0</v>
      </c>
      <c r="GL135">
        <v>25.662</v>
      </c>
      <c r="GM135">
        <v>999.9</v>
      </c>
      <c r="GN135">
        <v>67.159</v>
      </c>
      <c r="GO135">
        <v>27.875</v>
      </c>
      <c r="GP135">
        <v>28.2349</v>
      </c>
      <c r="GQ135">
        <v>54.9894</v>
      </c>
      <c r="GR135">
        <v>49.1867</v>
      </c>
      <c r="GS135">
        <v>1</v>
      </c>
      <c r="GT135">
        <v>-0.0662957</v>
      </c>
      <c r="GU135">
        <v>0.764273</v>
      </c>
      <c r="GV135">
        <v>20.1501</v>
      </c>
      <c r="GW135">
        <v>5.19887</v>
      </c>
      <c r="GX135">
        <v>12.004</v>
      </c>
      <c r="GY135">
        <v>4.9755</v>
      </c>
      <c r="GZ135">
        <v>3.293</v>
      </c>
      <c r="HA135">
        <v>999.9</v>
      </c>
      <c r="HB135">
        <v>9999</v>
      </c>
      <c r="HC135">
        <v>9999</v>
      </c>
      <c r="HD135">
        <v>9999</v>
      </c>
      <c r="HE135">
        <v>1.86279</v>
      </c>
      <c r="HF135">
        <v>1.86783</v>
      </c>
      <c r="HG135">
        <v>1.86766</v>
      </c>
      <c r="HH135">
        <v>1.86873</v>
      </c>
      <c r="HI135">
        <v>1.86964</v>
      </c>
      <c r="HJ135">
        <v>1.86568</v>
      </c>
      <c r="HK135">
        <v>1.86676</v>
      </c>
      <c r="HL135">
        <v>1.86813</v>
      </c>
      <c r="HM135">
        <v>5</v>
      </c>
      <c r="HN135">
        <v>0</v>
      </c>
      <c r="HO135">
        <v>0</v>
      </c>
      <c r="HP135">
        <v>0</v>
      </c>
      <c r="HQ135" t="s">
        <v>411</v>
      </c>
      <c r="HR135" t="s">
        <v>412</v>
      </c>
      <c r="HS135" t="s">
        <v>413</v>
      </c>
      <c r="HT135" t="s">
        <v>413</v>
      </c>
      <c r="HU135" t="s">
        <v>413</v>
      </c>
      <c r="HV135" t="s">
        <v>413</v>
      </c>
      <c r="HW135">
        <v>0</v>
      </c>
      <c r="HX135">
        <v>100</v>
      </c>
      <c r="HY135">
        <v>100</v>
      </c>
      <c r="HZ135">
        <v>4.673</v>
      </c>
      <c r="IA135">
        <v>0.571</v>
      </c>
      <c r="IB135">
        <v>4.05733592392587</v>
      </c>
      <c r="IC135">
        <v>0.00686039997816796</v>
      </c>
      <c r="ID135">
        <v>-6.09800565113382e-07</v>
      </c>
      <c r="IE135">
        <v>-3.62270322714017e-11</v>
      </c>
      <c r="IF135">
        <v>0.00552775430249796</v>
      </c>
      <c r="IG135">
        <v>-0.0240141547127097</v>
      </c>
      <c r="IH135">
        <v>0.00268956239764471</v>
      </c>
      <c r="II135">
        <v>-3.17667099220491e-05</v>
      </c>
      <c r="IJ135">
        <v>-3</v>
      </c>
      <c r="IK135">
        <v>2046</v>
      </c>
      <c r="IL135">
        <v>1</v>
      </c>
      <c r="IM135">
        <v>25</v>
      </c>
      <c r="IN135">
        <v>-532.4</v>
      </c>
      <c r="IO135">
        <v>-532.4</v>
      </c>
      <c r="IP135">
        <v>0.274658</v>
      </c>
      <c r="IQ135">
        <v>2.66479</v>
      </c>
      <c r="IR135">
        <v>1.54785</v>
      </c>
      <c r="IS135">
        <v>2.30957</v>
      </c>
      <c r="IT135">
        <v>1.34644</v>
      </c>
      <c r="IU135">
        <v>2.45361</v>
      </c>
      <c r="IV135">
        <v>31.9365</v>
      </c>
      <c r="IW135">
        <v>14.8062</v>
      </c>
      <c r="IX135">
        <v>18</v>
      </c>
      <c r="IY135">
        <v>503.855</v>
      </c>
      <c r="IZ135">
        <v>405.569</v>
      </c>
      <c r="JA135">
        <v>23.922</v>
      </c>
      <c r="JB135">
        <v>26.3954</v>
      </c>
      <c r="JC135">
        <v>30.0001</v>
      </c>
      <c r="JD135">
        <v>26.3489</v>
      </c>
      <c r="JE135">
        <v>26.2937</v>
      </c>
      <c r="JF135">
        <v>5.53549</v>
      </c>
      <c r="JG135">
        <v>23.1344</v>
      </c>
      <c r="JH135">
        <v>100</v>
      </c>
      <c r="JI135">
        <v>23.9112</v>
      </c>
      <c r="JJ135">
        <v>50.09</v>
      </c>
      <c r="JK135">
        <v>24.6029</v>
      </c>
      <c r="JL135">
        <v>102.171</v>
      </c>
      <c r="JM135">
        <v>102.738</v>
      </c>
    </row>
    <row r="136" spans="1:273">
      <c r="A136">
        <v>120</v>
      </c>
      <c r="B136">
        <v>1510790668.5</v>
      </c>
      <c r="C136">
        <v>2416.90000009537</v>
      </c>
      <c r="D136" t="s">
        <v>650</v>
      </c>
      <c r="E136" t="s">
        <v>651</v>
      </c>
      <c r="F136">
        <v>5</v>
      </c>
      <c r="G136" t="s">
        <v>405</v>
      </c>
      <c r="H136" t="s">
        <v>406</v>
      </c>
      <c r="I136">
        <v>1510790661</v>
      </c>
      <c r="J136">
        <f>(K136)/1000</f>
        <v>0</v>
      </c>
      <c r="K136">
        <f>IF(CZ136, AN136, AH136)</f>
        <v>0</v>
      </c>
      <c r="L136">
        <f>IF(CZ136, AI136, AG136)</f>
        <v>0</v>
      </c>
      <c r="M136">
        <f>DB136 - IF(AU136&gt;1, L136*CV136*100.0/(AW136*DP136), 0)</f>
        <v>0</v>
      </c>
      <c r="N136">
        <f>((T136-J136/2)*M136-L136)/(T136+J136/2)</f>
        <v>0</v>
      </c>
      <c r="O136">
        <f>N136*(DI136+DJ136)/1000.0</f>
        <v>0</v>
      </c>
      <c r="P136">
        <f>(DB136 - IF(AU136&gt;1, L136*CV136*100.0/(AW136*DP136), 0))*(DI136+DJ136)/1000.0</f>
        <v>0</v>
      </c>
      <c r="Q136">
        <f>2.0/((1/S136-1/R136)+SIGN(S136)*SQRT((1/S136-1/R136)*(1/S136-1/R136) + 4*CW136/((CW136+1)*(CW136+1))*(2*1/S136*1/R136-1/R136*1/R136)))</f>
        <v>0</v>
      </c>
      <c r="R136">
        <f>IF(LEFT(CX136,1)&lt;&gt;"0",IF(LEFT(CX136,1)="1",3.0,CY136),$D$5+$E$5*(DP136*DI136/($K$5*1000))+$F$5*(DP136*DI136/($K$5*1000))*MAX(MIN(CV136,$J$5),$I$5)*MAX(MIN(CV136,$J$5),$I$5)+$G$5*MAX(MIN(CV136,$J$5),$I$5)*(DP136*DI136/($K$5*1000))+$H$5*(DP136*DI136/($K$5*1000))*(DP136*DI136/($K$5*1000)))</f>
        <v>0</v>
      </c>
      <c r="S136">
        <f>J136*(1000-(1000*0.61365*exp(17.502*W136/(240.97+W136))/(DI136+DJ136)+DD136)/2)/(1000*0.61365*exp(17.502*W136/(240.97+W136))/(DI136+DJ136)-DD136)</f>
        <v>0</v>
      </c>
      <c r="T136">
        <f>1/((CW136+1)/(Q136/1.6)+1/(R136/1.37)) + CW136/((CW136+1)/(Q136/1.6) + CW136/(R136/1.37))</f>
        <v>0</v>
      </c>
      <c r="U136">
        <f>(CR136*CU136)</f>
        <v>0</v>
      </c>
      <c r="V136">
        <f>(DK136+(U136+2*0.95*5.67E-8*(((DK136+$B$7)+273)^4-(DK136+273)^4)-44100*J136)/(1.84*29.3*R136+8*0.95*5.67E-8*(DK136+273)^3))</f>
        <v>0</v>
      </c>
      <c r="W136">
        <f>($C$7*DL136+$D$7*DM136+$E$7*V136)</f>
        <v>0</v>
      </c>
      <c r="X136">
        <f>0.61365*exp(17.502*W136/(240.97+W136))</f>
        <v>0</v>
      </c>
      <c r="Y136">
        <f>(Z136/AA136*100)</f>
        <v>0</v>
      </c>
      <c r="Z136">
        <f>DD136*(DI136+DJ136)/1000</f>
        <v>0</v>
      </c>
      <c r="AA136">
        <f>0.61365*exp(17.502*DK136/(240.97+DK136))</f>
        <v>0</v>
      </c>
      <c r="AB136">
        <f>(X136-DD136*(DI136+DJ136)/1000)</f>
        <v>0</v>
      </c>
      <c r="AC136">
        <f>(-J136*44100)</f>
        <v>0</v>
      </c>
      <c r="AD136">
        <f>2*29.3*R136*0.92*(DK136-W136)</f>
        <v>0</v>
      </c>
      <c r="AE136">
        <f>2*0.95*5.67E-8*(((DK136+$B$7)+273)^4-(W136+273)^4)</f>
        <v>0</v>
      </c>
      <c r="AF136">
        <f>U136+AE136+AC136+AD136</f>
        <v>0</v>
      </c>
      <c r="AG136">
        <f>DH136*AU136*(DC136-DB136*(1000-AU136*DE136)/(1000-AU136*DD136))/(100*CV136)</f>
        <v>0</v>
      </c>
      <c r="AH136">
        <f>1000*DH136*AU136*(DD136-DE136)/(100*CV136*(1000-AU136*DD136))</f>
        <v>0</v>
      </c>
      <c r="AI136">
        <f>(AJ136 - AK136 - DI136*1E3/(8.314*(DK136+273.15)) * AM136/DH136 * AL136) * DH136/(100*CV136) * (1000 - DE136)/1000</f>
        <v>0</v>
      </c>
      <c r="AJ136">
        <v>66.5604251911571</v>
      </c>
      <c r="AK136">
        <v>82.1302175757576</v>
      </c>
      <c r="AL136">
        <v>-3.44724296808464</v>
      </c>
      <c r="AM136">
        <v>64.2423246042722</v>
      </c>
      <c r="AN136">
        <f>(AP136 - AO136 + DI136*1E3/(8.314*(DK136+273.15)) * AR136/DH136 * AQ136) * DH136/(100*CV136) * 1000/(1000 - AP136)</f>
        <v>0</v>
      </c>
      <c r="AO136">
        <v>24.5245894455756</v>
      </c>
      <c r="AP136">
        <v>25.2175618181818</v>
      </c>
      <c r="AQ136">
        <v>0.000168184204258779</v>
      </c>
      <c r="AR136">
        <v>102.202052282038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MAX(0,($B$13+$C$13*DP136)/(1+$D$13*DP136)*DI136/(DK136+273)*$E$13)</f>
        <v>0</v>
      </c>
      <c r="AX136" t="s">
        <v>407</v>
      </c>
      <c r="AY136" t="s">
        <v>407</v>
      </c>
      <c r="AZ136">
        <v>0</v>
      </c>
      <c r="BA136">
        <v>0</v>
      </c>
      <c r="BB136">
        <f>1-AZ136/BA136</f>
        <v>0</v>
      </c>
      <c r="BC136">
        <v>0</v>
      </c>
      <c r="BD136" t="s">
        <v>407</v>
      </c>
      <c r="BE136" t="s">
        <v>407</v>
      </c>
      <c r="BF136">
        <v>0</v>
      </c>
      <c r="BG136">
        <v>0</v>
      </c>
      <c r="BH136">
        <f>1-BF136/BG136</f>
        <v>0</v>
      </c>
      <c r="BI136">
        <v>0.5</v>
      </c>
      <c r="BJ136">
        <f>CS136</f>
        <v>0</v>
      </c>
      <c r="BK136">
        <f>L136</f>
        <v>0</v>
      </c>
      <c r="BL136">
        <f>BH136*BI136*BJ136</f>
        <v>0</v>
      </c>
      <c r="BM136">
        <f>(BK136-BC136)/BJ136</f>
        <v>0</v>
      </c>
      <c r="BN136">
        <f>(BA136-BG136)/BG136</f>
        <v>0</v>
      </c>
      <c r="BO136">
        <f>AZ136/(BB136+AZ136/BG136)</f>
        <v>0</v>
      </c>
      <c r="BP136" t="s">
        <v>407</v>
      </c>
      <c r="BQ136">
        <v>0</v>
      </c>
      <c r="BR136">
        <f>IF(BQ136&lt;&gt;0, BQ136, BO136)</f>
        <v>0</v>
      </c>
      <c r="BS136">
        <f>1-BR136/BG136</f>
        <v>0</v>
      </c>
      <c r="BT136">
        <f>(BG136-BF136)/(BG136-BR136)</f>
        <v>0</v>
      </c>
      <c r="BU136">
        <f>(BA136-BG136)/(BA136-BR136)</f>
        <v>0</v>
      </c>
      <c r="BV136">
        <f>(BG136-BF136)/(BG136-AZ136)</f>
        <v>0</v>
      </c>
      <c r="BW136">
        <f>(BA136-BG136)/(BA136-AZ136)</f>
        <v>0</v>
      </c>
      <c r="BX136">
        <f>(BT136*BR136/BF136)</f>
        <v>0</v>
      </c>
      <c r="BY136">
        <f>(1-BX136)</f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f>$B$11*DQ136+$C$11*DR136+$F$11*EC136*(1-EF136)</f>
        <v>0</v>
      </c>
      <c r="CS136">
        <f>CR136*CT136</f>
        <v>0</v>
      </c>
      <c r="CT136">
        <f>($B$11*$D$9+$C$11*$D$9+$F$11*((EP136+EH136)/MAX(EP136+EH136+EQ136, 0.1)*$I$9+EQ136/MAX(EP136+EH136+EQ136, 0.1)*$J$9))/($B$11+$C$11+$F$11)</f>
        <v>0</v>
      </c>
      <c r="CU136">
        <f>($B$11*$K$9+$C$11*$K$9+$F$11*((EP136+EH136)/MAX(EP136+EH136+EQ136, 0.1)*$P$9+EQ136/MAX(EP136+EH136+EQ136, 0.1)*$Q$9))/($B$11+$C$11+$F$11)</f>
        <v>0</v>
      </c>
      <c r="CV136">
        <v>2.18</v>
      </c>
      <c r="CW136">
        <v>0.5</v>
      </c>
      <c r="CX136" t="s">
        <v>408</v>
      </c>
      <c r="CY136">
        <v>2</v>
      </c>
      <c r="CZ136" t="b">
        <v>1</v>
      </c>
      <c r="DA136">
        <v>1510790661</v>
      </c>
      <c r="DB136">
        <v>103.383574074074</v>
      </c>
      <c r="DC136">
        <v>81.6338222222222</v>
      </c>
      <c r="DD136">
        <v>25.1955296296296</v>
      </c>
      <c r="DE136">
        <v>24.4923666666667</v>
      </c>
      <c r="DF136">
        <v>98.6554518518519</v>
      </c>
      <c r="DG136">
        <v>24.6247888888889</v>
      </c>
      <c r="DH136">
        <v>500.08462962963</v>
      </c>
      <c r="DI136">
        <v>89.5971074074074</v>
      </c>
      <c r="DJ136">
        <v>0.0999884629629629</v>
      </c>
      <c r="DK136">
        <v>26.7443888888889</v>
      </c>
      <c r="DL136">
        <v>27.5192407407407</v>
      </c>
      <c r="DM136">
        <v>999.9</v>
      </c>
      <c r="DN136">
        <v>0</v>
      </c>
      <c r="DO136">
        <v>0</v>
      </c>
      <c r="DP136">
        <v>10005.5255555556</v>
      </c>
      <c r="DQ136">
        <v>0</v>
      </c>
      <c r="DR136">
        <v>9.96083888888889</v>
      </c>
      <c r="DS136">
        <v>21.7497222222222</v>
      </c>
      <c r="DT136">
        <v>106.05547037037</v>
      </c>
      <c r="DU136">
        <v>83.6829481481481</v>
      </c>
      <c r="DV136">
        <v>0.703166481481482</v>
      </c>
      <c r="DW136">
        <v>81.6338222222222</v>
      </c>
      <c r="DX136">
        <v>24.4923666666667</v>
      </c>
      <c r="DY136">
        <v>2.25744592592593</v>
      </c>
      <c r="DZ136">
        <v>2.19444444444444</v>
      </c>
      <c r="EA136">
        <v>19.3759185185185</v>
      </c>
      <c r="EB136">
        <v>18.9218074074074</v>
      </c>
      <c r="EC136">
        <v>1999.94962962963</v>
      </c>
      <c r="ED136">
        <v>0.979998444444445</v>
      </c>
      <c r="EE136">
        <v>0.0200012925925926</v>
      </c>
      <c r="EF136">
        <v>0</v>
      </c>
      <c r="EG136">
        <v>2.34164074074074</v>
      </c>
      <c r="EH136">
        <v>0</v>
      </c>
      <c r="EI136">
        <v>3691.36148148148</v>
      </c>
      <c r="EJ136">
        <v>17299.7148148148</v>
      </c>
      <c r="EK136">
        <v>40.6872222222222</v>
      </c>
      <c r="EL136">
        <v>41.2752222222222</v>
      </c>
      <c r="EM136">
        <v>40.0737777777778</v>
      </c>
      <c r="EN136">
        <v>40.6132592592593</v>
      </c>
      <c r="EO136">
        <v>39.9002222222222</v>
      </c>
      <c r="EP136">
        <v>1959.94962962963</v>
      </c>
      <c r="EQ136">
        <v>40</v>
      </c>
      <c r="ER136">
        <v>0</v>
      </c>
      <c r="ES136">
        <v>1679678017.1</v>
      </c>
      <c r="ET136">
        <v>0</v>
      </c>
      <c r="EU136">
        <v>2.32996538461538</v>
      </c>
      <c r="EV136">
        <v>-0.0116820594769687</v>
      </c>
      <c r="EW136">
        <v>60.8023931795824</v>
      </c>
      <c r="EX136">
        <v>3691.75730769231</v>
      </c>
      <c r="EY136">
        <v>15</v>
      </c>
      <c r="EZ136">
        <v>0</v>
      </c>
      <c r="FA136" t="s">
        <v>409</v>
      </c>
      <c r="FB136">
        <v>1510822609</v>
      </c>
      <c r="FC136">
        <v>1510822610</v>
      </c>
      <c r="FD136">
        <v>0</v>
      </c>
      <c r="FE136">
        <v>-0.09</v>
      </c>
      <c r="FF136">
        <v>-0.009</v>
      </c>
      <c r="FG136">
        <v>6.722</v>
      </c>
      <c r="FH136">
        <v>0.497</v>
      </c>
      <c r="FI136">
        <v>420</v>
      </c>
      <c r="FJ136">
        <v>24</v>
      </c>
      <c r="FK136">
        <v>0.26</v>
      </c>
      <c r="FL136">
        <v>0.06</v>
      </c>
      <c r="FM136">
        <v>0.7079553</v>
      </c>
      <c r="FN136">
        <v>-0.160836427767357</v>
      </c>
      <c r="FO136">
        <v>0.0201366370506597</v>
      </c>
      <c r="FP136">
        <v>1</v>
      </c>
      <c r="FQ136">
        <v>1</v>
      </c>
      <c r="FR136">
        <v>1</v>
      </c>
      <c r="FS136" t="s">
        <v>410</v>
      </c>
      <c r="FT136">
        <v>2.97371</v>
      </c>
      <c r="FU136">
        <v>2.75398</v>
      </c>
      <c r="FV136">
        <v>0.0193743</v>
      </c>
      <c r="FW136">
        <v>0.0148998</v>
      </c>
      <c r="FX136">
        <v>0.105732</v>
      </c>
      <c r="FY136">
        <v>0.105133</v>
      </c>
      <c r="FZ136">
        <v>38154.9</v>
      </c>
      <c r="GA136">
        <v>41810.8</v>
      </c>
      <c r="GB136">
        <v>35259</v>
      </c>
      <c r="GC136">
        <v>38492.1</v>
      </c>
      <c r="GD136">
        <v>44649.3</v>
      </c>
      <c r="GE136">
        <v>49721.7</v>
      </c>
      <c r="GF136">
        <v>55053.6</v>
      </c>
      <c r="GG136">
        <v>61711.2</v>
      </c>
      <c r="GH136">
        <v>1.99425</v>
      </c>
      <c r="GI136">
        <v>1.84022</v>
      </c>
      <c r="GJ136">
        <v>0.113942</v>
      </c>
      <c r="GK136">
        <v>0</v>
      </c>
      <c r="GL136">
        <v>25.6599</v>
      </c>
      <c r="GM136">
        <v>999.9</v>
      </c>
      <c r="GN136">
        <v>67.159</v>
      </c>
      <c r="GO136">
        <v>27.875</v>
      </c>
      <c r="GP136">
        <v>28.237</v>
      </c>
      <c r="GQ136">
        <v>54.7594</v>
      </c>
      <c r="GR136">
        <v>48.8902</v>
      </c>
      <c r="GS136">
        <v>1</v>
      </c>
      <c r="GT136">
        <v>-0.0662957</v>
      </c>
      <c r="GU136">
        <v>0.743627</v>
      </c>
      <c r="GV136">
        <v>20.1502</v>
      </c>
      <c r="GW136">
        <v>5.19902</v>
      </c>
      <c r="GX136">
        <v>12.004</v>
      </c>
      <c r="GY136">
        <v>4.9755</v>
      </c>
      <c r="GZ136">
        <v>3.293</v>
      </c>
      <c r="HA136">
        <v>999.9</v>
      </c>
      <c r="HB136">
        <v>9999</v>
      </c>
      <c r="HC136">
        <v>9999</v>
      </c>
      <c r="HD136">
        <v>9999</v>
      </c>
      <c r="HE136">
        <v>1.86279</v>
      </c>
      <c r="HF136">
        <v>1.86783</v>
      </c>
      <c r="HG136">
        <v>1.8676</v>
      </c>
      <c r="HH136">
        <v>1.86873</v>
      </c>
      <c r="HI136">
        <v>1.86961</v>
      </c>
      <c r="HJ136">
        <v>1.86568</v>
      </c>
      <c r="HK136">
        <v>1.86676</v>
      </c>
      <c r="HL136">
        <v>1.86813</v>
      </c>
      <c r="HM136">
        <v>5</v>
      </c>
      <c r="HN136">
        <v>0</v>
      </c>
      <c r="HO136">
        <v>0</v>
      </c>
      <c r="HP136">
        <v>0</v>
      </c>
      <c r="HQ136" t="s">
        <v>411</v>
      </c>
      <c r="HR136" t="s">
        <v>412</v>
      </c>
      <c r="HS136" t="s">
        <v>413</v>
      </c>
      <c r="HT136" t="s">
        <v>413</v>
      </c>
      <c r="HU136" t="s">
        <v>413</v>
      </c>
      <c r="HV136" t="s">
        <v>413</v>
      </c>
      <c r="HW136">
        <v>0</v>
      </c>
      <c r="HX136">
        <v>100</v>
      </c>
      <c r="HY136">
        <v>100</v>
      </c>
      <c r="HZ136">
        <v>4.56</v>
      </c>
      <c r="IA136">
        <v>0.572</v>
      </c>
      <c r="IB136">
        <v>4.05733592392587</v>
      </c>
      <c r="IC136">
        <v>0.00686039997816796</v>
      </c>
      <c r="ID136">
        <v>-6.09800565113382e-07</v>
      </c>
      <c r="IE136">
        <v>-3.62270322714017e-11</v>
      </c>
      <c r="IF136">
        <v>0.00552775430249796</v>
      </c>
      <c r="IG136">
        <v>-0.0240141547127097</v>
      </c>
      <c r="IH136">
        <v>0.00268956239764471</v>
      </c>
      <c r="II136">
        <v>-3.17667099220491e-05</v>
      </c>
      <c r="IJ136">
        <v>-3</v>
      </c>
      <c r="IK136">
        <v>2046</v>
      </c>
      <c r="IL136">
        <v>1</v>
      </c>
      <c r="IM136">
        <v>25</v>
      </c>
      <c r="IN136">
        <v>-532.3</v>
      </c>
      <c r="IO136">
        <v>-532.4</v>
      </c>
      <c r="IP136">
        <v>0.244141</v>
      </c>
      <c r="IQ136">
        <v>2.67212</v>
      </c>
      <c r="IR136">
        <v>1.54785</v>
      </c>
      <c r="IS136">
        <v>2.30957</v>
      </c>
      <c r="IT136">
        <v>1.34644</v>
      </c>
      <c r="IU136">
        <v>2.46704</v>
      </c>
      <c r="IV136">
        <v>31.9585</v>
      </c>
      <c r="IW136">
        <v>14.8062</v>
      </c>
      <c r="IX136">
        <v>18</v>
      </c>
      <c r="IY136">
        <v>503.905</v>
      </c>
      <c r="IZ136">
        <v>405.594</v>
      </c>
      <c r="JA136">
        <v>23.9058</v>
      </c>
      <c r="JB136">
        <v>26.3959</v>
      </c>
      <c r="JC136">
        <v>30.0001</v>
      </c>
      <c r="JD136">
        <v>26.3489</v>
      </c>
      <c r="JE136">
        <v>26.2953</v>
      </c>
      <c r="JF136">
        <v>4.78866</v>
      </c>
      <c r="JG136">
        <v>23.1344</v>
      </c>
      <c r="JH136">
        <v>100</v>
      </c>
      <c r="JI136">
        <v>23.892</v>
      </c>
      <c r="JJ136">
        <v>29.9164</v>
      </c>
      <c r="JK136">
        <v>24.6027</v>
      </c>
      <c r="JL136">
        <v>102.171</v>
      </c>
      <c r="JM136">
        <v>102.738</v>
      </c>
    </row>
    <row r="137" spans="1:273">
      <c r="A137">
        <v>121</v>
      </c>
      <c r="B137">
        <v>1510790765.5</v>
      </c>
      <c r="C137">
        <v>2513.90000009537</v>
      </c>
      <c r="D137" t="s">
        <v>652</v>
      </c>
      <c r="E137" t="s">
        <v>653</v>
      </c>
      <c r="F137">
        <v>5</v>
      </c>
      <c r="G137" t="s">
        <v>405</v>
      </c>
      <c r="H137" t="s">
        <v>406</v>
      </c>
      <c r="I137">
        <v>1510790757.5</v>
      </c>
      <c r="J137">
        <f>(K137)/1000</f>
        <v>0</v>
      </c>
      <c r="K137">
        <f>IF(CZ137, AN137, AH137)</f>
        <v>0</v>
      </c>
      <c r="L137">
        <f>IF(CZ137, AI137, AG137)</f>
        <v>0</v>
      </c>
      <c r="M137">
        <f>DB137 - IF(AU137&gt;1, L137*CV137*100.0/(AW137*DP137), 0)</f>
        <v>0</v>
      </c>
      <c r="N137">
        <f>((T137-J137/2)*M137-L137)/(T137+J137/2)</f>
        <v>0</v>
      </c>
      <c r="O137">
        <f>N137*(DI137+DJ137)/1000.0</f>
        <v>0</v>
      </c>
      <c r="P137">
        <f>(DB137 - IF(AU137&gt;1, L137*CV137*100.0/(AW137*DP137), 0))*(DI137+DJ137)/1000.0</f>
        <v>0</v>
      </c>
      <c r="Q137">
        <f>2.0/((1/S137-1/R137)+SIGN(S137)*SQRT((1/S137-1/R137)*(1/S137-1/R137) + 4*CW137/((CW137+1)*(CW137+1))*(2*1/S137*1/R137-1/R137*1/R137)))</f>
        <v>0</v>
      </c>
      <c r="R137">
        <f>IF(LEFT(CX137,1)&lt;&gt;"0",IF(LEFT(CX137,1)="1",3.0,CY137),$D$5+$E$5*(DP137*DI137/($K$5*1000))+$F$5*(DP137*DI137/($K$5*1000))*MAX(MIN(CV137,$J$5),$I$5)*MAX(MIN(CV137,$J$5),$I$5)+$G$5*MAX(MIN(CV137,$J$5),$I$5)*(DP137*DI137/($K$5*1000))+$H$5*(DP137*DI137/($K$5*1000))*(DP137*DI137/($K$5*1000)))</f>
        <v>0</v>
      </c>
      <c r="S137">
        <f>J137*(1000-(1000*0.61365*exp(17.502*W137/(240.97+W137))/(DI137+DJ137)+DD137)/2)/(1000*0.61365*exp(17.502*W137/(240.97+W137))/(DI137+DJ137)-DD137)</f>
        <v>0</v>
      </c>
      <c r="T137">
        <f>1/((CW137+1)/(Q137/1.6)+1/(R137/1.37)) + CW137/((CW137+1)/(Q137/1.6) + CW137/(R137/1.37))</f>
        <v>0</v>
      </c>
      <c r="U137">
        <f>(CR137*CU137)</f>
        <v>0</v>
      </c>
      <c r="V137">
        <f>(DK137+(U137+2*0.95*5.67E-8*(((DK137+$B$7)+273)^4-(DK137+273)^4)-44100*J137)/(1.84*29.3*R137+8*0.95*5.67E-8*(DK137+273)^3))</f>
        <v>0</v>
      </c>
      <c r="W137">
        <f>($C$7*DL137+$D$7*DM137+$E$7*V137)</f>
        <v>0</v>
      </c>
      <c r="X137">
        <f>0.61365*exp(17.502*W137/(240.97+W137))</f>
        <v>0</v>
      </c>
      <c r="Y137">
        <f>(Z137/AA137*100)</f>
        <v>0</v>
      </c>
      <c r="Z137">
        <f>DD137*(DI137+DJ137)/1000</f>
        <v>0</v>
      </c>
      <c r="AA137">
        <f>0.61365*exp(17.502*DK137/(240.97+DK137))</f>
        <v>0</v>
      </c>
      <c r="AB137">
        <f>(X137-DD137*(DI137+DJ137)/1000)</f>
        <v>0</v>
      </c>
      <c r="AC137">
        <f>(-J137*44100)</f>
        <v>0</v>
      </c>
      <c r="AD137">
        <f>2*29.3*R137*0.92*(DK137-W137)</f>
        <v>0</v>
      </c>
      <c r="AE137">
        <f>2*0.95*5.67E-8*(((DK137+$B$7)+273)^4-(W137+273)^4)</f>
        <v>0</v>
      </c>
      <c r="AF137">
        <f>U137+AE137+AC137+AD137</f>
        <v>0</v>
      </c>
      <c r="AG137">
        <f>DH137*AU137*(DC137-DB137*(1000-AU137*DE137)/(1000-AU137*DD137))/(100*CV137)</f>
        <v>0</v>
      </c>
      <c r="AH137">
        <f>1000*DH137*AU137*(DD137-DE137)/(100*CV137*(1000-AU137*DD137))</f>
        <v>0</v>
      </c>
      <c r="AI137">
        <f>(AJ137 - AK137 - DI137*1E3/(8.314*(DK137+273.15)) * AM137/DH137 * AL137) * DH137/(100*CV137) * (1000 - DE137)/1000</f>
        <v>0</v>
      </c>
      <c r="AJ137">
        <v>430.488243328358</v>
      </c>
      <c r="AK137">
        <v>426.580254545455</v>
      </c>
      <c r="AL137">
        <v>-0.000295093229357301</v>
      </c>
      <c r="AM137">
        <v>64.2423246042722</v>
      </c>
      <c r="AN137">
        <f>(AP137 - AO137 + DI137*1E3/(8.314*(DK137+273.15)) * AR137/DH137 * AQ137) * DH137/(100*CV137) * 1000/(1000 - AP137)</f>
        <v>0</v>
      </c>
      <c r="AO137">
        <v>24.3435695418558</v>
      </c>
      <c r="AP137">
        <v>25.1570466666667</v>
      </c>
      <c r="AQ137">
        <v>0.00513757942927612</v>
      </c>
      <c r="AR137">
        <v>102.202052282038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MAX(0,($B$13+$C$13*DP137)/(1+$D$13*DP137)*DI137/(DK137+273)*$E$13)</f>
        <v>0</v>
      </c>
      <c r="AX137" t="s">
        <v>407</v>
      </c>
      <c r="AY137" t="s">
        <v>407</v>
      </c>
      <c r="AZ137">
        <v>0</v>
      </c>
      <c r="BA137">
        <v>0</v>
      </c>
      <c r="BB137">
        <f>1-AZ137/BA137</f>
        <v>0</v>
      </c>
      <c r="BC137">
        <v>0</v>
      </c>
      <c r="BD137" t="s">
        <v>407</v>
      </c>
      <c r="BE137" t="s">
        <v>407</v>
      </c>
      <c r="BF137">
        <v>0</v>
      </c>
      <c r="BG137">
        <v>0</v>
      </c>
      <c r="BH137">
        <f>1-BF137/BG137</f>
        <v>0</v>
      </c>
      <c r="BI137">
        <v>0.5</v>
      </c>
      <c r="BJ137">
        <f>CS137</f>
        <v>0</v>
      </c>
      <c r="BK137">
        <f>L137</f>
        <v>0</v>
      </c>
      <c r="BL137">
        <f>BH137*BI137*BJ137</f>
        <v>0</v>
      </c>
      <c r="BM137">
        <f>(BK137-BC137)/BJ137</f>
        <v>0</v>
      </c>
      <c r="BN137">
        <f>(BA137-BG137)/BG137</f>
        <v>0</v>
      </c>
      <c r="BO137">
        <f>AZ137/(BB137+AZ137/BG137)</f>
        <v>0</v>
      </c>
      <c r="BP137" t="s">
        <v>407</v>
      </c>
      <c r="BQ137">
        <v>0</v>
      </c>
      <c r="BR137">
        <f>IF(BQ137&lt;&gt;0, BQ137, BO137)</f>
        <v>0</v>
      </c>
      <c r="BS137">
        <f>1-BR137/BG137</f>
        <v>0</v>
      </c>
      <c r="BT137">
        <f>(BG137-BF137)/(BG137-BR137)</f>
        <v>0</v>
      </c>
      <c r="BU137">
        <f>(BA137-BG137)/(BA137-BR137)</f>
        <v>0</v>
      </c>
      <c r="BV137">
        <f>(BG137-BF137)/(BG137-AZ137)</f>
        <v>0</v>
      </c>
      <c r="BW137">
        <f>(BA137-BG137)/(BA137-AZ137)</f>
        <v>0</v>
      </c>
      <c r="BX137">
        <f>(BT137*BR137/BF137)</f>
        <v>0</v>
      </c>
      <c r="BY137">
        <f>(1-BX137)</f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f>$B$11*DQ137+$C$11*DR137+$F$11*EC137*(1-EF137)</f>
        <v>0</v>
      </c>
      <c r="CS137">
        <f>CR137*CT137</f>
        <v>0</v>
      </c>
      <c r="CT137">
        <f>($B$11*$D$9+$C$11*$D$9+$F$11*((EP137+EH137)/MAX(EP137+EH137+EQ137, 0.1)*$I$9+EQ137/MAX(EP137+EH137+EQ137, 0.1)*$J$9))/($B$11+$C$11+$F$11)</f>
        <v>0</v>
      </c>
      <c r="CU137">
        <f>($B$11*$K$9+$C$11*$K$9+$F$11*((EP137+EH137)/MAX(EP137+EH137+EQ137, 0.1)*$P$9+EQ137/MAX(EP137+EH137+EQ137, 0.1)*$Q$9))/($B$11+$C$11+$F$11)</f>
        <v>0</v>
      </c>
      <c r="CV137">
        <v>2.18</v>
      </c>
      <c r="CW137">
        <v>0.5</v>
      </c>
      <c r="CX137" t="s">
        <v>408</v>
      </c>
      <c r="CY137">
        <v>2</v>
      </c>
      <c r="CZ137" t="b">
        <v>1</v>
      </c>
      <c r="DA137">
        <v>1510790757.5</v>
      </c>
      <c r="DB137">
        <v>415.921806451613</v>
      </c>
      <c r="DC137">
        <v>419.96235483871</v>
      </c>
      <c r="DD137">
        <v>25.1200096774194</v>
      </c>
      <c r="DE137">
        <v>24.3113161290323</v>
      </c>
      <c r="DF137">
        <v>409.162064516129</v>
      </c>
      <c r="DG137">
        <v>24.5529</v>
      </c>
      <c r="DH137">
        <v>500.086032258065</v>
      </c>
      <c r="DI137">
        <v>89.5982193548387</v>
      </c>
      <c r="DJ137">
        <v>0.100008887096774</v>
      </c>
      <c r="DK137">
        <v>26.8168419354839</v>
      </c>
      <c r="DL137">
        <v>27.5065838709677</v>
      </c>
      <c r="DM137">
        <v>999.9</v>
      </c>
      <c r="DN137">
        <v>0</v>
      </c>
      <c r="DO137">
        <v>0</v>
      </c>
      <c r="DP137">
        <v>9985.10290322581</v>
      </c>
      <c r="DQ137">
        <v>0</v>
      </c>
      <c r="DR137">
        <v>9.9473235483871</v>
      </c>
      <c r="DS137">
        <v>-4.04053774193548</v>
      </c>
      <c r="DT137">
        <v>426.639</v>
      </c>
      <c r="DU137">
        <v>430.426612903226</v>
      </c>
      <c r="DV137">
        <v>0.808689129032258</v>
      </c>
      <c r="DW137">
        <v>419.96235483871</v>
      </c>
      <c r="DX137">
        <v>24.3113161290323</v>
      </c>
      <c r="DY137">
        <v>2.25070741935484</v>
      </c>
      <c r="DZ137">
        <v>2.17825064516129</v>
      </c>
      <c r="EA137">
        <v>19.3278806451613</v>
      </c>
      <c r="EB137">
        <v>18.8032290322581</v>
      </c>
      <c r="EC137">
        <v>2000.03838709677</v>
      </c>
      <c r="ED137">
        <v>0.979997451612904</v>
      </c>
      <c r="EE137">
        <v>0.0200027</v>
      </c>
      <c r="EF137">
        <v>0</v>
      </c>
      <c r="EG137">
        <v>2.39595483870968</v>
      </c>
      <c r="EH137">
        <v>0</v>
      </c>
      <c r="EI137">
        <v>3641.0035483871</v>
      </c>
      <c r="EJ137">
        <v>17300.4677419355</v>
      </c>
      <c r="EK137">
        <v>41.2657741935484</v>
      </c>
      <c r="EL137">
        <v>41.2034193548387</v>
      </c>
      <c r="EM137">
        <v>40.7477419354839</v>
      </c>
      <c r="EN137">
        <v>40.3223225806451</v>
      </c>
      <c r="EO137">
        <v>40.3949032258064</v>
      </c>
      <c r="EP137">
        <v>1960.03483870968</v>
      </c>
      <c r="EQ137">
        <v>40.0058064516129</v>
      </c>
      <c r="ER137">
        <v>0</v>
      </c>
      <c r="ES137">
        <v>1679678113.7</v>
      </c>
      <c r="ET137">
        <v>0</v>
      </c>
      <c r="EU137">
        <v>2.393004</v>
      </c>
      <c r="EV137">
        <v>0.847953841426438</v>
      </c>
      <c r="EW137">
        <v>79.16615384023</v>
      </c>
      <c r="EX137">
        <v>3641.9704</v>
      </c>
      <c r="EY137">
        <v>15</v>
      </c>
      <c r="EZ137">
        <v>0</v>
      </c>
      <c r="FA137" t="s">
        <v>409</v>
      </c>
      <c r="FB137">
        <v>1510822609</v>
      </c>
      <c r="FC137">
        <v>1510822610</v>
      </c>
      <c r="FD137">
        <v>0</v>
      </c>
      <c r="FE137">
        <v>-0.09</v>
      </c>
      <c r="FF137">
        <v>-0.009</v>
      </c>
      <c r="FG137">
        <v>6.722</v>
      </c>
      <c r="FH137">
        <v>0.497</v>
      </c>
      <c r="FI137">
        <v>420</v>
      </c>
      <c r="FJ137">
        <v>24</v>
      </c>
      <c r="FK137">
        <v>0.26</v>
      </c>
      <c r="FL137">
        <v>0.06</v>
      </c>
      <c r="FM137">
        <v>0.81951075</v>
      </c>
      <c r="FN137">
        <v>-0.245294949343343</v>
      </c>
      <c r="FO137">
        <v>0.0297322381429232</v>
      </c>
      <c r="FP137">
        <v>1</v>
      </c>
      <c r="FQ137">
        <v>1</v>
      </c>
      <c r="FR137">
        <v>1</v>
      </c>
      <c r="FS137" t="s">
        <v>410</v>
      </c>
      <c r="FT137">
        <v>2.97351</v>
      </c>
      <c r="FU137">
        <v>2.75358</v>
      </c>
      <c r="FV137">
        <v>0.088975</v>
      </c>
      <c r="FW137">
        <v>0.0909169</v>
      </c>
      <c r="FX137">
        <v>0.10554</v>
      </c>
      <c r="FY137">
        <v>0.104433</v>
      </c>
      <c r="FZ137">
        <v>35445.7</v>
      </c>
      <c r="GA137">
        <v>38584.9</v>
      </c>
      <c r="GB137">
        <v>35256.9</v>
      </c>
      <c r="GC137">
        <v>38491.4</v>
      </c>
      <c r="GD137">
        <v>44658.6</v>
      </c>
      <c r="GE137">
        <v>49761.5</v>
      </c>
      <c r="GF137">
        <v>55050.9</v>
      </c>
      <c r="GG137">
        <v>61709.6</v>
      </c>
      <c r="GH137">
        <v>1.99378</v>
      </c>
      <c r="GI137">
        <v>1.84075</v>
      </c>
      <c r="GJ137">
        <v>0.114609</v>
      </c>
      <c r="GK137">
        <v>0</v>
      </c>
      <c r="GL137">
        <v>25.621</v>
      </c>
      <c r="GM137">
        <v>999.9</v>
      </c>
      <c r="GN137">
        <v>67.183</v>
      </c>
      <c r="GO137">
        <v>27.875</v>
      </c>
      <c r="GP137">
        <v>28.2507</v>
      </c>
      <c r="GQ137">
        <v>54.7794</v>
      </c>
      <c r="GR137">
        <v>48.9744</v>
      </c>
      <c r="GS137">
        <v>1</v>
      </c>
      <c r="GT137">
        <v>-0.0649212</v>
      </c>
      <c r="GU137">
        <v>0.358072</v>
      </c>
      <c r="GV137">
        <v>20.1497</v>
      </c>
      <c r="GW137">
        <v>5.19827</v>
      </c>
      <c r="GX137">
        <v>12.004</v>
      </c>
      <c r="GY137">
        <v>4.9753</v>
      </c>
      <c r="GZ137">
        <v>3.293</v>
      </c>
      <c r="HA137">
        <v>999.9</v>
      </c>
      <c r="HB137">
        <v>9999</v>
      </c>
      <c r="HC137">
        <v>9999</v>
      </c>
      <c r="HD137">
        <v>9999</v>
      </c>
      <c r="HE137">
        <v>1.86279</v>
      </c>
      <c r="HF137">
        <v>1.86783</v>
      </c>
      <c r="HG137">
        <v>1.86763</v>
      </c>
      <c r="HH137">
        <v>1.86874</v>
      </c>
      <c r="HI137">
        <v>1.86962</v>
      </c>
      <c r="HJ137">
        <v>1.86568</v>
      </c>
      <c r="HK137">
        <v>1.86676</v>
      </c>
      <c r="HL137">
        <v>1.86813</v>
      </c>
      <c r="HM137">
        <v>5</v>
      </c>
      <c r="HN137">
        <v>0</v>
      </c>
      <c r="HO137">
        <v>0</v>
      </c>
      <c r="HP137">
        <v>0</v>
      </c>
      <c r="HQ137" t="s">
        <v>411</v>
      </c>
      <c r="HR137" t="s">
        <v>412</v>
      </c>
      <c r="HS137" t="s">
        <v>413</v>
      </c>
      <c r="HT137" t="s">
        <v>413</v>
      </c>
      <c r="HU137" t="s">
        <v>413</v>
      </c>
      <c r="HV137" t="s">
        <v>413</v>
      </c>
      <c r="HW137">
        <v>0</v>
      </c>
      <c r="HX137">
        <v>100</v>
      </c>
      <c r="HY137">
        <v>100</v>
      </c>
      <c r="HZ137">
        <v>6.759</v>
      </c>
      <c r="IA137">
        <v>0.569</v>
      </c>
      <c r="IB137">
        <v>4.05733592392587</v>
      </c>
      <c r="IC137">
        <v>0.00686039997816796</v>
      </c>
      <c r="ID137">
        <v>-6.09800565113382e-07</v>
      </c>
      <c r="IE137">
        <v>-3.62270322714017e-11</v>
      </c>
      <c r="IF137">
        <v>0.00552775430249796</v>
      </c>
      <c r="IG137">
        <v>-0.0240141547127097</v>
      </c>
      <c r="IH137">
        <v>0.00268956239764471</v>
      </c>
      <c r="II137">
        <v>-3.17667099220491e-05</v>
      </c>
      <c r="IJ137">
        <v>-3</v>
      </c>
      <c r="IK137">
        <v>2046</v>
      </c>
      <c r="IL137">
        <v>1</v>
      </c>
      <c r="IM137">
        <v>25</v>
      </c>
      <c r="IN137">
        <v>-530.7</v>
      </c>
      <c r="IO137">
        <v>-530.7</v>
      </c>
      <c r="IP137">
        <v>1.03149</v>
      </c>
      <c r="IQ137">
        <v>2.62207</v>
      </c>
      <c r="IR137">
        <v>1.54785</v>
      </c>
      <c r="IS137">
        <v>2.30957</v>
      </c>
      <c r="IT137">
        <v>1.34644</v>
      </c>
      <c r="IU137">
        <v>2.45972</v>
      </c>
      <c r="IV137">
        <v>31.9585</v>
      </c>
      <c r="IW137">
        <v>14.7887</v>
      </c>
      <c r="IX137">
        <v>18</v>
      </c>
      <c r="IY137">
        <v>503.774</v>
      </c>
      <c r="IZ137">
        <v>406.023</v>
      </c>
      <c r="JA137">
        <v>24.0708</v>
      </c>
      <c r="JB137">
        <v>26.4194</v>
      </c>
      <c r="JC137">
        <v>30.0003</v>
      </c>
      <c r="JD137">
        <v>26.3689</v>
      </c>
      <c r="JE137">
        <v>26.3141</v>
      </c>
      <c r="JF137">
        <v>20.6727</v>
      </c>
      <c r="JG137">
        <v>23.8784</v>
      </c>
      <c r="JH137">
        <v>100</v>
      </c>
      <c r="JI137">
        <v>24.1439</v>
      </c>
      <c r="JJ137">
        <v>426.767</v>
      </c>
      <c r="JK137">
        <v>24.4945</v>
      </c>
      <c r="JL137">
        <v>102.166</v>
      </c>
      <c r="JM137">
        <v>102.735</v>
      </c>
    </row>
    <row r="138" spans="1:273">
      <c r="A138">
        <v>122</v>
      </c>
      <c r="B138">
        <v>1510790770.5</v>
      </c>
      <c r="C138">
        <v>2518.90000009537</v>
      </c>
      <c r="D138" t="s">
        <v>654</v>
      </c>
      <c r="E138" t="s">
        <v>655</v>
      </c>
      <c r="F138">
        <v>5</v>
      </c>
      <c r="G138" t="s">
        <v>405</v>
      </c>
      <c r="H138" t="s">
        <v>406</v>
      </c>
      <c r="I138">
        <v>1510790762.65517</v>
      </c>
      <c r="J138">
        <f>(K138)/1000</f>
        <v>0</v>
      </c>
      <c r="K138">
        <f>IF(CZ138, AN138, AH138)</f>
        <v>0</v>
      </c>
      <c r="L138">
        <f>IF(CZ138, AI138, AG138)</f>
        <v>0</v>
      </c>
      <c r="M138">
        <f>DB138 - IF(AU138&gt;1, L138*CV138*100.0/(AW138*DP138), 0)</f>
        <v>0</v>
      </c>
      <c r="N138">
        <f>((T138-J138/2)*M138-L138)/(T138+J138/2)</f>
        <v>0</v>
      </c>
      <c r="O138">
        <f>N138*(DI138+DJ138)/1000.0</f>
        <v>0</v>
      </c>
      <c r="P138">
        <f>(DB138 - IF(AU138&gt;1, L138*CV138*100.0/(AW138*DP138), 0))*(DI138+DJ138)/1000.0</f>
        <v>0</v>
      </c>
      <c r="Q138">
        <f>2.0/((1/S138-1/R138)+SIGN(S138)*SQRT((1/S138-1/R138)*(1/S138-1/R138) + 4*CW138/((CW138+1)*(CW138+1))*(2*1/S138*1/R138-1/R138*1/R138)))</f>
        <v>0</v>
      </c>
      <c r="R138">
        <f>IF(LEFT(CX138,1)&lt;&gt;"0",IF(LEFT(CX138,1)="1",3.0,CY138),$D$5+$E$5*(DP138*DI138/($K$5*1000))+$F$5*(DP138*DI138/($K$5*1000))*MAX(MIN(CV138,$J$5),$I$5)*MAX(MIN(CV138,$J$5),$I$5)+$G$5*MAX(MIN(CV138,$J$5),$I$5)*(DP138*DI138/($K$5*1000))+$H$5*(DP138*DI138/($K$5*1000))*(DP138*DI138/($K$5*1000)))</f>
        <v>0</v>
      </c>
      <c r="S138">
        <f>J138*(1000-(1000*0.61365*exp(17.502*W138/(240.97+W138))/(DI138+DJ138)+DD138)/2)/(1000*0.61365*exp(17.502*W138/(240.97+W138))/(DI138+DJ138)-DD138)</f>
        <v>0</v>
      </c>
      <c r="T138">
        <f>1/((CW138+1)/(Q138/1.6)+1/(R138/1.37)) + CW138/((CW138+1)/(Q138/1.6) + CW138/(R138/1.37))</f>
        <v>0</v>
      </c>
      <c r="U138">
        <f>(CR138*CU138)</f>
        <v>0</v>
      </c>
      <c r="V138">
        <f>(DK138+(U138+2*0.95*5.67E-8*(((DK138+$B$7)+273)^4-(DK138+273)^4)-44100*J138)/(1.84*29.3*R138+8*0.95*5.67E-8*(DK138+273)^3))</f>
        <v>0</v>
      </c>
      <c r="W138">
        <f>($C$7*DL138+$D$7*DM138+$E$7*V138)</f>
        <v>0</v>
      </c>
      <c r="X138">
        <f>0.61365*exp(17.502*W138/(240.97+W138))</f>
        <v>0</v>
      </c>
      <c r="Y138">
        <f>(Z138/AA138*100)</f>
        <v>0</v>
      </c>
      <c r="Z138">
        <f>DD138*(DI138+DJ138)/1000</f>
        <v>0</v>
      </c>
      <c r="AA138">
        <f>0.61365*exp(17.502*DK138/(240.97+DK138))</f>
        <v>0</v>
      </c>
      <c r="AB138">
        <f>(X138-DD138*(DI138+DJ138)/1000)</f>
        <v>0</v>
      </c>
      <c r="AC138">
        <f>(-J138*44100)</f>
        <v>0</v>
      </c>
      <c r="AD138">
        <f>2*29.3*R138*0.92*(DK138-W138)</f>
        <v>0</v>
      </c>
      <c r="AE138">
        <f>2*0.95*5.67E-8*(((DK138+$B$7)+273)^4-(W138+273)^4)</f>
        <v>0</v>
      </c>
      <c r="AF138">
        <f>U138+AE138+AC138+AD138</f>
        <v>0</v>
      </c>
      <c r="AG138">
        <f>DH138*AU138*(DC138-DB138*(1000-AU138*DE138)/(1000-AU138*DD138))/(100*CV138)</f>
        <v>0</v>
      </c>
      <c r="AH138">
        <f>1000*DH138*AU138*(DD138-DE138)/(100*CV138*(1000-AU138*DD138))</f>
        <v>0</v>
      </c>
      <c r="AI138">
        <f>(AJ138 - AK138 - DI138*1E3/(8.314*(DK138+273.15)) * AM138/DH138 * AL138) * DH138/(100*CV138) * (1000 - DE138)/1000</f>
        <v>0</v>
      </c>
      <c r="AJ138">
        <v>430.429543171591</v>
      </c>
      <c r="AK138">
        <v>426.590539393939</v>
      </c>
      <c r="AL138">
        <v>0.000546923924336985</v>
      </c>
      <c r="AM138">
        <v>64.2423246042722</v>
      </c>
      <c r="AN138">
        <f>(AP138 - AO138 + DI138*1E3/(8.314*(DK138+273.15)) * AR138/DH138 * AQ138) * DH138/(100*CV138) * 1000/(1000 - AP138)</f>
        <v>0</v>
      </c>
      <c r="AO138">
        <v>24.3620017867773</v>
      </c>
      <c r="AP138">
        <v>25.1812042424242</v>
      </c>
      <c r="AQ138">
        <v>0.00131546320054491</v>
      </c>
      <c r="AR138">
        <v>102.202052282038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MAX(0,($B$13+$C$13*DP138)/(1+$D$13*DP138)*DI138/(DK138+273)*$E$13)</f>
        <v>0</v>
      </c>
      <c r="AX138" t="s">
        <v>407</v>
      </c>
      <c r="AY138" t="s">
        <v>407</v>
      </c>
      <c r="AZ138">
        <v>0</v>
      </c>
      <c r="BA138">
        <v>0</v>
      </c>
      <c r="BB138">
        <f>1-AZ138/BA138</f>
        <v>0</v>
      </c>
      <c r="BC138">
        <v>0</v>
      </c>
      <c r="BD138" t="s">
        <v>407</v>
      </c>
      <c r="BE138" t="s">
        <v>407</v>
      </c>
      <c r="BF138">
        <v>0</v>
      </c>
      <c r="BG138">
        <v>0</v>
      </c>
      <c r="BH138">
        <f>1-BF138/BG138</f>
        <v>0</v>
      </c>
      <c r="BI138">
        <v>0.5</v>
      </c>
      <c r="BJ138">
        <f>CS138</f>
        <v>0</v>
      </c>
      <c r="BK138">
        <f>L138</f>
        <v>0</v>
      </c>
      <c r="BL138">
        <f>BH138*BI138*BJ138</f>
        <v>0</v>
      </c>
      <c r="BM138">
        <f>(BK138-BC138)/BJ138</f>
        <v>0</v>
      </c>
      <c r="BN138">
        <f>(BA138-BG138)/BG138</f>
        <v>0</v>
      </c>
      <c r="BO138">
        <f>AZ138/(BB138+AZ138/BG138)</f>
        <v>0</v>
      </c>
      <c r="BP138" t="s">
        <v>407</v>
      </c>
      <c r="BQ138">
        <v>0</v>
      </c>
      <c r="BR138">
        <f>IF(BQ138&lt;&gt;0, BQ138, BO138)</f>
        <v>0</v>
      </c>
      <c r="BS138">
        <f>1-BR138/BG138</f>
        <v>0</v>
      </c>
      <c r="BT138">
        <f>(BG138-BF138)/(BG138-BR138)</f>
        <v>0</v>
      </c>
      <c r="BU138">
        <f>(BA138-BG138)/(BA138-BR138)</f>
        <v>0</v>
      </c>
      <c r="BV138">
        <f>(BG138-BF138)/(BG138-AZ138)</f>
        <v>0</v>
      </c>
      <c r="BW138">
        <f>(BA138-BG138)/(BA138-AZ138)</f>
        <v>0</v>
      </c>
      <c r="BX138">
        <f>(BT138*BR138/BF138)</f>
        <v>0</v>
      </c>
      <c r="BY138">
        <f>(1-BX138)</f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f>$B$11*DQ138+$C$11*DR138+$F$11*EC138*(1-EF138)</f>
        <v>0</v>
      </c>
      <c r="CS138">
        <f>CR138*CT138</f>
        <v>0</v>
      </c>
      <c r="CT138">
        <f>($B$11*$D$9+$C$11*$D$9+$F$11*((EP138+EH138)/MAX(EP138+EH138+EQ138, 0.1)*$I$9+EQ138/MAX(EP138+EH138+EQ138, 0.1)*$J$9))/($B$11+$C$11+$F$11)</f>
        <v>0</v>
      </c>
      <c r="CU138">
        <f>($B$11*$K$9+$C$11*$K$9+$F$11*((EP138+EH138)/MAX(EP138+EH138+EQ138, 0.1)*$P$9+EQ138/MAX(EP138+EH138+EQ138, 0.1)*$Q$9))/($B$11+$C$11+$F$11)</f>
        <v>0</v>
      </c>
      <c r="CV138">
        <v>2.18</v>
      </c>
      <c r="CW138">
        <v>0.5</v>
      </c>
      <c r="CX138" t="s">
        <v>408</v>
      </c>
      <c r="CY138">
        <v>2</v>
      </c>
      <c r="CZ138" t="b">
        <v>1</v>
      </c>
      <c r="DA138">
        <v>1510790762.65517</v>
      </c>
      <c r="DB138">
        <v>415.866827586207</v>
      </c>
      <c r="DC138">
        <v>420.066620689655</v>
      </c>
      <c r="DD138">
        <v>25.1442275862069</v>
      </c>
      <c r="DE138">
        <v>24.3469862068966</v>
      </c>
      <c r="DF138">
        <v>409.107517241379</v>
      </c>
      <c r="DG138">
        <v>24.5759655172414</v>
      </c>
      <c r="DH138">
        <v>500.081413793103</v>
      </c>
      <c r="DI138">
        <v>89.5963793103448</v>
      </c>
      <c r="DJ138">
        <v>0.099959475862069</v>
      </c>
      <c r="DK138">
        <v>26.8172551724138</v>
      </c>
      <c r="DL138">
        <v>27.4994379310345</v>
      </c>
      <c r="DM138">
        <v>999.9</v>
      </c>
      <c r="DN138">
        <v>0</v>
      </c>
      <c r="DO138">
        <v>0</v>
      </c>
      <c r="DP138">
        <v>9983.53655172414</v>
      </c>
      <c r="DQ138">
        <v>0</v>
      </c>
      <c r="DR138">
        <v>9.9523548275862</v>
      </c>
      <c r="DS138">
        <v>-4.19983586206897</v>
      </c>
      <c r="DT138">
        <v>426.593206896552</v>
      </c>
      <c r="DU138">
        <v>430.549275862069</v>
      </c>
      <c r="DV138">
        <v>0.797245793103448</v>
      </c>
      <c r="DW138">
        <v>420.066620689655</v>
      </c>
      <c r="DX138">
        <v>24.3469862068966</v>
      </c>
      <c r="DY138">
        <v>2.25283206896552</v>
      </c>
      <c r="DZ138">
        <v>2.18140206896552</v>
      </c>
      <c r="EA138">
        <v>19.3430448275862</v>
      </c>
      <c r="EB138">
        <v>18.8263827586207</v>
      </c>
      <c r="EC138">
        <v>2000.04172413793</v>
      </c>
      <c r="ED138">
        <v>0.980000517241379</v>
      </c>
      <c r="EE138">
        <v>0.0199996655172414</v>
      </c>
      <c r="EF138">
        <v>0</v>
      </c>
      <c r="EG138">
        <v>2.41388275862069</v>
      </c>
      <c r="EH138">
        <v>0</v>
      </c>
      <c r="EI138">
        <v>3648.04724137931</v>
      </c>
      <c r="EJ138">
        <v>17300.5137931034</v>
      </c>
      <c r="EK138">
        <v>41.2087931034483</v>
      </c>
      <c r="EL138">
        <v>41.1247931034483</v>
      </c>
      <c r="EM138">
        <v>40.7130689655172</v>
      </c>
      <c r="EN138">
        <v>40.1893448275862</v>
      </c>
      <c r="EO138">
        <v>40.3381379310345</v>
      </c>
      <c r="EP138">
        <v>1960.0424137931</v>
      </c>
      <c r="EQ138">
        <v>40.001724137931</v>
      </c>
      <c r="ER138">
        <v>0</v>
      </c>
      <c r="ES138">
        <v>1679678118.5</v>
      </c>
      <c r="ET138">
        <v>0</v>
      </c>
      <c r="EU138">
        <v>2.403348</v>
      </c>
      <c r="EV138">
        <v>0.00219229463859176</v>
      </c>
      <c r="EW138">
        <v>84.8399998585883</v>
      </c>
      <c r="EX138">
        <v>3648.5708</v>
      </c>
      <c r="EY138">
        <v>15</v>
      </c>
      <c r="EZ138">
        <v>0</v>
      </c>
      <c r="FA138" t="s">
        <v>409</v>
      </c>
      <c r="FB138">
        <v>1510822609</v>
      </c>
      <c r="FC138">
        <v>1510822610</v>
      </c>
      <c r="FD138">
        <v>0</v>
      </c>
      <c r="FE138">
        <v>-0.09</v>
      </c>
      <c r="FF138">
        <v>-0.009</v>
      </c>
      <c r="FG138">
        <v>6.722</v>
      </c>
      <c r="FH138">
        <v>0.497</v>
      </c>
      <c r="FI138">
        <v>420</v>
      </c>
      <c r="FJ138">
        <v>24</v>
      </c>
      <c r="FK138">
        <v>0.26</v>
      </c>
      <c r="FL138">
        <v>0.06</v>
      </c>
      <c r="FM138">
        <v>0.80964415</v>
      </c>
      <c r="FN138">
        <v>-0.117707121951222</v>
      </c>
      <c r="FO138">
        <v>0.0231082489606526</v>
      </c>
      <c r="FP138">
        <v>1</v>
      </c>
      <c r="FQ138">
        <v>1</v>
      </c>
      <c r="FR138">
        <v>1</v>
      </c>
      <c r="FS138" t="s">
        <v>410</v>
      </c>
      <c r="FT138">
        <v>2.9735</v>
      </c>
      <c r="FU138">
        <v>2.75395</v>
      </c>
      <c r="FV138">
        <v>0.0889976</v>
      </c>
      <c r="FW138">
        <v>0.0913219</v>
      </c>
      <c r="FX138">
        <v>0.105618</v>
      </c>
      <c r="FY138">
        <v>0.104584</v>
      </c>
      <c r="FZ138">
        <v>35444.8</v>
      </c>
      <c r="GA138">
        <v>38567.4</v>
      </c>
      <c r="GB138">
        <v>35256.9</v>
      </c>
      <c r="GC138">
        <v>38491.1</v>
      </c>
      <c r="GD138">
        <v>44654.3</v>
      </c>
      <c r="GE138">
        <v>49752.9</v>
      </c>
      <c r="GF138">
        <v>55050.4</v>
      </c>
      <c r="GG138">
        <v>61709.4</v>
      </c>
      <c r="GH138">
        <v>1.9939</v>
      </c>
      <c r="GI138">
        <v>1.84042</v>
      </c>
      <c r="GJ138">
        <v>0.114679</v>
      </c>
      <c r="GK138">
        <v>0</v>
      </c>
      <c r="GL138">
        <v>25.621</v>
      </c>
      <c r="GM138">
        <v>999.9</v>
      </c>
      <c r="GN138">
        <v>67.208</v>
      </c>
      <c r="GO138">
        <v>27.875</v>
      </c>
      <c r="GP138">
        <v>28.2595</v>
      </c>
      <c r="GQ138">
        <v>54.1594</v>
      </c>
      <c r="GR138">
        <v>49.1587</v>
      </c>
      <c r="GS138">
        <v>1</v>
      </c>
      <c r="GT138">
        <v>-0.064939</v>
      </c>
      <c r="GU138">
        <v>0.372887</v>
      </c>
      <c r="GV138">
        <v>20.1498</v>
      </c>
      <c r="GW138">
        <v>5.19737</v>
      </c>
      <c r="GX138">
        <v>12.004</v>
      </c>
      <c r="GY138">
        <v>4.97545</v>
      </c>
      <c r="GZ138">
        <v>3.29295</v>
      </c>
      <c r="HA138">
        <v>999.9</v>
      </c>
      <c r="HB138">
        <v>9999</v>
      </c>
      <c r="HC138">
        <v>9999</v>
      </c>
      <c r="HD138">
        <v>9999</v>
      </c>
      <c r="HE138">
        <v>1.86279</v>
      </c>
      <c r="HF138">
        <v>1.86783</v>
      </c>
      <c r="HG138">
        <v>1.86762</v>
      </c>
      <c r="HH138">
        <v>1.86873</v>
      </c>
      <c r="HI138">
        <v>1.86963</v>
      </c>
      <c r="HJ138">
        <v>1.86569</v>
      </c>
      <c r="HK138">
        <v>1.86676</v>
      </c>
      <c r="HL138">
        <v>1.86813</v>
      </c>
      <c r="HM138">
        <v>5</v>
      </c>
      <c r="HN138">
        <v>0</v>
      </c>
      <c r="HO138">
        <v>0</v>
      </c>
      <c r="HP138">
        <v>0</v>
      </c>
      <c r="HQ138" t="s">
        <v>411</v>
      </c>
      <c r="HR138" t="s">
        <v>412</v>
      </c>
      <c r="HS138" t="s">
        <v>413</v>
      </c>
      <c r="HT138" t="s">
        <v>413</v>
      </c>
      <c r="HU138" t="s">
        <v>413</v>
      </c>
      <c r="HV138" t="s">
        <v>413</v>
      </c>
      <c r="HW138">
        <v>0</v>
      </c>
      <c r="HX138">
        <v>100</v>
      </c>
      <c r="HY138">
        <v>100</v>
      </c>
      <c r="HZ138">
        <v>6.76</v>
      </c>
      <c r="IA138">
        <v>0.5702</v>
      </c>
      <c r="IB138">
        <v>4.05733592392587</v>
      </c>
      <c r="IC138">
        <v>0.00686039997816796</v>
      </c>
      <c r="ID138">
        <v>-6.09800565113382e-07</v>
      </c>
      <c r="IE138">
        <v>-3.62270322714017e-11</v>
      </c>
      <c r="IF138">
        <v>0.00552775430249796</v>
      </c>
      <c r="IG138">
        <v>-0.0240141547127097</v>
      </c>
      <c r="IH138">
        <v>0.00268956239764471</v>
      </c>
      <c r="II138">
        <v>-3.17667099220491e-05</v>
      </c>
      <c r="IJ138">
        <v>-3</v>
      </c>
      <c r="IK138">
        <v>2046</v>
      </c>
      <c r="IL138">
        <v>1</v>
      </c>
      <c r="IM138">
        <v>25</v>
      </c>
      <c r="IN138">
        <v>-530.6</v>
      </c>
      <c r="IO138">
        <v>-530.7</v>
      </c>
      <c r="IP138">
        <v>1.06079</v>
      </c>
      <c r="IQ138">
        <v>2.62329</v>
      </c>
      <c r="IR138">
        <v>1.54785</v>
      </c>
      <c r="IS138">
        <v>2.30957</v>
      </c>
      <c r="IT138">
        <v>1.34644</v>
      </c>
      <c r="IU138">
        <v>2.43652</v>
      </c>
      <c r="IV138">
        <v>31.9585</v>
      </c>
      <c r="IW138">
        <v>14.7887</v>
      </c>
      <c r="IX138">
        <v>18</v>
      </c>
      <c r="IY138">
        <v>503.877</v>
      </c>
      <c r="IZ138">
        <v>405.855</v>
      </c>
      <c r="JA138">
        <v>24.1392</v>
      </c>
      <c r="JB138">
        <v>26.4199</v>
      </c>
      <c r="JC138">
        <v>30.0002</v>
      </c>
      <c r="JD138">
        <v>26.3711</v>
      </c>
      <c r="JE138">
        <v>26.3158</v>
      </c>
      <c r="JF138">
        <v>21.2617</v>
      </c>
      <c r="JG138">
        <v>23.5904</v>
      </c>
      <c r="JH138">
        <v>100</v>
      </c>
      <c r="JI138">
        <v>24.1452</v>
      </c>
      <c r="JJ138">
        <v>440.2</v>
      </c>
      <c r="JK138">
        <v>24.5182</v>
      </c>
      <c r="JL138">
        <v>102.165</v>
      </c>
      <c r="JM138">
        <v>102.735</v>
      </c>
    </row>
    <row r="139" spans="1:273">
      <c r="A139">
        <v>123</v>
      </c>
      <c r="B139">
        <v>1510790775.5</v>
      </c>
      <c r="C139">
        <v>2523.90000009537</v>
      </c>
      <c r="D139" t="s">
        <v>656</v>
      </c>
      <c r="E139" t="s">
        <v>657</v>
      </c>
      <c r="F139">
        <v>5</v>
      </c>
      <c r="G139" t="s">
        <v>405</v>
      </c>
      <c r="H139" t="s">
        <v>406</v>
      </c>
      <c r="I139">
        <v>1510790767.73214</v>
      </c>
      <c r="J139">
        <f>(K139)/1000</f>
        <v>0</v>
      </c>
      <c r="K139">
        <f>IF(CZ139, AN139, AH139)</f>
        <v>0</v>
      </c>
      <c r="L139">
        <f>IF(CZ139, AI139, AG139)</f>
        <v>0</v>
      </c>
      <c r="M139">
        <f>DB139 - IF(AU139&gt;1, L139*CV139*100.0/(AW139*DP139), 0)</f>
        <v>0</v>
      </c>
      <c r="N139">
        <f>((T139-J139/2)*M139-L139)/(T139+J139/2)</f>
        <v>0</v>
      </c>
      <c r="O139">
        <f>N139*(DI139+DJ139)/1000.0</f>
        <v>0</v>
      </c>
      <c r="P139">
        <f>(DB139 - IF(AU139&gt;1, L139*CV139*100.0/(AW139*DP139), 0))*(DI139+DJ139)/1000.0</f>
        <v>0</v>
      </c>
      <c r="Q139">
        <f>2.0/((1/S139-1/R139)+SIGN(S139)*SQRT((1/S139-1/R139)*(1/S139-1/R139) + 4*CW139/((CW139+1)*(CW139+1))*(2*1/S139*1/R139-1/R139*1/R139)))</f>
        <v>0</v>
      </c>
      <c r="R139">
        <f>IF(LEFT(CX139,1)&lt;&gt;"0",IF(LEFT(CX139,1)="1",3.0,CY139),$D$5+$E$5*(DP139*DI139/($K$5*1000))+$F$5*(DP139*DI139/($K$5*1000))*MAX(MIN(CV139,$J$5),$I$5)*MAX(MIN(CV139,$J$5),$I$5)+$G$5*MAX(MIN(CV139,$J$5),$I$5)*(DP139*DI139/($K$5*1000))+$H$5*(DP139*DI139/($K$5*1000))*(DP139*DI139/($K$5*1000)))</f>
        <v>0</v>
      </c>
      <c r="S139">
        <f>J139*(1000-(1000*0.61365*exp(17.502*W139/(240.97+W139))/(DI139+DJ139)+DD139)/2)/(1000*0.61365*exp(17.502*W139/(240.97+W139))/(DI139+DJ139)-DD139)</f>
        <v>0</v>
      </c>
      <c r="T139">
        <f>1/((CW139+1)/(Q139/1.6)+1/(R139/1.37)) + CW139/((CW139+1)/(Q139/1.6) + CW139/(R139/1.37))</f>
        <v>0</v>
      </c>
      <c r="U139">
        <f>(CR139*CU139)</f>
        <v>0</v>
      </c>
      <c r="V139">
        <f>(DK139+(U139+2*0.95*5.67E-8*(((DK139+$B$7)+273)^4-(DK139+273)^4)-44100*J139)/(1.84*29.3*R139+8*0.95*5.67E-8*(DK139+273)^3))</f>
        <v>0</v>
      </c>
      <c r="W139">
        <f>($C$7*DL139+$D$7*DM139+$E$7*V139)</f>
        <v>0</v>
      </c>
      <c r="X139">
        <f>0.61365*exp(17.502*W139/(240.97+W139))</f>
        <v>0</v>
      </c>
      <c r="Y139">
        <f>(Z139/AA139*100)</f>
        <v>0</v>
      </c>
      <c r="Z139">
        <f>DD139*(DI139+DJ139)/1000</f>
        <v>0</v>
      </c>
      <c r="AA139">
        <f>0.61365*exp(17.502*DK139/(240.97+DK139))</f>
        <v>0</v>
      </c>
      <c r="AB139">
        <f>(X139-DD139*(DI139+DJ139)/1000)</f>
        <v>0</v>
      </c>
      <c r="AC139">
        <f>(-J139*44100)</f>
        <v>0</v>
      </c>
      <c r="AD139">
        <f>2*29.3*R139*0.92*(DK139-W139)</f>
        <v>0</v>
      </c>
      <c r="AE139">
        <f>2*0.95*5.67E-8*(((DK139+$B$7)+273)^4-(W139+273)^4)</f>
        <v>0</v>
      </c>
      <c r="AF139">
        <f>U139+AE139+AC139+AD139</f>
        <v>0</v>
      </c>
      <c r="AG139">
        <f>DH139*AU139*(DC139-DB139*(1000-AU139*DE139)/(1000-AU139*DD139))/(100*CV139)</f>
        <v>0</v>
      </c>
      <c r="AH139">
        <f>1000*DH139*AU139*(DD139-DE139)/(100*CV139*(1000-AU139*DD139))</f>
        <v>0</v>
      </c>
      <c r="AI139">
        <f>(AJ139 - AK139 - DI139*1E3/(8.314*(DK139+273.15)) * AM139/DH139 * AL139) * DH139/(100*CV139) * (1000 - DE139)/1000</f>
        <v>0</v>
      </c>
      <c r="AJ139">
        <v>439.094239981915</v>
      </c>
      <c r="AK139">
        <v>430.315151515151</v>
      </c>
      <c r="AL139">
        <v>0.993778280805115</v>
      </c>
      <c r="AM139">
        <v>64.2423246042722</v>
      </c>
      <c r="AN139">
        <f>(AP139 - AO139 + DI139*1E3/(8.314*(DK139+273.15)) * AR139/DH139 * AQ139) * DH139/(100*CV139) * 1000/(1000 - AP139)</f>
        <v>0</v>
      </c>
      <c r="AO139">
        <v>24.4583576315298</v>
      </c>
      <c r="AP139">
        <v>25.2294915151515</v>
      </c>
      <c r="AQ139">
        <v>0.00914722734677417</v>
      </c>
      <c r="AR139">
        <v>102.202052282038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MAX(0,($B$13+$C$13*DP139)/(1+$D$13*DP139)*DI139/(DK139+273)*$E$13)</f>
        <v>0</v>
      </c>
      <c r="AX139" t="s">
        <v>407</v>
      </c>
      <c r="AY139" t="s">
        <v>407</v>
      </c>
      <c r="AZ139">
        <v>0</v>
      </c>
      <c r="BA139">
        <v>0</v>
      </c>
      <c r="BB139">
        <f>1-AZ139/BA139</f>
        <v>0</v>
      </c>
      <c r="BC139">
        <v>0</v>
      </c>
      <c r="BD139" t="s">
        <v>407</v>
      </c>
      <c r="BE139" t="s">
        <v>407</v>
      </c>
      <c r="BF139">
        <v>0</v>
      </c>
      <c r="BG139">
        <v>0</v>
      </c>
      <c r="BH139">
        <f>1-BF139/BG139</f>
        <v>0</v>
      </c>
      <c r="BI139">
        <v>0.5</v>
      </c>
      <c r="BJ139">
        <f>CS139</f>
        <v>0</v>
      </c>
      <c r="BK139">
        <f>L139</f>
        <v>0</v>
      </c>
      <c r="BL139">
        <f>BH139*BI139*BJ139</f>
        <v>0</v>
      </c>
      <c r="BM139">
        <f>(BK139-BC139)/BJ139</f>
        <v>0</v>
      </c>
      <c r="BN139">
        <f>(BA139-BG139)/BG139</f>
        <v>0</v>
      </c>
      <c r="BO139">
        <f>AZ139/(BB139+AZ139/BG139)</f>
        <v>0</v>
      </c>
      <c r="BP139" t="s">
        <v>407</v>
      </c>
      <c r="BQ139">
        <v>0</v>
      </c>
      <c r="BR139">
        <f>IF(BQ139&lt;&gt;0, BQ139, BO139)</f>
        <v>0</v>
      </c>
      <c r="BS139">
        <f>1-BR139/BG139</f>
        <v>0</v>
      </c>
      <c r="BT139">
        <f>(BG139-BF139)/(BG139-BR139)</f>
        <v>0</v>
      </c>
      <c r="BU139">
        <f>(BA139-BG139)/(BA139-BR139)</f>
        <v>0</v>
      </c>
      <c r="BV139">
        <f>(BG139-BF139)/(BG139-AZ139)</f>
        <v>0</v>
      </c>
      <c r="BW139">
        <f>(BA139-BG139)/(BA139-AZ139)</f>
        <v>0</v>
      </c>
      <c r="BX139">
        <f>(BT139*BR139/BF139)</f>
        <v>0</v>
      </c>
      <c r="BY139">
        <f>(1-BX139)</f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f>$B$11*DQ139+$C$11*DR139+$F$11*EC139*(1-EF139)</f>
        <v>0</v>
      </c>
      <c r="CS139">
        <f>CR139*CT139</f>
        <v>0</v>
      </c>
      <c r="CT139">
        <f>($B$11*$D$9+$C$11*$D$9+$F$11*((EP139+EH139)/MAX(EP139+EH139+EQ139, 0.1)*$I$9+EQ139/MAX(EP139+EH139+EQ139, 0.1)*$J$9))/($B$11+$C$11+$F$11)</f>
        <v>0</v>
      </c>
      <c r="CU139">
        <f>($B$11*$K$9+$C$11*$K$9+$F$11*((EP139+EH139)/MAX(EP139+EH139+EQ139, 0.1)*$P$9+EQ139/MAX(EP139+EH139+EQ139, 0.1)*$Q$9))/($B$11+$C$11+$F$11)</f>
        <v>0</v>
      </c>
      <c r="CV139">
        <v>2.18</v>
      </c>
      <c r="CW139">
        <v>0.5</v>
      </c>
      <c r="CX139" t="s">
        <v>408</v>
      </c>
      <c r="CY139">
        <v>2</v>
      </c>
      <c r="CZ139" t="b">
        <v>1</v>
      </c>
      <c r="DA139">
        <v>1510790767.73214</v>
      </c>
      <c r="DB139">
        <v>416.351607142857</v>
      </c>
      <c r="DC139">
        <v>422.940285714286</v>
      </c>
      <c r="DD139">
        <v>25.1739714285714</v>
      </c>
      <c r="DE139">
        <v>24.3869607142857</v>
      </c>
      <c r="DF139">
        <v>409.589178571429</v>
      </c>
      <c r="DG139">
        <v>24.604275</v>
      </c>
      <c r="DH139">
        <v>500.090035714286</v>
      </c>
      <c r="DI139">
        <v>89.5952785714286</v>
      </c>
      <c r="DJ139">
        <v>0.0999622678571428</v>
      </c>
      <c r="DK139">
        <v>26.8178035714286</v>
      </c>
      <c r="DL139">
        <v>27.4967392857143</v>
      </c>
      <c r="DM139">
        <v>999.9</v>
      </c>
      <c r="DN139">
        <v>0</v>
      </c>
      <c r="DO139">
        <v>0</v>
      </c>
      <c r="DP139">
        <v>9981.47357142857</v>
      </c>
      <c r="DQ139">
        <v>0</v>
      </c>
      <c r="DR139">
        <v>9.94528928571428</v>
      </c>
      <c r="DS139">
        <v>-6.58863928571429</v>
      </c>
      <c r="DT139">
        <v>427.103571428571</v>
      </c>
      <c r="DU139">
        <v>433.512464285714</v>
      </c>
      <c r="DV139">
        <v>0.787013392857143</v>
      </c>
      <c r="DW139">
        <v>422.940285714286</v>
      </c>
      <c r="DX139">
        <v>24.3869607142857</v>
      </c>
      <c r="DY139">
        <v>2.25546964285714</v>
      </c>
      <c r="DZ139">
        <v>2.18495642857143</v>
      </c>
      <c r="EA139">
        <v>19.3618357142857</v>
      </c>
      <c r="EB139">
        <v>18.8524178571429</v>
      </c>
      <c r="EC139">
        <v>2000.04535714286</v>
      </c>
      <c r="ED139">
        <v>0.980003714285714</v>
      </c>
      <c r="EE139">
        <v>0.0199963785714286</v>
      </c>
      <c r="EF139">
        <v>0</v>
      </c>
      <c r="EG139">
        <v>2.32808928571429</v>
      </c>
      <c r="EH139">
        <v>0</v>
      </c>
      <c r="EI139">
        <v>3654.8775</v>
      </c>
      <c r="EJ139">
        <v>17300.5678571429</v>
      </c>
      <c r="EK139">
        <v>41.1537857142857</v>
      </c>
      <c r="EL139">
        <v>41.0578928571429</v>
      </c>
      <c r="EM139">
        <v>40.6737857142857</v>
      </c>
      <c r="EN139">
        <v>40.0711071428571</v>
      </c>
      <c r="EO139">
        <v>40.2877142857143</v>
      </c>
      <c r="EP139">
        <v>1960.05107142857</v>
      </c>
      <c r="EQ139">
        <v>39.9964285714286</v>
      </c>
      <c r="ER139">
        <v>0</v>
      </c>
      <c r="ES139">
        <v>1679678123.9</v>
      </c>
      <c r="ET139">
        <v>0</v>
      </c>
      <c r="EU139">
        <v>2.32323461538462</v>
      </c>
      <c r="EV139">
        <v>-1.00747008909334</v>
      </c>
      <c r="EW139">
        <v>78.3128204967958</v>
      </c>
      <c r="EX139">
        <v>3655.345</v>
      </c>
      <c r="EY139">
        <v>15</v>
      </c>
      <c r="EZ139">
        <v>0</v>
      </c>
      <c r="FA139" t="s">
        <v>409</v>
      </c>
      <c r="FB139">
        <v>1510822609</v>
      </c>
      <c r="FC139">
        <v>1510822610</v>
      </c>
      <c r="FD139">
        <v>0</v>
      </c>
      <c r="FE139">
        <v>-0.09</v>
      </c>
      <c r="FF139">
        <v>-0.009</v>
      </c>
      <c r="FG139">
        <v>6.722</v>
      </c>
      <c r="FH139">
        <v>0.497</v>
      </c>
      <c r="FI139">
        <v>420</v>
      </c>
      <c r="FJ139">
        <v>24</v>
      </c>
      <c r="FK139">
        <v>0.26</v>
      </c>
      <c r="FL139">
        <v>0.06</v>
      </c>
      <c r="FM139">
        <v>0.786981775</v>
      </c>
      <c r="FN139">
        <v>-0.105589834896815</v>
      </c>
      <c r="FO139">
        <v>0.0222689436160401</v>
      </c>
      <c r="FP139">
        <v>1</v>
      </c>
      <c r="FQ139">
        <v>1</v>
      </c>
      <c r="FR139">
        <v>1</v>
      </c>
      <c r="FS139" t="s">
        <v>410</v>
      </c>
      <c r="FT139">
        <v>2.97369</v>
      </c>
      <c r="FU139">
        <v>2.75369</v>
      </c>
      <c r="FV139">
        <v>0.0897046</v>
      </c>
      <c r="FW139">
        <v>0.0935862</v>
      </c>
      <c r="FX139">
        <v>0.105762</v>
      </c>
      <c r="FY139">
        <v>0.104848</v>
      </c>
      <c r="FZ139">
        <v>35417.4</v>
      </c>
      <c r="GA139">
        <v>38471.3</v>
      </c>
      <c r="GB139">
        <v>35257</v>
      </c>
      <c r="GC139">
        <v>38490.9</v>
      </c>
      <c r="GD139">
        <v>44646.8</v>
      </c>
      <c r="GE139">
        <v>49737.9</v>
      </c>
      <c r="GF139">
        <v>55050.3</v>
      </c>
      <c r="GG139">
        <v>61708.9</v>
      </c>
      <c r="GH139">
        <v>1.99387</v>
      </c>
      <c r="GI139">
        <v>1.84065</v>
      </c>
      <c r="GJ139">
        <v>0.11427</v>
      </c>
      <c r="GK139">
        <v>0</v>
      </c>
      <c r="GL139">
        <v>25.621</v>
      </c>
      <c r="GM139">
        <v>999.9</v>
      </c>
      <c r="GN139">
        <v>67.183</v>
      </c>
      <c r="GO139">
        <v>27.875</v>
      </c>
      <c r="GP139">
        <v>28.2475</v>
      </c>
      <c r="GQ139">
        <v>54.3494</v>
      </c>
      <c r="GR139">
        <v>48.8622</v>
      </c>
      <c r="GS139">
        <v>1</v>
      </c>
      <c r="GT139">
        <v>-0.0645706</v>
      </c>
      <c r="GU139">
        <v>0.438475</v>
      </c>
      <c r="GV139">
        <v>20.1496</v>
      </c>
      <c r="GW139">
        <v>5.19692</v>
      </c>
      <c r="GX139">
        <v>12.004</v>
      </c>
      <c r="GY139">
        <v>4.9752</v>
      </c>
      <c r="GZ139">
        <v>3.293</v>
      </c>
      <c r="HA139">
        <v>999.9</v>
      </c>
      <c r="HB139">
        <v>9999</v>
      </c>
      <c r="HC139">
        <v>9999</v>
      </c>
      <c r="HD139">
        <v>9999</v>
      </c>
      <c r="HE139">
        <v>1.86279</v>
      </c>
      <c r="HF139">
        <v>1.86783</v>
      </c>
      <c r="HG139">
        <v>1.8676</v>
      </c>
      <c r="HH139">
        <v>1.86874</v>
      </c>
      <c r="HI139">
        <v>1.86964</v>
      </c>
      <c r="HJ139">
        <v>1.86568</v>
      </c>
      <c r="HK139">
        <v>1.86676</v>
      </c>
      <c r="HL139">
        <v>1.86813</v>
      </c>
      <c r="HM139">
        <v>5</v>
      </c>
      <c r="HN139">
        <v>0</v>
      </c>
      <c r="HO139">
        <v>0</v>
      </c>
      <c r="HP139">
        <v>0</v>
      </c>
      <c r="HQ139" t="s">
        <v>411</v>
      </c>
      <c r="HR139" t="s">
        <v>412</v>
      </c>
      <c r="HS139" t="s">
        <v>413</v>
      </c>
      <c r="HT139" t="s">
        <v>413</v>
      </c>
      <c r="HU139" t="s">
        <v>413</v>
      </c>
      <c r="HV139" t="s">
        <v>413</v>
      </c>
      <c r="HW139">
        <v>0</v>
      </c>
      <c r="HX139">
        <v>100</v>
      </c>
      <c r="HY139">
        <v>100</v>
      </c>
      <c r="HZ139">
        <v>6.787</v>
      </c>
      <c r="IA139">
        <v>0.5726</v>
      </c>
      <c r="IB139">
        <v>4.05733592392587</v>
      </c>
      <c r="IC139">
        <v>0.00686039997816796</v>
      </c>
      <c r="ID139">
        <v>-6.09800565113382e-07</v>
      </c>
      <c r="IE139">
        <v>-3.62270322714017e-11</v>
      </c>
      <c r="IF139">
        <v>0.00552775430249796</v>
      </c>
      <c r="IG139">
        <v>-0.0240141547127097</v>
      </c>
      <c r="IH139">
        <v>0.00268956239764471</v>
      </c>
      <c r="II139">
        <v>-3.17667099220491e-05</v>
      </c>
      <c r="IJ139">
        <v>-3</v>
      </c>
      <c r="IK139">
        <v>2046</v>
      </c>
      <c r="IL139">
        <v>1</v>
      </c>
      <c r="IM139">
        <v>25</v>
      </c>
      <c r="IN139">
        <v>-530.6</v>
      </c>
      <c r="IO139">
        <v>-530.6</v>
      </c>
      <c r="IP139">
        <v>1.09009</v>
      </c>
      <c r="IQ139">
        <v>2.62939</v>
      </c>
      <c r="IR139">
        <v>1.54785</v>
      </c>
      <c r="IS139">
        <v>2.31079</v>
      </c>
      <c r="IT139">
        <v>1.34644</v>
      </c>
      <c r="IU139">
        <v>2.38525</v>
      </c>
      <c r="IV139">
        <v>31.9585</v>
      </c>
      <c r="IW139">
        <v>14.7712</v>
      </c>
      <c r="IX139">
        <v>18</v>
      </c>
      <c r="IY139">
        <v>503.86</v>
      </c>
      <c r="IZ139">
        <v>405.987</v>
      </c>
      <c r="JA139">
        <v>24.1523</v>
      </c>
      <c r="JB139">
        <v>26.4199</v>
      </c>
      <c r="JC139">
        <v>30.0003</v>
      </c>
      <c r="JD139">
        <v>26.3711</v>
      </c>
      <c r="JE139">
        <v>26.3168</v>
      </c>
      <c r="JF139">
        <v>21.8407</v>
      </c>
      <c r="JG139">
        <v>23.5904</v>
      </c>
      <c r="JH139">
        <v>100</v>
      </c>
      <c r="JI139">
        <v>24.1469</v>
      </c>
      <c r="JJ139">
        <v>460.257</v>
      </c>
      <c r="JK139">
        <v>24.5041</v>
      </c>
      <c r="JL139">
        <v>102.165</v>
      </c>
      <c r="JM139">
        <v>102.734</v>
      </c>
    </row>
    <row r="140" spans="1:273">
      <c r="A140">
        <v>124</v>
      </c>
      <c r="B140">
        <v>1510790780.5</v>
      </c>
      <c r="C140">
        <v>2528.90000009537</v>
      </c>
      <c r="D140" t="s">
        <v>658</v>
      </c>
      <c r="E140" t="s">
        <v>659</v>
      </c>
      <c r="F140">
        <v>5</v>
      </c>
      <c r="G140" t="s">
        <v>405</v>
      </c>
      <c r="H140" t="s">
        <v>406</v>
      </c>
      <c r="I140">
        <v>1510790773</v>
      </c>
      <c r="J140">
        <f>(K140)/1000</f>
        <v>0</v>
      </c>
      <c r="K140">
        <f>IF(CZ140, AN140, AH140)</f>
        <v>0</v>
      </c>
      <c r="L140">
        <f>IF(CZ140, AI140, AG140)</f>
        <v>0</v>
      </c>
      <c r="M140">
        <f>DB140 - IF(AU140&gt;1, L140*CV140*100.0/(AW140*DP140), 0)</f>
        <v>0</v>
      </c>
      <c r="N140">
        <f>((T140-J140/2)*M140-L140)/(T140+J140/2)</f>
        <v>0</v>
      </c>
      <c r="O140">
        <f>N140*(DI140+DJ140)/1000.0</f>
        <v>0</v>
      </c>
      <c r="P140">
        <f>(DB140 - IF(AU140&gt;1, L140*CV140*100.0/(AW140*DP140), 0))*(DI140+DJ140)/1000.0</f>
        <v>0</v>
      </c>
      <c r="Q140">
        <f>2.0/((1/S140-1/R140)+SIGN(S140)*SQRT((1/S140-1/R140)*(1/S140-1/R140) + 4*CW140/((CW140+1)*(CW140+1))*(2*1/S140*1/R140-1/R140*1/R140)))</f>
        <v>0</v>
      </c>
      <c r="R140">
        <f>IF(LEFT(CX140,1)&lt;&gt;"0",IF(LEFT(CX140,1)="1",3.0,CY140),$D$5+$E$5*(DP140*DI140/($K$5*1000))+$F$5*(DP140*DI140/($K$5*1000))*MAX(MIN(CV140,$J$5),$I$5)*MAX(MIN(CV140,$J$5),$I$5)+$G$5*MAX(MIN(CV140,$J$5),$I$5)*(DP140*DI140/($K$5*1000))+$H$5*(DP140*DI140/($K$5*1000))*(DP140*DI140/($K$5*1000)))</f>
        <v>0</v>
      </c>
      <c r="S140">
        <f>J140*(1000-(1000*0.61365*exp(17.502*W140/(240.97+W140))/(DI140+DJ140)+DD140)/2)/(1000*0.61365*exp(17.502*W140/(240.97+W140))/(DI140+DJ140)-DD140)</f>
        <v>0</v>
      </c>
      <c r="T140">
        <f>1/((CW140+1)/(Q140/1.6)+1/(R140/1.37)) + CW140/((CW140+1)/(Q140/1.6) + CW140/(R140/1.37))</f>
        <v>0</v>
      </c>
      <c r="U140">
        <f>(CR140*CU140)</f>
        <v>0</v>
      </c>
      <c r="V140">
        <f>(DK140+(U140+2*0.95*5.67E-8*(((DK140+$B$7)+273)^4-(DK140+273)^4)-44100*J140)/(1.84*29.3*R140+8*0.95*5.67E-8*(DK140+273)^3))</f>
        <v>0</v>
      </c>
      <c r="W140">
        <f>($C$7*DL140+$D$7*DM140+$E$7*V140)</f>
        <v>0</v>
      </c>
      <c r="X140">
        <f>0.61365*exp(17.502*W140/(240.97+W140))</f>
        <v>0</v>
      </c>
      <c r="Y140">
        <f>(Z140/AA140*100)</f>
        <v>0</v>
      </c>
      <c r="Z140">
        <f>DD140*(DI140+DJ140)/1000</f>
        <v>0</v>
      </c>
      <c r="AA140">
        <f>0.61365*exp(17.502*DK140/(240.97+DK140))</f>
        <v>0</v>
      </c>
      <c r="AB140">
        <f>(X140-DD140*(DI140+DJ140)/1000)</f>
        <v>0</v>
      </c>
      <c r="AC140">
        <f>(-J140*44100)</f>
        <v>0</v>
      </c>
      <c r="AD140">
        <f>2*29.3*R140*0.92*(DK140-W140)</f>
        <v>0</v>
      </c>
      <c r="AE140">
        <f>2*0.95*5.67E-8*(((DK140+$B$7)+273)^4-(W140+273)^4)</f>
        <v>0</v>
      </c>
      <c r="AF140">
        <f>U140+AE140+AC140+AD140</f>
        <v>0</v>
      </c>
      <c r="AG140">
        <f>DH140*AU140*(DC140-DB140*(1000-AU140*DE140)/(1000-AU140*DD140))/(100*CV140)</f>
        <v>0</v>
      </c>
      <c r="AH140">
        <f>1000*DH140*AU140*(DD140-DE140)/(100*CV140*(1000-AU140*DD140))</f>
        <v>0</v>
      </c>
      <c r="AI140">
        <f>(AJ140 - AK140 - DI140*1E3/(8.314*(DK140+273.15)) * AM140/DH140 * AL140) * DH140/(100*CV140) * (1000 - DE140)/1000</f>
        <v>0</v>
      </c>
      <c r="AJ140">
        <v>454.879600577019</v>
      </c>
      <c r="AK140">
        <v>440.511181818182</v>
      </c>
      <c r="AL140">
        <v>2.22114127517521</v>
      </c>
      <c r="AM140">
        <v>64.2423246042722</v>
      </c>
      <c r="AN140">
        <f>(AP140 - AO140 + DI140*1E3/(8.314*(DK140+273.15)) * AR140/DH140 * AQ140) * DH140/(100*CV140) * 1000/(1000 - AP140)</f>
        <v>0</v>
      </c>
      <c r="AO140">
        <v>24.4938750098959</v>
      </c>
      <c r="AP140">
        <v>25.2783587878788</v>
      </c>
      <c r="AQ140">
        <v>0.0102399062643623</v>
      </c>
      <c r="AR140">
        <v>102.202052282038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MAX(0,($B$13+$C$13*DP140)/(1+$D$13*DP140)*DI140/(DK140+273)*$E$13)</f>
        <v>0</v>
      </c>
      <c r="AX140" t="s">
        <v>407</v>
      </c>
      <c r="AY140" t="s">
        <v>407</v>
      </c>
      <c r="AZ140">
        <v>0</v>
      </c>
      <c r="BA140">
        <v>0</v>
      </c>
      <c r="BB140">
        <f>1-AZ140/BA140</f>
        <v>0</v>
      </c>
      <c r="BC140">
        <v>0</v>
      </c>
      <c r="BD140" t="s">
        <v>407</v>
      </c>
      <c r="BE140" t="s">
        <v>407</v>
      </c>
      <c r="BF140">
        <v>0</v>
      </c>
      <c r="BG140">
        <v>0</v>
      </c>
      <c r="BH140">
        <f>1-BF140/BG140</f>
        <v>0</v>
      </c>
      <c r="BI140">
        <v>0.5</v>
      </c>
      <c r="BJ140">
        <f>CS140</f>
        <v>0</v>
      </c>
      <c r="BK140">
        <f>L140</f>
        <v>0</v>
      </c>
      <c r="BL140">
        <f>BH140*BI140*BJ140</f>
        <v>0</v>
      </c>
      <c r="BM140">
        <f>(BK140-BC140)/BJ140</f>
        <v>0</v>
      </c>
      <c r="BN140">
        <f>(BA140-BG140)/BG140</f>
        <v>0</v>
      </c>
      <c r="BO140">
        <f>AZ140/(BB140+AZ140/BG140)</f>
        <v>0</v>
      </c>
      <c r="BP140" t="s">
        <v>407</v>
      </c>
      <c r="BQ140">
        <v>0</v>
      </c>
      <c r="BR140">
        <f>IF(BQ140&lt;&gt;0, BQ140, BO140)</f>
        <v>0</v>
      </c>
      <c r="BS140">
        <f>1-BR140/BG140</f>
        <v>0</v>
      </c>
      <c r="BT140">
        <f>(BG140-BF140)/(BG140-BR140)</f>
        <v>0</v>
      </c>
      <c r="BU140">
        <f>(BA140-BG140)/(BA140-BR140)</f>
        <v>0</v>
      </c>
      <c r="BV140">
        <f>(BG140-BF140)/(BG140-AZ140)</f>
        <v>0</v>
      </c>
      <c r="BW140">
        <f>(BA140-BG140)/(BA140-AZ140)</f>
        <v>0</v>
      </c>
      <c r="BX140">
        <f>(BT140*BR140/BF140)</f>
        <v>0</v>
      </c>
      <c r="BY140">
        <f>(1-BX140)</f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f>$B$11*DQ140+$C$11*DR140+$F$11*EC140*(1-EF140)</f>
        <v>0</v>
      </c>
      <c r="CS140">
        <f>CR140*CT140</f>
        <v>0</v>
      </c>
      <c r="CT140">
        <f>($B$11*$D$9+$C$11*$D$9+$F$11*((EP140+EH140)/MAX(EP140+EH140+EQ140, 0.1)*$I$9+EQ140/MAX(EP140+EH140+EQ140, 0.1)*$J$9))/($B$11+$C$11+$F$11)</f>
        <v>0</v>
      </c>
      <c r="CU140">
        <f>($B$11*$K$9+$C$11*$K$9+$F$11*((EP140+EH140)/MAX(EP140+EH140+EQ140, 0.1)*$P$9+EQ140/MAX(EP140+EH140+EQ140, 0.1)*$Q$9))/($B$11+$C$11+$F$11)</f>
        <v>0</v>
      </c>
      <c r="CV140">
        <v>2.18</v>
      </c>
      <c r="CW140">
        <v>0.5</v>
      </c>
      <c r="CX140" t="s">
        <v>408</v>
      </c>
      <c r="CY140">
        <v>2</v>
      </c>
      <c r="CZ140" t="b">
        <v>1</v>
      </c>
      <c r="DA140">
        <v>1510790773</v>
      </c>
      <c r="DB140">
        <v>419.409333333333</v>
      </c>
      <c r="DC140">
        <v>431.119444444445</v>
      </c>
      <c r="DD140">
        <v>25.2129037037037</v>
      </c>
      <c r="DE140">
        <v>24.4386148148148</v>
      </c>
      <c r="DF140">
        <v>412.627666666667</v>
      </c>
      <c r="DG140">
        <v>24.6413296296296</v>
      </c>
      <c r="DH140">
        <v>500.095333333333</v>
      </c>
      <c r="DI140">
        <v>89.5967777777778</v>
      </c>
      <c r="DJ140">
        <v>0.0999854851851852</v>
      </c>
      <c r="DK140">
        <v>26.8195037037037</v>
      </c>
      <c r="DL140">
        <v>27.4949666666667</v>
      </c>
      <c r="DM140">
        <v>999.9</v>
      </c>
      <c r="DN140">
        <v>0</v>
      </c>
      <c r="DO140">
        <v>0</v>
      </c>
      <c r="DP140">
        <v>9986.71444444445</v>
      </c>
      <c r="DQ140">
        <v>0</v>
      </c>
      <c r="DR140">
        <v>9.9430637037037</v>
      </c>
      <c r="DS140">
        <v>-11.7100433333333</v>
      </c>
      <c r="DT140">
        <v>430.25762962963</v>
      </c>
      <c r="DU140">
        <v>441.919851851852</v>
      </c>
      <c r="DV140">
        <v>0.774284555555556</v>
      </c>
      <c r="DW140">
        <v>431.119444444445</v>
      </c>
      <c r="DX140">
        <v>24.4386148148148</v>
      </c>
      <c r="DY140">
        <v>2.25899555555556</v>
      </c>
      <c r="DZ140">
        <v>2.18962074074074</v>
      </c>
      <c r="EA140">
        <v>19.3869222222222</v>
      </c>
      <c r="EB140">
        <v>18.8865518518519</v>
      </c>
      <c r="EC140">
        <v>2000.01592592593</v>
      </c>
      <c r="ED140">
        <v>0.980003074074074</v>
      </c>
      <c r="EE140">
        <v>0.0199968111111111</v>
      </c>
      <c r="EF140">
        <v>0</v>
      </c>
      <c r="EG140">
        <v>2.28804814814815</v>
      </c>
      <c r="EH140">
        <v>0</v>
      </c>
      <c r="EI140">
        <v>3661.38777777778</v>
      </c>
      <c r="EJ140">
        <v>17300.3185185185</v>
      </c>
      <c r="EK140">
        <v>41.1062222222222</v>
      </c>
      <c r="EL140">
        <v>40.9927407407407</v>
      </c>
      <c r="EM140">
        <v>40.6386296296296</v>
      </c>
      <c r="EN140">
        <v>39.9580740740741</v>
      </c>
      <c r="EO140">
        <v>40.2358148148148</v>
      </c>
      <c r="EP140">
        <v>1960.02</v>
      </c>
      <c r="EQ140">
        <v>39.9955555555556</v>
      </c>
      <c r="ER140">
        <v>0</v>
      </c>
      <c r="ES140">
        <v>1679678128.7</v>
      </c>
      <c r="ET140">
        <v>0</v>
      </c>
      <c r="EU140">
        <v>2.29957692307692</v>
      </c>
      <c r="EV140">
        <v>-0.0294632450709304</v>
      </c>
      <c r="EW140">
        <v>69.1777778295655</v>
      </c>
      <c r="EX140">
        <v>3661.26346153846</v>
      </c>
      <c r="EY140">
        <v>15</v>
      </c>
      <c r="EZ140">
        <v>0</v>
      </c>
      <c r="FA140" t="s">
        <v>409</v>
      </c>
      <c r="FB140">
        <v>1510822609</v>
      </c>
      <c r="FC140">
        <v>1510822610</v>
      </c>
      <c r="FD140">
        <v>0</v>
      </c>
      <c r="FE140">
        <v>-0.09</v>
      </c>
      <c r="FF140">
        <v>-0.009</v>
      </c>
      <c r="FG140">
        <v>6.722</v>
      </c>
      <c r="FH140">
        <v>0.497</v>
      </c>
      <c r="FI140">
        <v>420</v>
      </c>
      <c r="FJ140">
        <v>24</v>
      </c>
      <c r="FK140">
        <v>0.26</v>
      </c>
      <c r="FL140">
        <v>0.06</v>
      </c>
      <c r="FM140">
        <v>0.78252285</v>
      </c>
      <c r="FN140">
        <v>-0.191340022514073</v>
      </c>
      <c r="FO140">
        <v>0.0249152781416845</v>
      </c>
      <c r="FP140">
        <v>1</v>
      </c>
      <c r="FQ140">
        <v>1</v>
      </c>
      <c r="FR140">
        <v>1</v>
      </c>
      <c r="FS140" t="s">
        <v>410</v>
      </c>
      <c r="FT140">
        <v>2.97359</v>
      </c>
      <c r="FU140">
        <v>2.75375</v>
      </c>
      <c r="FV140">
        <v>0.0914043</v>
      </c>
      <c r="FW140">
        <v>0.0961549</v>
      </c>
      <c r="FX140">
        <v>0.105895</v>
      </c>
      <c r="FY140">
        <v>0.104881</v>
      </c>
      <c r="FZ140">
        <v>35351.4</v>
      </c>
      <c r="GA140">
        <v>38362</v>
      </c>
      <c r="GB140">
        <v>35257</v>
      </c>
      <c r="GC140">
        <v>38490.6</v>
      </c>
      <c r="GD140">
        <v>44640.1</v>
      </c>
      <c r="GE140">
        <v>49735.9</v>
      </c>
      <c r="GF140">
        <v>55050.4</v>
      </c>
      <c r="GG140">
        <v>61708.6</v>
      </c>
      <c r="GH140">
        <v>1.99402</v>
      </c>
      <c r="GI140">
        <v>1.84092</v>
      </c>
      <c r="GJ140">
        <v>0.114314</v>
      </c>
      <c r="GK140">
        <v>0</v>
      </c>
      <c r="GL140">
        <v>25.6232</v>
      </c>
      <c r="GM140">
        <v>999.9</v>
      </c>
      <c r="GN140">
        <v>67.183</v>
      </c>
      <c r="GO140">
        <v>27.885</v>
      </c>
      <c r="GP140">
        <v>28.2633</v>
      </c>
      <c r="GQ140">
        <v>55.4394</v>
      </c>
      <c r="GR140">
        <v>49.2388</v>
      </c>
      <c r="GS140">
        <v>1</v>
      </c>
      <c r="GT140">
        <v>-0.0644385</v>
      </c>
      <c r="GU140">
        <v>0.461639</v>
      </c>
      <c r="GV140">
        <v>20.1495</v>
      </c>
      <c r="GW140">
        <v>5.19737</v>
      </c>
      <c r="GX140">
        <v>12.004</v>
      </c>
      <c r="GY140">
        <v>4.97525</v>
      </c>
      <c r="GZ140">
        <v>3.293</v>
      </c>
      <c r="HA140">
        <v>999.9</v>
      </c>
      <c r="HB140">
        <v>9999</v>
      </c>
      <c r="HC140">
        <v>9999</v>
      </c>
      <c r="HD140">
        <v>9999</v>
      </c>
      <c r="HE140">
        <v>1.86279</v>
      </c>
      <c r="HF140">
        <v>1.86783</v>
      </c>
      <c r="HG140">
        <v>1.86762</v>
      </c>
      <c r="HH140">
        <v>1.86872</v>
      </c>
      <c r="HI140">
        <v>1.86965</v>
      </c>
      <c r="HJ140">
        <v>1.86569</v>
      </c>
      <c r="HK140">
        <v>1.86675</v>
      </c>
      <c r="HL140">
        <v>1.86813</v>
      </c>
      <c r="HM140">
        <v>5</v>
      </c>
      <c r="HN140">
        <v>0</v>
      </c>
      <c r="HO140">
        <v>0</v>
      </c>
      <c r="HP140">
        <v>0</v>
      </c>
      <c r="HQ140" t="s">
        <v>411</v>
      </c>
      <c r="HR140" t="s">
        <v>412</v>
      </c>
      <c r="HS140" t="s">
        <v>413</v>
      </c>
      <c r="HT140" t="s">
        <v>413</v>
      </c>
      <c r="HU140" t="s">
        <v>413</v>
      </c>
      <c r="HV140" t="s">
        <v>413</v>
      </c>
      <c r="HW140">
        <v>0</v>
      </c>
      <c r="HX140">
        <v>100</v>
      </c>
      <c r="HY140">
        <v>100</v>
      </c>
      <c r="HZ140">
        <v>6.852</v>
      </c>
      <c r="IA140">
        <v>0.5749</v>
      </c>
      <c r="IB140">
        <v>4.05733592392587</v>
      </c>
      <c r="IC140">
        <v>0.00686039997816796</v>
      </c>
      <c r="ID140">
        <v>-6.09800565113382e-07</v>
      </c>
      <c r="IE140">
        <v>-3.62270322714017e-11</v>
      </c>
      <c r="IF140">
        <v>0.00552775430249796</v>
      </c>
      <c r="IG140">
        <v>-0.0240141547127097</v>
      </c>
      <c r="IH140">
        <v>0.00268956239764471</v>
      </c>
      <c r="II140">
        <v>-3.17667099220491e-05</v>
      </c>
      <c r="IJ140">
        <v>-3</v>
      </c>
      <c r="IK140">
        <v>2046</v>
      </c>
      <c r="IL140">
        <v>1</v>
      </c>
      <c r="IM140">
        <v>25</v>
      </c>
      <c r="IN140">
        <v>-530.5</v>
      </c>
      <c r="IO140">
        <v>-530.5</v>
      </c>
      <c r="IP140">
        <v>1.12305</v>
      </c>
      <c r="IQ140">
        <v>2.63428</v>
      </c>
      <c r="IR140">
        <v>1.54785</v>
      </c>
      <c r="IS140">
        <v>2.30957</v>
      </c>
      <c r="IT140">
        <v>1.34644</v>
      </c>
      <c r="IU140">
        <v>2.2937</v>
      </c>
      <c r="IV140">
        <v>31.9585</v>
      </c>
      <c r="IW140">
        <v>14.7712</v>
      </c>
      <c r="IX140">
        <v>18</v>
      </c>
      <c r="IY140">
        <v>503.98</v>
      </c>
      <c r="IZ140">
        <v>406.15</v>
      </c>
      <c r="JA140">
        <v>24.1555</v>
      </c>
      <c r="JB140">
        <v>26.4221</v>
      </c>
      <c r="JC140">
        <v>30.0001</v>
      </c>
      <c r="JD140">
        <v>26.3733</v>
      </c>
      <c r="JE140">
        <v>26.318</v>
      </c>
      <c r="JF140">
        <v>22.4937</v>
      </c>
      <c r="JG140">
        <v>23.5904</v>
      </c>
      <c r="JH140">
        <v>100</v>
      </c>
      <c r="JI140">
        <v>24.1533</v>
      </c>
      <c r="JJ140">
        <v>473.732</v>
      </c>
      <c r="JK140">
        <v>24.4905</v>
      </c>
      <c r="JL140">
        <v>102.165</v>
      </c>
      <c r="JM140">
        <v>102.733</v>
      </c>
    </row>
    <row r="141" spans="1:273">
      <c r="A141">
        <v>125</v>
      </c>
      <c r="B141">
        <v>1510790785.5</v>
      </c>
      <c r="C141">
        <v>2533.90000009537</v>
      </c>
      <c r="D141" t="s">
        <v>660</v>
      </c>
      <c r="E141" t="s">
        <v>661</v>
      </c>
      <c r="F141">
        <v>5</v>
      </c>
      <c r="G141" t="s">
        <v>405</v>
      </c>
      <c r="H141" t="s">
        <v>406</v>
      </c>
      <c r="I141">
        <v>1510790777.71429</v>
      </c>
      <c r="J141">
        <f>(K141)/1000</f>
        <v>0</v>
      </c>
      <c r="K141">
        <f>IF(CZ141, AN141, AH141)</f>
        <v>0</v>
      </c>
      <c r="L141">
        <f>IF(CZ141, AI141, AG141)</f>
        <v>0</v>
      </c>
      <c r="M141">
        <f>DB141 - IF(AU141&gt;1, L141*CV141*100.0/(AW141*DP141), 0)</f>
        <v>0</v>
      </c>
      <c r="N141">
        <f>((T141-J141/2)*M141-L141)/(T141+J141/2)</f>
        <v>0</v>
      </c>
      <c r="O141">
        <f>N141*(DI141+DJ141)/1000.0</f>
        <v>0</v>
      </c>
      <c r="P141">
        <f>(DB141 - IF(AU141&gt;1, L141*CV141*100.0/(AW141*DP141), 0))*(DI141+DJ141)/1000.0</f>
        <v>0</v>
      </c>
      <c r="Q141">
        <f>2.0/((1/S141-1/R141)+SIGN(S141)*SQRT((1/S141-1/R141)*(1/S141-1/R141) + 4*CW141/((CW141+1)*(CW141+1))*(2*1/S141*1/R141-1/R141*1/R141)))</f>
        <v>0</v>
      </c>
      <c r="R141">
        <f>IF(LEFT(CX141,1)&lt;&gt;"0",IF(LEFT(CX141,1)="1",3.0,CY141),$D$5+$E$5*(DP141*DI141/($K$5*1000))+$F$5*(DP141*DI141/($K$5*1000))*MAX(MIN(CV141,$J$5),$I$5)*MAX(MIN(CV141,$J$5),$I$5)+$G$5*MAX(MIN(CV141,$J$5),$I$5)*(DP141*DI141/($K$5*1000))+$H$5*(DP141*DI141/($K$5*1000))*(DP141*DI141/($K$5*1000)))</f>
        <v>0</v>
      </c>
      <c r="S141">
        <f>J141*(1000-(1000*0.61365*exp(17.502*W141/(240.97+W141))/(DI141+DJ141)+DD141)/2)/(1000*0.61365*exp(17.502*W141/(240.97+W141))/(DI141+DJ141)-DD141)</f>
        <v>0</v>
      </c>
      <c r="T141">
        <f>1/((CW141+1)/(Q141/1.6)+1/(R141/1.37)) + CW141/((CW141+1)/(Q141/1.6) + CW141/(R141/1.37))</f>
        <v>0</v>
      </c>
      <c r="U141">
        <f>(CR141*CU141)</f>
        <v>0</v>
      </c>
      <c r="V141">
        <f>(DK141+(U141+2*0.95*5.67E-8*(((DK141+$B$7)+273)^4-(DK141+273)^4)-44100*J141)/(1.84*29.3*R141+8*0.95*5.67E-8*(DK141+273)^3))</f>
        <v>0</v>
      </c>
      <c r="W141">
        <f>($C$7*DL141+$D$7*DM141+$E$7*V141)</f>
        <v>0</v>
      </c>
      <c r="X141">
        <f>0.61365*exp(17.502*W141/(240.97+W141))</f>
        <v>0</v>
      </c>
      <c r="Y141">
        <f>(Z141/AA141*100)</f>
        <v>0</v>
      </c>
      <c r="Z141">
        <f>DD141*(DI141+DJ141)/1000</f>
        <v>0</v>
      </c>
      <c r="AA141">
        <f>0.61365*exp(17.502*DK141/(240.97+DK141))</f>
        <v>0</v>
      </c>
      <c r="AB141">
        <f>(X141-DD141*(DI141+DJ141)/1000)</f>
        <v>0</v>
      </c>
      <c r="AC141">
        <f>(-J141*44100)</f>
        <v>0</v>
      </c>
      <c r="AD141">
        <f>2*29.3*R141*0.92*(DK141-W141)</f>
        <v>0</v>
      </c>
      <c r="AE141">
        <f>2*0.95*5.67E-8*(((DK141+$B$7)+273)^4-(W141+273)^4)</f>
        <v>0</v>
      </c>
      <c r="AF141">
        <f>U141+AE141+AC141+AD141</f>
        <v>0</v>
      </c>
      <c r="AG141">
        <f>DH141*AU141*(DC141-DB141*(1000-AU141*DE141)/(1000-AU141*DD141))/(100*CV141)</f>
        <v>0</v>
      </c>
      <c r="AH141">
        <f>1000*DH141*AU141*(DD141-DE141)/(100*CV141*(1000-AU141*DD141))</f>
        <v>0</v>
      </c>
      <c r="AI141">
        <f>(AJ141 - AK141 - DI141*1E3/(8.314*(DK141+273.15)) * AM141/DH141 * AL141) * DH141/(100*CV141) * (1000 - DE141)/1000</f>
        <v>0</v>
      </c>
      <c r="AJ141">
        <v>471.511974301283</v>
      </c>
      <c r="AK141">
        <v>454.223872727273</v>
      </c>
      <c r="AL141">
        <v>2.82687592688753</v>
      </c>
      <c r="AM141">
        <v>64.2423246042722</v>
      </c>
      <c r="AN141">
        <f>(AP141 - AO141 + DI141*1E3/(8.314*(DK141+273.15)) * AR141/DH141 * AQ141) * DH141/(100*CV141) * 1000/(1000 - AP141)</f>
        <v>0</v>
      </c>
      <c r="AO141">
        <v>24.5010633535943</v>
      </c>
      <c r="AP141">
        <v>25.3095024242424</v>
      </c>
      <c r="AQ141">
        <v>0.00631508237072381</v>
      </c>
      <c r="AR141">
        <v>102.202052282038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MAX(0,($B$13+$C$13*DP141)/(1+$D$13*DP141)*DI141/(DK141+273)*$E$13)</f>
        <v>0</v>
      </c>
      <c r="AX141" t="s">
        <v>407</v>
      </c>
      <c r="AY141" t="s">
        <v>407</v>
      </c>
      <c r="AZ141">
        <v>0</v>
      </c>
      <c r="BA141">
        <v>0</v>
      </c>
      <c r="BB141">
        <f>1-AZ141/BA141</f>
        <v>0</v>
      </c>
      <c r="BC141">
        <v>0</v>
      </c>
      <c r="BD141" t="s">
        <v>407</v>
      </c>
      <c r="BE141" t="s">
        <v>407</v>
      </c>
      <c r="BF141">
        <v>0</v>
      </c>
      <c r="BG141">
        <v>0</v>
      </c>
      <c r="BH141">
        <f>1-BF141/BG141</f>
        <v>0</v>
      </c>
      <c r="BI141">
        <v>0.5</v>
      </c>
      <c r="BJ141">
        <f>CS141</f>
        <v>0</v>
      </c>
      <c r="BK141">
        <f>L141</f>
        <v>0</v>
      </c>
      <c r="BL141">
        <f>BH141*BI141*BJ141</f>
        <v>0</v>
      </c>
      <c r="BM141">
        <f>(BK141-BC141)/BJ141</f>
        <v>0</v>
      </c>
      <c r="BN141">
        <f>(BA141-BG141)/BG141</f>
        <v>0</v>
      </c>
      <c r="BO141">
        <f>AZ141/(BB141+AZ141/BG141)</f>
        <v>0</v>
      </c>
      <c r="BP141" t="s">
        <v>407</v>
      </c>
      <c r="BQ141">
        <v>0</v>
      </c>
      <c r="BR141">
        <f>IF(BQ141&lt;&gt;0, BQ141, BO141)</f>
        <v>0</v>
      </c>
      <c r="BS141">
        <f>1-BR141/BG141</f>
        <v>0</v>
      </c>
      <c r="BT141">
        <f>(BG141-BF141)/(BG141-BR141)</f>
        <v>0</v>
      </c>
      <c r="BU141">
        <f>(BA141-BG141)/(BA141-BR141)</f>
        <v>0</v>
      </c>
      <c r="BV141">
        <f>(BG141-BF141)/(BG141-AZ141)</f>
        <v>0</v>
      </c>
      <c r="BW141">
        <f>(BA141-BG141)/(BA141-AZ141)</f>
        <v>0</v>
      </c>
      <c r="BX141">
        <f>(BT141*BR141/BF141)</f>
        <v>0</v>
      </c>
      <c r="BY141">
        <f>(1-BX141)</f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f>$B$11*DQ141+$C$11*DR141+$F$11*EC141*(1-EF141)</f>
        <v>0</v>
      </c>
      <c r="CS141">
        <f>CR141*CT141</f>
        <v>0</v>
      </c>
      <c r="CT141">
        <f>($B$11*$D$9+$C$11*$D$9+$F$11*((EP141+EH141)/MAX(EP141+EH141+EQ141, 0.1)*$I$9+EQ141/MAX(EP141+EH141+EQ141, 0.1)*$J$9))/($B$11+$C$11+$F$11)</f>
        <v>0</v>
      </c>
      <c r="CU141">
        <f>($B$11*$K$9+$C$11*$K$9+$F$11*((EP141+EH141)/MAX(EP141+EH141+EQ141, 0.1)*$P$9+EQ141/MAX(EP141+EH141+EQ141, 0.1)*$Q$9))/($B$11+$C$11+$F$11)</f>
        <v>0</v>
      </c>
      <c r="CV141">
        <v>2.18</v>
      </c>
      <c r="CW141">
        <v>0.5</v>
      </c>
      <c r="CX141" t="s">
        <v>408</v>
      </c>
      <c r="CY141">
        <v>2</v>
      </c>
      <c r="CZ141" t="b">
        <v>1</v>
      </c>
      <c r="DA141">
        <v>1510790777.71429</v>
      </c>
      <c r="DB141">
        <v>426.151785714286</v>
      </c>
      <c r="DC141">
        <v>443.661464285714</v>
      </c>
      <c r="DD141">
        <v>25.2525071428571</v>
      </c>
      <c r="DE141">
        <v>24.4803642857143</v>
      </c>
      <c r="DF141">
        <v>419.327714285714</v>
      </c>
      <c r="DG141">
        <v>24.6790107142857</v>
      </c>
      <c r="DH141">
        <v>500.093535714286</v>
      </c>
      <c r="DI141">
        <v>89.5974535714286</v>
      </c>
      <c r="DJ141">
        <v>0.100011932142857</v>
      </c>
      <c r="DK141">
        <v>26.8222821428571</v>
      </c>
      <c r="DL141">
        <v>27.4940821428571</v>
      </c>
      <c r="DM141">
        <v>999.9</v>
      </c>
      <c r="DN141">
        <v>0</v>
      </c>
      <c r="DO141">
        <v>0</v>
      </c>
      <c r="DP141">
        <v>9982.32321428571</v>
      </c>
      <c r="DQ141">
        <v>0</v>
      </c>
      <c r="DR141">
        <v>9.94011785714286</v>
      </c>
      <c r="DS141">
        <v>-17.5096064285714</v>
      </c>
      <c r="DT141">
        <v>437.192428571429</v>
      </c>
      <c r="DU141">
        <v>454.795392857143</v>
      </c>
      <c r="DV141">
        <v>0.772130964285714</v>
      </c>
      <c r="DW141">
        <v>443.661464285714</v>
      </c>
      <c r="DX141">
        <v>24.4803642857143</v>
      </c>
      <c r="DY141">
        <v>2.26256071428571</v>
      </c>
      <c r="DZ141">
        <v>2.1933775</v>
      </c>
      <c r="EA141">
        <v>19.4122714285714</v>
      </c>
      <c r="EB141">
        <v>18.9140357142857</v>
      </c>
      <c r="EC141">
        <v>2000</v>
      </c>
      <c r="ED141">
        <v>0.98000425</v>
      </c>
      <c r="EE141">
        <v>0.0199955214285714</v>
      </c>
      <c r="EF141">
        <v>0</v>
      </c>
      <c r="EG141">
        <v>2.2768</v>
      </c>
      <c r="EH141">
        <v>0</v>
      </c>
      <c r="EI141">
        <v>3666.60571428571</v>
      </c>
      <c r="EJ141">
        <v>17300.1928571429</v>
      </c>
      <c r="EK141">
        <v>41.0600714285714</v>
      </c>
      <c r="EL141">
        <v>40.9395</v>
      </c>
      <c r="EM141">
        <v>40.6001785714286</v>
      </c>
      <c r="EN141">
        <v>39.8681071428571</v>
      </c>
      <c r="EO141">
        <v>40.1872857142857</v>
      </c>
      <c r="EP141">
        <v>1960.0075</v>
      </c>
      <c r="EQ141">
        <v>39.9921428571429</v>
      </c>
      <c r="ER141">
        <v>0</v>
      </c>
      <c r="ES141">
        <v>1679678134.1</v>
      </c>
      <c r="ET141">
        <v>0</v>
      </c>
      <c r="EU141">
        <v>2.266384</v>
      </c>
      <c r="EV141">
        <v>0.0443615519198442</v>
      </c>
      <c r="EW141">
        <v>64.2676924202681</v>
      </c>
      <c r="EX141">
        <v>3667.6248</v>
      </c>
      <c r="EY141">
        <v>15</v>
      </c>
      <c r="EZ141">
        <v>0</v>
      </c>
      <c r="FA141" t="s">
        <v>409</v>
      </c>
      <c r="FB141">
        <v>1510822609</v>
      </c>
      <c r="FC141">
        <v>1510822610</v>
      </c>
      <c r="FD141">
        <v>0</v>
      </c>
      <c r="FE141">
        <v>-0.09</v>
      </c>
      <c r="FF141">
        <v>-0.009</v>
      </c>
      <c r="FG141">
        <v>6.722</v>
      </c>
      <c r="FH141">
        <v>0.497</v>
      </c>
      <c r="FI141">
        <v>420</v>
      </c>
      <c r="FJ141">
        <v>24</v>
      </c>
      <c r="FK141">
        <v>0.26</v>
      </c>
      <c r="FL141">
        <v>0.06</v>
      </c>
      <c r="FM141">
        <v>0.7799178</v>
      </c>
      <c r="FN141">
        <v>-0.0262711969981264</v>
      </c>
      <c r="FO141">
        <v>0.023472473619327</v>
      </c>
      <c r="FP141">
        <v>1</v>
      </c>
      <c r="FQ141">
        <v>1</v>
      </c>
      <c r="FR141">
        <v>1</v>
      </c>
      <c r="FS141" t="s">
        <v>410</v>
      </c>
      <c r="FT141">
        <v>2.97354</v>
      </c>
      <c r="FU141">
        <v>2.75394</v>
      </c>
      <c r="FV141">
        <v>0.0935955</v>
      </c>
      <c r="FW141">
        <v>0.0987001</v>
      </c>
      <c r="FX141">
        <v>0.105977</v>
      </c>
      <c r="FY141">
        <v>0.104888</v>
      </c>
      <c r="FZ141">
        <v>35266.4</v>
      </c>
      <c r="GA141">
        <v>38254.1</v>
      </c>
      <c r="GB141">
        <v>35257.3</v>
      </c>
      <c r="GC141">
        <v>38490.7</v>
      </c>
      <c r="GD141">
        <v>44636.4</v>
      </c>
      <c r="GE141">
        <v>49735.5</v>
      </c>
      <c r="GF141">
        <v>55050.9</v>
      </c>
      <c r="GG141">
        <v>61708.5</v>
      </c>
      <c r="GH141">
        <v>1.99398</v>
      </c>
      <c r="GI141">
        <v>1.8411</v>
      </c>
      <c r="GJ141">
        <v>0.114501</v>
      </c>
      <c r="GK141">
        <v>0</v>
      </c>
      <c r="GL141">
        <v>25.625</v>
      </c>
      <c r="GM141">
        <v>999.9</v>
      </c>
      <c r="GN141">
        <v>67.183</v>
      </c>
      <c r="GO141">
        <v>27.885</v>
      </c>
      <c r="GP141">
        <v>28.2641</v>
      </c>
      <c r="GQ141">
        <v>54.7894</v>
      </c>
      <c r="GR141">
        <v>49.0104</v>
      </c>
      <c r="GS141">
        <v>1</v>
      </c>
      <c r="GT141">
        <v>-0.0644309</v>
      </c>
      <c r="GU141">
        <v>0.47408</v>
      </c>
      <c r="GV141">
        <v>20.1496</v>
      </c>
      <c r="GW141">
        <v>5.19827</v>
      </c>
      <c r="GX141">
        <v>12.004</v>
      </c>
      <c r="GY141">
        <v>4.9751</v>
      </c>
      <c r="GZ141">
        <v>3.29303</v>
      </c>
      <c r="HA141">
        <v>999.9</v>
      </c>
      <c r="HB141">
        <v>9999</v>
      </c>
      <c r="HC141">
        <v>9999</v>
      </c>
      <c r="HD141">
        <v>9999</v>
      </c>
      <c r="HE141">
        <v>1.86279</v>
      </c>
      <c r="HF141">
        <v>1.86783</v>
      </c>
      <c r="HG141">
        <v>1.86762</v>
      </c>
      <c r="HH141">
        <v>1.86871</v>
      </c>
      <c r="HI141">
        <v>1.86964</v>
      </c>
      <c r="HJ141">
        <v>1.86569</v>
      </c>
      <c r="HK141">
        <v>1.86676</v>
      </c>
      <c r="HL141">
        <v>1.86813</v>
      </c>
      <c r="HM141">
        <v>5</v>
      </c>
      <c r="HN141">
        <v>0</v>
      </c>
      <c r="HO141">
        <v>0</v>
      </c>
      <c r="HP141">
        <v>0</v>
      </c>
      <c r="HQ141" t="s">
        <v>411</v>
      </c>
      <c r="HR141" t="s">
        <v>412</v>
      </c>
      <c r="HS141" t="s">
        <v>413</v>
      </c>
      <c r="HT141" t="s">
        <v>413</v>
      </c>
      <c r="HU141" t="s">
        <v>413</v>
      </c>
      <c r="HV141" t="s">
        <v>413</v>
      </c>
      <c r="HW141">
        <v>0</v>
      </c>
      <c r="HX141">
        <v>100</v>
      </c>
      <c r="HY141">
        <v>100</v>
      </c>
      <c r="HZ141">
        <v>6.937</v>
      </c>
      <c r="IA141">
        <v>0.5763</v>
      </c>
      <c r="IB141">
        <v>4.05733592392587</v>
      </c>
      <c r="IC141">
        <v>0.00686039997816796</v>
      </c>
      <c r="ID141">
        <v>-6.09800565113382e-07</v>
      </c>
      <c r="IE141">
        <v>-3.62270322714017e-11</v>
      </c>
      <c r="IF141">
        <v>0.00552775430249796</v>
      </c>
      <c r="IG141">
        <v>-0.0240141547127097</v>
      </c>
      <c r="IH141">
        <v>0.00268956239764471</v>
      </c>
      <c r="II141">
        <v>-3.17667099220491e-05</v>
      </c>
      <c r="IJ141">
        <v>-3</v>
      </c>
      <c r="IK141">
        <v>2046</v>
      </c>
      <c r="IL141">
        <v>1</v>
      </c>
      <c r="IM141">
        <v>25</v>
      </c>
      <c r="IN141">
        <v>-530.4</v>
      </c>
      <c r="IO141">
        <v>-530.4</v>
      </c>
      <c r="IP141">
        <v>1.15234</v>
      </c>
      <c r="IQ141">
        <v>2.62329</v>
      </c>
      <c r="IR141">
        <v>1.54785</v>
      </c>
      <c r="IS141">
        <v>2.30957</v>
      </c>
      <c r="IT141">
        <v>1.34644</v>
      </c>
      <c r="IU141">
        <v>2.37061</v>
      </c>
      <c r="IV141">
        <v>31.9585</v>
      </c>
      <c r="IW141">
        <v>14.78</v>
      </c>
      <c r="IX141">
        <v>18</v>
      </c>
      <c r="IY141">
        <v>503.947</v>
      </c>
      <c r="IZ141">
        <v>406.247</v>
      </c>
      <c r="JA141">
        <v>24.1589</v>
      </c>
      <c r="JB141">
        <v>26.4221</v>
      </c>
      <c r="JC141">
        <v>30.0001</v>
      </c>
      <c r="JD141">
        <v>26.3733</v>
      </c>
      <c r="JE141">
        <v>26.318</v>
      </c>
      <c r="JF141">
        <v>23.0977</v>
      </c>
      <c r="JG141">
        <v>23.5904</v>
      </c>
      <c r="JH141">
        <v>100</v>
      </c>
      <c r="JI141">
        <v>24.157</v>
      </c>
      <c r="JJ141">
        <v>494.077</v>
      </c>
      <c r="JK141">
        <v>24.4774</v>
      </c>
      <c r="JL141">
        <v>102.166</v>
      </c>
      <c r="JM141">
        <v>102.733</v>
      </c>
    </row>
    <row r="142" spans="1:273">
      <c r="A142">
        <v>126</v>
      </c>
      <c r="B142">
        <v>1510790790.5</v>
      </c>
      <c r="C142">
        <v>2538.90000009537</v>
      </c>
      <c r="D142" t="s">
        <v>662</v>
      </c>
      <c r="E142" t="s">
        <v>663</v>
      </c>
      <c r="F142">
        <v>5</v>
      </c>
      <c r="G142" t="s">
        <v>405</v>
      </c>
      <c r="H142" t="s">
        <v>406</v>
      </c>
      <c r="I142">
        <v>1510790783</v>
      </c>
      <c r="J142">
        <f>(K142)/1000</f>
        <v>0</v>
      </c>
      <c r="K142">
        <f>IF(CZ142, AN142, AH142)</f>
        <v>0</v>
      </c>
      <c r="L142">
        <f>IF(CZ142, AI142, AG142)</f>
        <v>0</v>
      </c>
      <c r="M142">
        <f>DB142 - IF(AU142&gt;1, L142*CV142*100.0/(AW142*DP142), 0)</f>
        <v>0</v>
      </c>
      <c r="N142">
        <f>((T142-J142/2)*M142-L142)/(T142+J142/2)</f>
        <v>0</v>
      </c>
      <c r="O142">
        <f>N142*(DI142+DJ142)/1000.0</f>
        <v>0</v>
      </c>
      <c r="P142">
        <f>(DB142 - IF(AU142&gt;1, L142*CV142*100.0/(AW142*DP142), 0))*(DI142+DJ142)/1000.0</f>
        <v>0</v>
      </c>
      <c r="Q142">
        <f>2.0/((1/S142-1/R142)+SIGN(S142)*SQRT((1/S142-1/R142)*(1/S142-1/R142) + 4*CW142/((CW142+1)*(CW142+1))*(2*1/S142*1/R142-1/R142*1/R142)))</f>
        <v>0</v>
      </c>
      <c r="R142">
        <f>IF(LEFT(CX142,1)&lt;&gt;"0",IF(LEFT(CX142,1)="1",3.0,CY142),$D$5+$E$5*(DP142*DI142/($K$5*1000))+$F$5*(DP142*DI142/($K$5*1000))*MAX(MIN(CV142,$J$5),$I$5)*MAX(MIN(CV142,$J$5),$I$5)+$G$5*MAX(MIN(CV142,$J$5),$I$5)*(DP142*DI142/($K$5*1000))+$H$5*(DP142*DI142/($K$5*1000))*(DP142*DI142/($K$5*1000)))</f>
        <v>0</v>
      </c>
      <c r="S142">
        <f>J142*(1000-(1000*0.61365*exp(17.502*W142/(240.97+W142))/(DI142+DJ142)+DD142)/2)/(1000*0.61365*exp(17.502*W142/(240.97+W142))/(DI142+DJ142)-DD142)</f>
        <v>0</v>
      </c>
      <c r="T142">
        <f>1/((CW142+1)/(Q142/1.6)+1/(R142/1.37)) + CW142/((CW142+1)/(Q142/1.6) + CW142/(R142/1.37))</f>
        <v>0</v>
      </c>
      <c r="U142">
        <f>(CR142*CU142)</f>
        <v>0</v>
      </c>
      <c r="V142">
        <f>(DK142+(U142+2*0.95*5.67E-8*(((DK142+$B$7)+273)^4-(DK142+273)^4)-44100*J142)/(1.84*29.3*R142+8*0.95*5.67E-8*(DK142+273)^3))</f>
        <v>0</v>
      </c>
      <c r="W142">
        <f>($C$7*DL142+$D$7*DM142+$E$7*V142)</f>
        <v>0</v>
      </c>
      <c r="X142">
        <f>0.61365*exp(17.502*W142/(240.97+W142))</f>
        <v>0</v>
      </c>
      <c r="Y142">
        <f>(Z142/AA142*100)</f>
        <v>0</v>
      </c>
      <c r="Z142">
        <f>DD142*(DI142+DJ142)/1000</f>
        <v>0</v>
      </c>
      <c r="AA142">
        <f>0.61365*exp(17.502*DK142/(240.97+DK142))</f>
        <v>0</v>
      </c>
      <c r="AB142">
        <f>(X142-DD142*(DI142+DJ142)/1000)</f>
        <v>0</v>
      </c>
      <c r="AC142">
        <f>(-J142*44100)</f>
        <v>0</v>
      </c>
      <c r="AD142">
        <f>2*29.3*R142*0.92*(DK142-W142)</f>
        <v>0</v>
      </c>
      <c r="AE142">
        <f>2*0.95*5.67E-8*(((DK142+$B$7)+273)^4-(W142+273)^4)</f>
        <v>0</v>
      </c>
      <c r="AF142">
        <f>U142+AE142+AC142+AD142</f>
        <v>0</v>
      </c>
      <c r="AG142">
        <f>DH142*AU142*(DC142-DB142*(1000-AU142*DE142)/(1000-AU142*DD142))/(100*CV142)</f>
        <v>0</v>
      </c>
      <c r="AH142">
        <f>1000*DH142*AU142*(DD142-DE142)/(100*CV142*(1000-AU142*DD142))</f>
        <v>0</v>
      </c>
      <c r="AI142">
        <f>(AJ142 - AK142 - DI142*1E3/(8.314*(DK142+273.15)) * AM142/DH142 * AL142) * DH142/(100*CV142) * (1000 - DE142)/1000</f>
        <v>0</v>
      </c>
      <c r="AJ142">
        <v>488.498108985918</v>
      </c>
      <c r="AK142">
        <v>469.619278787879</v>
      </c>
      <c r="AL142">
        <v>3.12461247307987</v>
      </c>
      <c r="AM142">
        <v>64.2423246042722</v>
      </c>
      <c r="AN142">
        <f>(AP142 - AO142 + DI142*1E3/(8.314*(DK142+273.15)) * AR142/DH142 * AQ142) * DH142/(100*CV142) * 1000/(1000 - AP142)</f>
        <v>0</v>
      </c>
      <c r="AO142">
        <v>24.5033334872429</v>
      </c>
      <c r="AP142">
        <v>25.3273624242424</v>
      </c>
      <c r="AQ142">
        <v>0.00161869532420811</v>
      </c>
      <c r="AR142">
        <v>102.202052282038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MAX(0,($B$13+$C$13*DP142)/(1+$D$13*DP142)*DI142/(DK142+273)*$E$13)</f>
        <v>0</v>
      </c>
      <c r="AX142" t="s">
        <v>407</v>
      </c>
      <c r="AY142" t="s">
        <v>407</v>
      </c>
      <c r="AZ142">
        <v>0</v>
      </c>
      <c r="BA142">
        <v>0</v>
      </c>
      <c r="BB142">
        <f>1-AZ142/BA142</f>
        <v>0</v>
      </c>
      <c r="BC142">
        <v>0</v>
      </c>
      <c r="BD142" t="s">
        <v>407</v>
      </c>
      <c r="BE142" t="s">
        <v>407</v>
      </c>
      <c r="BF142">
        <v>0</v>
      </c>
      <c r="BG142">
        <v>0</v>
      </c>
      <c r="BH142">
        <f>1-BF142/BG142</f>
        <v>0</v>
      </c>
      <c r="BI142">
        <v>0.5</v>
      </c>
      <c r="BJ142">
        <f>CS142</f>
        <v>0</v>
      </c>
      <c r="BK142">
        <f>L142</f>
        <v>0</v>
      </c>
      <c r="BL142">
        <f>BH142*BI142*BJ142</f>
        <v>0</v>
      </c>
      <c r="BM142">
        <f>(BK142-BC142)/BJ142</f>
        <v>0</v>
      </c>
      <c r="BN142">
        <f>(BA142-BG142)/BG142</f>
        <v>0</v>
      </c>
      <c r="BO142">
        <f>AZ142/(BB142+AZ142/BG142)</f>
        <v>0</v>
      </c>
      <c r="BP142" t="s">
        <v>407</v>
      </c>
      <c r="BQ142">
        <v>0</v>
      </c>
      <c r="BR142">
        <f>IF(BQ142&lt;&gt;0, BQ142, BO142)</f>
        <v>0</v>
      </c>
      <c r="BS142">
        <f>1-BR142/BG142</f>
        <v>0</v>
      </c>
      <c r="BT142">
        <f>(BG142-BF142)/(BG142-BR142)</f>
        <v>0</v>
      </c>
      <c r="BU142">
        <f>(BA142-BG142)/(BA142-BR142)</f>
        <v>0</v>
      </c>
      <c r="BV142">
        <f>(BG142-BF142)/(BG142-AZ142)</f>
        <v>0</v>
      </c>
      <c r="BW142">
        <f>(BA142-BG142)/(BA142-AZ142)</f>
        <v>0</v>
      </c>
      <c r="BX142">
        <f>(BT142*BR142/BF142)</f>
        <v>0</v>
      </c>
      <c r="BY142">
        <f>(1-BX142)</f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f>$B$11*DQ142+$C$11*DR142+$F$11*EC142*(1-EF142)</f>
        <v>0</v>
      </c>
      <c r="CS142">
        <f>CR142*CT142</f>
        <v>0</v>
      </c>
      <c r="CT142">
        <f>($B$11*$D$9+$C$11*$D$9+$F$11*((EP142+EH142)/MAX(EP142+EH142+EQ142, 0.1)*$I$9+EQ142/MAX(EP142+EH142+EQ142, 0.1)*$J$9))/($B$11+$C$11+$F$11)</f>
        <v>0</v>
      </c>
      <c r="CU142">
        <f>($B$11*$K$9+$C$11*$K$9+$F$11*((EP142+EH142)/MAX(EP142+EH142+EQ142, 0.1)*$P$9+EQ142/MAX(EP142+EH142+EQ142, 0.1)*$Q$9))/($B$11+$C$11+$F$11)</f>
        <v>0</v>
      </c>
      <c r="CV142">
        <v>2.18</v>
      </c>
      <c r="CW142">
        <v>0.5</v>
      </c>
      <c r="CX142" t="s">
        <v>408</v>
      </c>
      <c r="CY142">
        <v>2</v>
      </c>
      <c r="CZ142" t="b">
        <v>1</v>
      </c>
      <c r="DA142">
        <v>1510790783</v>
      </c>
      <c r="DB142">
        <v>437.932148148148</v>
      </c>
      <c r="DC142">
        <v>460.518481481482</v>
      </c>
      <c r="DD142">
        <v>25.2931444444444</v>
      </c>
      <c r="DE142">
        <v>24.499537037037</v>
      </c>
      <c r="DF142">
        <v>431.033962962963</v>
      </c>
      <c r="DG142">
        <v>24.7176925925926</v>
      </c>
      <c r="DH142">
        <v>500.068777777778</v>
      </c>
      <c r="DI142">
        <v>89.5970259259259</v>
      </c>
      <c r="DJ142">
        <v>0.0998866851851852</v>
      </c>
      <c r="DK142">
        <v>26.8256666666667</v>
      </c>
      <c r="DL142">
        <v>27.4964518518518</v>
      </c>
      <c r="DM142">
        <v>999.9</v>
      </c>
      <c r="DN142">
        <v>0</v>
      </c>
      <c r="DO142">
        <v>0</v>
      </c>
      <c r="DP142">
        <v>10004.6503703704</v>
      </c>
      <c r="DQ142">
        <v>0</v>
      </c>
      <c r="DR142">
        <v>9.93336</v>
      </c>
      <c r="DS142">
        <v>-22.586362962963</v>
      </c>
      <c r="DT142">
        <v>449.296555555556</v>
      </c>
      <c r="DU142">
        <v>472.084555555556</v>
      </c>
      <c r="DV142">
        <v>0.793592740740741</v>
      </c>
      <c r="DW142">
        <v>460.518481481482</v>
      </c>
      <c r="DX142">
        <v>24.499537037037</v>
      </c>
      <c r="DY142">
        <v>2.26619111111111</v>
      </c>
      <c r="DZ142">
        <v>2.19508555555556</v>
      </c>
      <c r="EA142">
        <v>19.4380592592593</v>
      </c>
      <c r="EB142">
        <v>18.9265037037037</v>
      </c>
      <c r="EC142">
        <v>1999.97888888889</v>
      </c>
      <c r="ED142">
        <v>0.980004888888889</v>
      </c>
      <c r="EE142">
        <v>0.0199947888888889</v>
      </c>
      <c r="EF142">
        <v>0</v>
      </c>
      <c r="EG142">
        <v>2.31548148148148</v>
      </c>
      <c r="EH142">
        <v>0</v>
      </c>
      <c r="EI142">
        <v>3671.99555555556</v>
      </c>
      <c r="EJ142">
        <v>17300.0074074074</v>
      </c>
      <c r="EK142">
        <v>41.002</v>
      </c>
      <c r="EL142">
        <v>40.8746666666667</v>
      </c>
      <c r="EM142">
        <v>40.553</v>
      </c>
      <c r="EN142">
        <v>39.7637037037037</v>
      </c>
      <c r="EO142">
        <v>40.1386296296296</v>
      </c>
      <c r="EP142">
        <v>1959.98851851852</v>
      </c>
      <c r="EQ142">
        <v>39.99</v>
      </c>
      <c r="ER142">
        <v>0</v>
      </c>
      <c r="ES142">
        <v>1679678138.9</v>
      </c>
      <c r="ET142">
        <v>0</v>
      </c>
      <c r="EU142">
        <v>2.31062</v>
      </c>
      <c r="EV142">
        <v>-0.405846150022754</v>
      </c>
      <c r="EW142">
        <v>57.8584614638875</v>
      </c>
      <c r="EX142">
        <v>3672.4</v>
      </c>
      <c r="EY142">
        <v>15</v>
      </c>
      <c r="EZ142">
        <v>0</v>
      </c>
      <c r="FA142" t="s">
        <v>409</v>
      </c>
      <c r="FB142">
        <v>1510822609</v>
      </c>
      <c r="FC142">
        <v>1510822610</v>
      </c>
      <c r="FD142">
        <v>0</v>
      </c>
      <c r="FE142">
        <v>-0.09</v>
      </c>
      <c r="FF142">
        <v>-0.009</v>
      </c>
      <c r="FG142">
        <v>6.722</v>
      </c>
      <c r="FH142">
        <v>0.497</v>
      </c>
      <c r="FI142">
        <v>420</v>
      </c>
      <c r="FJ142">
        <v>24</v>
      </c>
      <c r="FK142">
        <v>0.26</v>
      </c>
      <c r="FL142">
        <v>0.06</v>
      </c>
      <c r="FM142">
        <v>0.78146765</v>
      </c>
      <c r="FN142">
        <v>0.198800217636021</v>
      </c>
      <c r="FO142">
        <v>0.0254862310430063</v>
      </c>
      <c r="FP142">
        <v>1</v>
      </c>
      <c r="FQ142">
        <v>1</v>
      </c>
      <c r="FR142">
        <v>1</v>
      </c>
      <c r="FS142" t="s">
        <v>410</v>
      </c>
      <c r="FT142">
        <v>2.97359</v>
      </c>
      <c r="FU142">
        <v>2.75401</v>
      </c>
      <c r="FV142">
        <v>0.0960045</v>
      </c>
      <c r="FW142">
        <v>0.10133</v>
      </c>
      <c r="FX142">
        <v>0.106024</v>
      </c>
      <c r="FY142">
        <v>0.104886</v>
      </c>
      <c r="FZ142">
        <v>35172.5</v>
      </c>
      <c r="GA142">
        <v>38142.7</v>
      </c>
      <c r="GB142">
        <v>35257</v>
      </c>
      <c r="GC142">
        <v>38490.9</v>
      </c>
      <c r="GD142">
        <v>44633.5</v>
      </c>
      <c r="GE142">
        <v>49735.7</v>
      </c>
      <c r="GF142">
        <v>55050</v>
      </c>
      <c r="GG142">
        <v>61708.6</v>
      </c>
      <c r="GH142">
        <v>1.9939</v>
      </c>
      <c r="GI142">
        <v>1.841</v>
      </c>
      <c r="GJ142">
        <v>0.114739</v>
      </c>
      <c r="GK142">
        <v>0</v>
      </c>
      <c r="GL142">
        <v>25.6271</v>
      </c>
      <c r="GM142">
        <v>999.9</v>
      </c>
      <c r="GN142">
        <v>67.208</v>
      </c>
      <c r="GO142">
        <v>27.875</v>
      </c>
      <c r="GP142">
        <v>28.2584</v>
      </c>
      <c r="GQ142">
        <v>55.0994</v>
      </c>
      <c r="GR142">
        <v>48.9103</v>
      </c>
      <c r="GS142">
        <v>1</v>
      </c>
      <c r="GT142">
        <v>-0.0643318</v>
      </c>
      <c r="GU142">
        <v>0.484777</v>
      </c>
      <c r="GV142">
        <v>20.1496</v>
      </c>
      <c r="GW142">
        <v>5.19737</v>
      </c>
      <c r="GX142">
        <v>12.004</v>
      </c>
      <c r="GY142">
        <v>4.9752</v>
      </c>
      <c r="GZ142">
        <v>3.29298</v>
      </c>
      <c r="HA142">
        <v>999.9</v>
      </c>
      <c r="HB142">
        <v>9999</v>
      </c>
      <c r="HC142">
        <v>9999</v>
      </c>
      <c r="HD142">
        <v>9999</v>
      </c>
      <c r="HE142">
        <v>1.86279</v>
      </c>
      <c r="HF142">
        <v>1.86783</v>
      </c>
      <c r="HG142">
        <v>1.8676</v>
      </c>
      <c r="HH142">
        <v>1.86873</v>
      </c>
      <c r="HI142">
        <v>1.86964</v>
      </c>
      <c r="HJ142">
        <v>1.86567</v>
      </c>
      <c r="HK142">
        <v>1.86676</v>
      </c>
      <c r="HL142">
        <v>1.86813</v>
      </c>
      <c r="HM142">
        <v>5</v>
      </c>
      <c r="HN142">
        <v>0</v>
      </c>
      <c r="HO142">
        <v>0</v>
      </c>
      <c r="HP142">
        <v>0</v>
      </c>
      <c r="HQ142" t="s">
        <v>411</v>
      </c>
      <c r="HR142" t="s">
        <v>412</v>
      </c>
      <c r="HS142" t="s">
        <v>413</v>
      </c>
      <c r="HT142" t="s">
        <v>413</v>
      </c>
      <c r="HU142" t="s">
        <v>413</v>
      </c>
      <c r="HV142" t="s">
        <v>413</v>
      </c>
      <c r="HW142">
        <v>0</v>
      </c>
      <c r="HX142">
        <v>100</v>
      </c>
      <c r="HY142">
        <v>100</v>
      </c>
      <c r="HZ142">
        <v>7.032</v>
      </c>
      <c r="IA142">
        <v>0.5771</v>
      </c>
      <c r="IB142">
        <v>4.05733592392587</v>
      </c>
      <c r="IC142">
        <v>0.00686039997816796</v>
      </c>
      <c r="ID142">
        <v>-6.09800565113382e-07</v>
      </c>
      <c r="IE142">
        <v>-3.62270322714017e-11</v>
      </c>
      <c r="IF142">
        <v>0.00552775430249796</v>
      </c>
      <c r="IG142">
        <v>-0.0240141547127097</v>
      </c>
      <c r="IH142">
        <v>0.00268956239764471</v>
      </c>
      <c r="II142">
        <v>-3.17667099220491e-05</v>
      </c>
      <c r="IJ142">
        <v>-3</v>
      </c>
      <c r="IK142">
        <v>2046</v>
      </c>
      <c r="IL142">
        <v>1</v>
      </c>
      <c r="IM142">
        <v>25</v>
      </c>
      <c r="IN142">
        <v>-530.3</v>
      </c>
      <c r="IO142">
        <v>-530.3</v>
      </c>
      <c r="IP142">
        <v>1.18652</v>
      </c>
      <c r="IQ142">
        <v>2.61841</v>
      </c>
      <c r="IR142">
        <v>1.54785</v>
      </c>
      <c r="IS142">
        <v>2.30957</v>
      </c>
      <c r="IT142">
        <v>1.34644</v>
      </c>
      <c r="IU142">
        <v>2.46094</v>
      </c>
      <c r="IV142">
        <v>31.9585</v>
      </c>
      <c r="IW142">
        <v>14.78</v>
      </c>
      <c r="IX142">
        <v>18</v>
      </c>
      <c r="IY142">
        <v>503.918</v>
      </c>
      <c r="IZ142">
        <v>406.199</v>
      </c>
      <c r="JA142">
        <v>24.1603</v>
      </c>
      <c r="JB142">
        <v>26.4233</v>
      </c>
      <c r="JC142">
        <v>30.0002</v>
      </c>
      <c r="JD142">
        <v>26.3755</v>
      </c>
      <c r="JE142">
        <v>26.3191</v>
      </c>
      <c r="JF142">
        <v>23.7756</v>
      </c>
      <c r="JG142">
        <v>23.5904</v>
      </c>
      <c r="JH142">
        <v>100</v>
      </c>
      <c r="JI142">
        <v>24.158</v>
      </c>
      <c r="JJ142">
        <v>507.51</v>
      </c>
      <c r="JK142">
        <v>24.4774</v>
      </c>
      <c r="JL142">
        <v>102.165</v>
      </c>
      <c r="JM142">
        <v>102.734</v>
      </c>
    </row>
    <row r="143" spans="1:273">
      <c r="A143">
        <v>127</v>
      </c>
      <c r="B143">
        <v>1510790795.5</v>
      </c>
      <c r="C143">
        <v>2543.90000009537</v>
      </c>
      <c r="D143" t="s">
        <v>664</v>
      </c>
      <c r="E143" t="s">
        <v>665</v>
      </c>
      <c r="F143">
        <v>5</v>
      </c>
      <c r="G143" t="s">
        <v>405</v>
      </c>
      <c r="H143" t="s">
        <v>406</v>
      </c>
      <c r="I143">
        <v>1510790787.71429</v>
      </c>
      <c r="J143">
        <f>(K143)/1000</f>
        <v>0</v>
      </c>
      <c r="K143">
        <f>IF(CZ143, AN143, AH143)</f>
        <v>0</v>
      </c>
      <c r="L143">
        <f>IF(CZ143, AI143, AG143)</f>
        <v>0</v>
      </c>
      <c r="M143">
        <f>DB143 - IF(AU143&gt;1, L143*CV143*100.0/(AW143*DP143), 0)</f>
        <v>0</v>
      </c>
      <c r="N143">
        <f>((T143-J143/2)*M143-L143)/(T143+J143/2)</f>
        <v>0</v>
      </c>
      <c r="O143">
        <f>N143*(DI143+DJ143)/1000.0</f>
        <v>0</v>
      </c>
      <c r="P143">
        <f>(DB143 - IF(AU143&gt;1, L143*CV143*100.0/(AW143*DP143), 0))*(DI143+DJ143)/1000.0</f>
        <v>0</v>
      </c>
      <c r="Q143">
        <f>2.0/((1/S143-1/R143)+SIGN(S143)*SQRT((1/S143-1/R143)*(1/S143-1/R143) + 4*CW143/((CW143+1)*(CW143+1))*(2*1/S143*1/R143-1/R143*1/R143)))</f>
        <v>0</v>
      </c>
      <c r="R143">
        <f>IF(LEFT(CX143,1)&lt;&gt;"0",IF(LEFT(CX143,1)="1",3.0,CY143),$D$5+$E$5*(DP143*DI143/($K$5*1000))+$F$5*(DP143*DI143/($K$5*1000))*MAX(MIN(CV143,$J$5),$I$5)*MAX(MIN(CV143,$J$5),$I$5)+$G$5*MAX(MIN(CV143,$J$5),$I$5)*(DP143*DI143/($K$5*1000))+$H$5*(DP143*DI143/($K$5*1000))*(DP143*DI143/($K$5*1000)))</f>
        <v>0</v>
      </c>
      <c r="S143">
        <f>J143*(1000-(1000*0.61365*exp(17.502*W143/(240.97+W143))/(DI143+DJ143)+DD143)/2)/(1000*0.61365*exp(17.502*W143/(240.97+W143))/(DI143+DJ143)-DD143)</f>
        <v>0</v>
      </c>
      <c r="T143">
        <f>1/((CW143+1)/(Q143/1.6)+1/(R143/1.37)) + CW143/((CW143+1)/(Q143/1.6) + CW143/(R143/1.37))</f>
        <v>0</v>
      </c>
      <c r="U143">
        <f>(CR143*CU143)</f>
        <v>0</v>
      </c>
      <c r="V143">
        <f>(DK143+(U143+2*0.95*5.67E-8*(((DK143+$B$7)+273)^4-(DK143+273)^4)-44100*J143)/(1.84*29.3*R143+8*0.95*5.67E-8*(DK143+273)^3))</f>
        <v>0</v>
      </c>
      <c r="W143">
        <f>($C$7*DL143+$D$7*DM143+$E$7*V143)</f>
        <v>0</v>
      </c>
      <c r="X143">
        <f>0.61365*exp(17.502*W143/(240.97+W143))</f>
        <v>0</v>
      </c>
      <c r="Y143">
        <f>(Z143/AA143*100)</f>
        <v>0</v>
      </c>
      <c r="Z143">
        <f>DD143*(DI143+DJ143)/1000</f>
        <v>0</v>
      </c>
      <c r="AA143">
        <f>0.61365*exp(17.502*DK143/(240.97+DK143))</f>
        <v>0</v>
      </c>
      <c r="AB143">
        <f>(X143-DD143*(DI143+DJ143)/1000)</f>
        <v>0</v>
      </c>
      <c r="AC143">
        <f>(-J143*44100)</f>
        <v>0</v>
      </c>
      <c r="AD143">
        <f>2*29.3*R143*0.92*(DK143-W143)</f>
        <v>0</v>
      </c>
      <c r="AE143">
        <f>2*0.95*5.67E-8*(((DK143+$B$7)+273)^4-(W143+273)^4)</f>
        <v>0</v>
      </c>
      <c r="AF143">
        <f>U143+AE143+AC143+AD143</f>
        <v>0</v>
      </c>
      <c r="AG143">
        <f>DH143*AU143*(DC143-DB143*(1000-AU143*DE143)/(1000-AU143*DD143))/(100*CV143)</f>
        <v>0</v>
      </c>
      <c r="AH143">
        <f>1000*DH143*AU143*(DD143-DE143)/(100*CV143*(1000-AU143*DD143))</f>
        <v>0</v>
      </c>
      <c r="AI143">
        <f>(AJ143 - AK143 - DI143*1E3/(8.314*(DK143+273.15)) * AM143/DH143 * AL143) * DH143/(100*CV143) * (1000 - DE143)/1000</f>
        <v>0</v>
      </c>
      <c r="AJ143">
        <v>505.878397225924</v>
      </c>
      <c r="AK143">
        <v>485.993551515151</v>
      </c>
      <c r="AL143">
        <v>3.29861568593893</v>
      </c>
      <c r="AM143">
        <v>64.2423246042722</v>
      </c>
      <c r="AN143">
        <f>(AP143 - AO143 + DI143*1E3/(8.314*(DK143+273.15)) * AR143/DH143 * AQ143) * DH143/(100*CV143) * 1000/(1000 - AP143)</f>
        <v>0</v>
      </c>
      <c r="AO143">
        <v>24.5029826931539</v>
      </c>
      <c r="AP143">
        <v>25.3395151515151</v>
      </c>
      <c r="AQ143">
        <v>0.000517462080224835</v>
      </c>
      <c r="AR143">
        <v>102.202052282038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MAX(0,($B$13+$C$13*DP143)/(1+$D$13*DP143)*DI143/(DK143+273)*$E$13)</f>
        <v>0</v>
      </c>
      <c r="AX143" t="s">
        <v>407</v>
      </c>
      <c r="AY143" t="s">
        <v>407</v>
      </c>
      <c r="AZ143">
        <v>0</v>
      </c>
      <c r="BA143">
        <v>0</v>
      </c>
      <c r="BB143">
        <f>1-AZ143/BA143</f>
        <v>0</v>
      </c>
      <c r="BC143">
        <v>0</v>
      </c>
      <c r="BD143" t="s">
        <v>407</v>
      </c>
      <c r="BE143" t="s">
        <v>407</v>
      </c>
      <c r="BF143">
        <v>0</v>
      </c>
      <c r="BG143">
        <v>0</v>
      </c>
      <c r="BH143">
        <f>1-BF143/BG143</f>
        <v>0</v>
      </c>
      <c r="BI143">
        <v>0.5</v>
      </c>
      <c r="BJ143">
        <f>CS143</f>
        <v>0</v>
      </c>
      <c r="BK143">
        <f>L143</f>
        <v>0</v>
      </c>
      <c r="BL143">
        <f>BH143*BI143*BJ143</f>
        <v>0</v>
      </c>
      <c r="BM143">
        <f>(BK143-BC143)/BJ143</f>
        <v>0</v>
      </c>
      <c r="BN143">
        <f>(BA143-BG143)/BG143</f>
        <v>0</v>
      </c>
      <c r="BO143">
        <f>AZ143/(BB143+AZ143/BG143)</f>
        <v>0</v>
      </c>
      <c r="BP143" t="s">
        <v>407</v>
      </c>
      <c r="BQ143">
        <v>0</v>
      </c>
      <c r="BR143">
        <f>IF(BQ143&lt;&gt;0, BQ143, BO143)</f>
        <v>0</v>
      </c>
      <c r="BS143">
        <f>1-BR143/BG143</f>
        <v>0</v>
      </c>
      <c r="BT143">
        <f>(BG143-BF143)/(BG143-BR143)</f>
        <v>0</v>
      </c>
      <c r="BU143">
        <f>(BA143-BG143)/(BA143-BR143)</f>
        <v>0</v>
      </c>
      <c r="BV143">
        <f>(BG143-BF143)/(BG143-AZ143)</f>
        <v>0</v>
      </c>
      <c r="BW143">
        <f>(BA143-BG143)/(BA143-AZ143)</f>
        <v>0</v>
      </c>
      <c r="BX143">
        <f>(BT143*BR143/BF143)</f>
        <v>0</v>
      </c>
      <c r="BY143">
        <f>(1-BX143)</f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f>$B$11*DQ143+$C$11*DR143+$F$11*EC143*(1-EF143)</f>
        <v>0</v>
      </c>
      <c r="CS143">
        <f>CR143*CT143</f>
        <v>0</v>
      </c>
      <c r="CT143">
        <f>($B$11*$D$9+$C$11*$D$9+$F$11*((EP143+EH143)/MAX(EP143+EH143+EQ143, 0.1)*$I$9+EQ143/MAX(EP143+EH143+EQ143, 0.1)*$J$9))/($B$11+$C$11+$F$11)</f>
        <v>0</v>
      </c>
      <c r="CU143">
        <f>($B$11*$K$9+$C$11*$K$9+$F$11*((EP143+EH143)/MAX(EP143+EH143+EQ143, 0.1)*$P$9+EQ143/MAX(EP143+EH143+EQ143, 0.1)*$Q$9))/($B$11+$C$11+$F$11)</f>
        <v>0</v>
      </c>
      <c r="CV143">
        <v>2.18</v>
      </c>
      <c r="CW143">
        <v>0.5</v>
      </c>
      <c r="CX143" t="s">
        <v>408</v>
      </c>
      <c r="CY143">
        <v>2</v>
      </c>
      <c r="CZ143" t="b">
        <v>1</v>
      </c>
      <c r="DA143">
        <v>1510790787.71429</v>
      </c>
      <c r="DB143">
        <v>451.209678571429</v>
      </c>
      <c r="DC143">
        <v>476.139892857143</v>
      </c>
      <c r="DD143">
        <v>25.316175</v>
      </c>
      <c r="DE143">
        <v>24.5023357142857</v>
      </c>
      <c r="DF143">
        <v>444.228392857143</v>
      </c>
      <c r="DG143">
        <v>24.7396142857143</v>
      </c>
      <c r="DH143">
        <v>500.078214285714</v>
      </c>
      <c r="DI143">
        <v>89.5964785714286</v>
      </c>
      <c r="DJ143">
        <v>0.100055410714286</v>
      </c>
      <c r="DK143">
        <v>26.8290285714286</v>
      </c>
      <c r="DL143">
        <v>27.5033892857143</v>
      </c>
      <c r="DM143">
        <v>999.9</v>
      </c>
      <c r="DN143">
        <v>0</v>
      </c>
      <c r="DO143">
        <v>0</v>
      </c>
      <c r="DP143">
        <v>9989.305</v>
      </c>
      <c r="DQ143">
        <v>0</v>
      </c>
      <c r="DR143">
        <v>9.93445464285714</v>
      </c>
      <c r="DS143">
        <v>-24.9301535714286</v>
      </c>
      <c r="DT143">
        <v>462.9295</v>
      </c>
      <c r="DU143">
        <v>488.0995</v>
      </c>
      <c r="DV143">
        <v>0.81383375</v>
      </c>
      <c r="DW143">
        <v>476.139892857143</v>
      </c>
      <c r="DX143">
        <v>24.5023357142857</v>
      </c>
      <c r="DY143">
        <v>2.26824071428571</v>
      </c>
      <c r="DZ143">
        <v>2.1953225</v>
      </c>
      <c r="EA143">
        <v>19.4526071428571</v>
      </c>
      <c r="EB143">
        <v>18.9282285714286</v>
      </c>
      <c r="EC143">
        <v>2000.00285714286</v>
      </c>
      <c r="ED143">
        <v>0.980004857142857</v>
      </c>
      <c r="EE143">
        <v>0.0199948142857143</v>
      </c>
      <c r="EF143">
        <v>0</v>
      </c>
      <c r="EG143">
        <v>2.33581428571429</v>
      </c>
      <c r="EH143">
        <v>0</v>
      </c>
      <c r="EI143">
        <v>3676.28285714286</v>
      </c>
      <c r="EJ143">
        <v>17300.2107142857</v>
      </c>
      <c r="EK143">
        <v>40.9506785714286</v>
      </c>
      <c r="EL143">
        <v>40.8234285714286</v>
      </c>
      <c r="EM143">
        <v>40.5176428571428</v>
      </c>
      <c r="EN143">
        <v>39.6760714285714</v>
      </c>
      <c r="EO143">
        <v>40.1001785714286</v>
      </c>
      <c r="EP143">
        <v>1960.01285714286</v>
      </c>
      <c r="EQ143">
        <v>39.99</v>
      </c>
      <c r="ER143">
        <v>0</v>
      </c>
      <c r="ES143">
        <v>1679678143.7</v>
      </c>
      <c r="ET143">
        <v>0</v>
      </c>
      <c r="EU143">
        <v>2.330224</v>
      </c>
      <c r="EV143">
        <v>0.574138452725528</v>
      </c>
      <c r="EW143">
        <v>49.3692307716764</v>
      </c>
      <c r="EX143">
        <v>3676.7108</v>
      </c>
      <c r="EY143">
        <v>15</v>
      </c>
      <c r="EZ143">
        <v>0</v>
      </c>
      <c r="FA143" t="s">
        <v>409</v>
      </c>
      <c r="FB143">
        <v>1510822609</v>
      </c>
      <c r="FC143">
        <v>1510822610</v>
      </c>
      <c r="FD143">
        <v>0</v>
      </c>
      <c r="FE143">
        <v>-0.09</v>
      </c>
      <c r="FF143">
        <v>-0.009</v>
      </c>
      <c r="FG143">
        <v>6.722</v>
      </c>
      <c r="FH143">
        <v>0.497</v>
      </c>
      <c r="FI143">
        <v>420</v>
      </c>
      <c r="FJ143">
        <v>24</v>
      </c>
      <c r="FK143">
        <v>0.26</v>
      </c>
      <c r="FL143">
        <v>0.06</v>
      </c>
      <c r="FM143">
        <v>0.8017683</v>
      </c>
      <c r="FN143">
        <v>0.265261756097559</v>
      </c>
      <c r="FO143">
        <v>0.0260083748206227</v>
      </c>
      <c r="FP143">
        <v>1</v>
      </c>
      <c r="FQ143">
        <v>1</v>
      </c>
      <c r="FR143">
        <v>1</v>
      </c>
      <c r="FS143" t="s">
        <v>410</v>
      </c>
      <c r="FT143">
        <v>2.97354</v>
      </c>
      <c r="FU143">
        <v>2.75371</v>
      </c>
      <c r="FV143">
        <v>0.0985167</v>
      </c>
      <c r="FW143">
        <v>0.103876</v>
      </c>
      <c r="FX143">
        <v>0.106061</v>
      </c>
      <c r="FY143">
        <v>0.104893</v>
      </c>
      <c r="FZ143">
        <v>35074.7</v>
      </c>
      <c r="GA143">
        <v>38034.5</v>
      </c>
      <c r="GB143">
        <v>35256.9</v>
      </c>
      <c r="GC143">
        <v>38490.6</v>
      </c>
      <c r="GD143">
        <v>44631.4</v>
      </c>
      <c r="GE143">
        <v>49735.2</v>
      </c>
      <c r="GF143">
        <v>55049.8</v>
      </c>
      <c r="GG143">
        <v>61708.4</v>
      </c>
      <c r="GH143">
        <v>1.9942</v>
      </c>
      <c r="GI143">
        <v>1.84098</v>
      </c>
      <c r="GJ143">
        <v>0.115708</v>
      </c>
      <c r="GK143">
        <v>0</v>
      </c>
      <c r="GL143">
        <v>25.6293</v>
      </c>
      <c r="GM143">
        <v>999.9</v>
      </c>
      <c r="GN143">
        <v>67.183</v>
      </c>
      <c r="GO143">
        <v>27.885</v>
      </c>
      <c r="GP143">
        <v>28.2646</v>
      </c>
      <c r="GQ143">
        <v>55.1994</v>
      </c>
      <c r="GR143">
        <v>49.2228</v>
      </c>
      <c r="GS143">
        <v>1</v>
      </c>
      <c r="GT143">
        <v>-0.0642835</v>
      </c>
      <c r="GU143">
        <v>0.511356</v>
      </c>
      <c r="GV143">
        <v>20.1494</v>
      </c>
      <c r="GW143">
        <v>5.19782</v>
      </c>
      <c r="GX143">
        <v>12.004</v>
      </c>
      <c r="GY143">
        <v>4.9752</v>
      </c>
      <c r="GZ143">
        <v>3.29298</v>
      </c>
      <c r="HA143">
        <v>999.9</v>
      </c>
      <c r="HB143">
        <v>9999</v>
      </c>
      <c r="HC143">
        <v>9999</v>
      </c>
      <c r="HD143">
        <v>9999</v>
      </c>
      <c r="HE143">
        <v>1.86279</v>
      </c>
      <c r="HF143">
        <v>1.86783</v>
      </c>
      <c r="HG143">
        <v>1.86758</v>
      </c>
      <c r="HH143">
        <v>1.86873</v>
      </c>
      <c r="HI143">
        <v>1.86964</v>
      </c>
      <c r="HJ143">
        <v>1.86567</v>
      </c>
      <c r="HK143">
        <v>1.86676</v>
      </c>
      <c r="HL143">
        <v>1.86813</v>
      </c>
      <c r="HM143">
        <v>5</v>
      </c>
      <c r="HN143">
        <v>0</v>
      </c>
      <c r="HO143">
        <v>0</v>
      </c>
      <c r="HP143">
        <v>0</v>
      </c>
      <c r="HQ143" t="s">
        <v>411</v>
      </c>
      <c r="HR143" t="s">
        <v>412</v>
      </c>
      <c r="HS143" t="s">
        <v>413</v>
      </c>
      <c r="HT143" t="s">
        <v>413</v>
      </c>
      <c r="HU143" t="s">
        <v>413</v>
      </c>
      <c r="HV143" t="s">
        <v>413</v>
      </c>
      <c r="HW143">
        <v>0</v>
      </c>
      <c r="HX143">
        <v>100</v>
      </c>
      <c r="HY143">
        <v>100</v>
      </c>
      <c r="HZ143">
        <v>7.132</v>
      </c>
      <c r="IA143">
        <v>0.5777</v>
      </c>
      <c r="IB143">
        <v>4.05733592392587</v>
      </c>
      <c r="IC143">
        <v>0.00686039997816796</v>
      </c>
      <c r="ID143">
        <v>-6.09800565113382e-07</v>
      </c>
      <c r="IE143">
        <v>-3.62270322714017e-11</v>
      </c>
      <c r="IF143">
        <v>0.00552775430249796</v>
      </c>
      <c r="IG143">
        <v>-0.0240141547127097</v>
      </c>
      <c r="IH143">
        <v>0.00268956239764471</v>
      </c>
      <c r="II143">
        <v>-3.17667099220491e-05</v>
      </c>
      <c r="IJ143">
        <v>-3</v>
      </c>
      <c r="IK143">
        <v>2046</v>
      </c>
      <c r="IL143">
        <v>1</v>
      </c>
      <c r="IM143">
        <v>25</v>
      </c>
      <c r="IN143">
        <v>-530.2</v>
      </c>
      <c r="IO143">
        <v>-530.2</v>
      </c>
      <c r="IP143">
        <v>1.21704</v>
      </c>
      <c r="IQ143">
        <v>2.62207</v>
      </c>
      <c r="IR143">
        <v>1.54785</v>
      </c>
      <c r="IS143">
        <v>2.30957</v>
      </c>
      <c r="IT143">
        <v>1.34644</v>
      </c>
      <c r="IU143">
        <v>2.43408</v>
      </c>
      <c r="IV143">
        <v>31.9585</v>
      </c>
      <c r="IW143">
        <v>14.78</v>
      </c>
      <c r="IX143">
        <v>18</v>
      </c>
      <c r="IY143">
        <v>504.116</v>
      </c>
      <c r="IZ143">
        <v>406.193</v>
      </c>
      <c r="JA143">
        <v>24.1594</v>
      </c>
      <c r="JB143">
        <v>26.4243</v>
      </c>
      <c r="JC143">
        <v>30.0002</v>
      </c>
      <c r="JD143">
        <v>26.3755</v>
      </c>
      <c r="JE143">
        <v>26.3202</v>
      </c>
      <c r="JF143">
        <v>24.378</v>
      </c>
      <c r="JG143">
        <v>23.5904</v>
      </c>
      <c r="JH143">
        <v>100</v>
      </c>
      <c r="JI143">
        <v>24.1521</v>
      </c>
      <c r="JJ143">
        <v>520.96</v>
      </c>
      <c r="JK143">
        <v>24.4774</v>
      </c>
      <c r="JL143">
        <v>102.164</v>
      </c>
      <c r="JM143">
        <v>102.733</v>
      </c>
    </row>
    <row r="144" spans="1:273">
      <c r="A144">
        <v>128</v>
      </c>
      <c r="B144">
        <v>1510790800.5</v>
      </c>
      <c r="C144">
        <v>2548.90000009537</v>
      </c>
      <c r="D144" t="s">
        <v>666</v>
      </c>
      <c r="E144" t="s">
        <v>667</v>
      </c>
      <c r="F144">
        <v>5</v>
      </c>
      <c r="G144" t="s">
        <v>405</v>
      </c>
      <c r="H144" t="s">
        <v>406</v>
      </c>
      <c r="I144">
        <v>1510790793</v>
      </c>
      <c r="J144">
        <f>(K144)/1000</f>
        <v>0</v>
      </c>
      <c r="K144">
        <f>IF(CZ144, AN144, AH144)</f>
        <v>0</v>
      </c>
      <c r="L144">
        <f>IF(CZ144, AI144, AG144)</f>
        <v>0</v>
      </c>
      <c r="M144">
        <f>DB144 - IF(AU144&gt;1, L144*CV144*100.0/(AW144*DP144), 0)</f>
        <v>0</v>
      </c>
      <c r="N144">
        <f>((T144-J144/2)*M144-L144)/(T144+J144/2)</f>
        <v>0</v>
      </c>
      <c r="O144">
        <f>N144*(DI144+DJ144)/1000.0</f>
        <v>0</v>
      </c>
      <c r="P144">
        <f>(DB144 - IF(AU144&gt;1, L144*CV144*100.0/(AW144*DP144), 0))*(DI144+DJ144)/1000.0</f>
        <v>0</v>
      </c>
      <c r="Q144">
        <f>2.0/((1/S144-1/R144)+SIGN(S144)*SQRT((1/S144-1/R144)*(1/S144-1/R144) + 4*CW144/((CW144+1)*(CW144+1))*(2*1/S144*1/R144-1/R144*1/R144)))</f>
        <v>0</v>
      </c>
      <c r="R144">
        <f>IF(LEFT(CX144,1)&lt;&gt;"0",IF(LEFT(CX144,1)="1",3.0,CY144),$D$5+$E$5*(DP144*DI144/($K$5*1000))+$F$5*(DP144*DI144/($K$5*1000))*MAX(MIN(CV144,$J$5),$I$5)*MAX(MIN(CV144,$J$5),$I$5)+$G$5*MAX(MIN(CV144,$J$5),$I$5)*(DP144*DI144/($K$5*1000))+$H$5*(DP144*DI144/($K$5*1000))*(DP144*DI144/($K$5*1000)))</f>
        <v>0</v>
      </c>
      <c r="S144">
        <f>J144*(1000-(1000*0.61365*exp(17.502*W144/(240.97+W144))/(DI144+DJ144)+DD144)/2)/(1000*0.61365*exp(17.502*W144/(240.97+W144))/(DI144+DJ144)-DD144)</f>
        <v>0</v>
      </c>
      <c r="T144">
        <f>1/((CW144+1)/(Q144/1.6)+1/(R144/1.37)) + CW144/((CW144+1)/(Q144/1.6) + CW144/(R144/1.37))</f>
        <v>0</v>
      </c>
      <c r="U144">
        <f>(CR144*CU144)</f>
        <v>0</v>
      </c>
      <c r="V144">
        <f>(DK144+(U144+2*0.95*5.67E-8*(((DK144+$B$7)+273)^4-(DK144+273)^4)-44100*J144)/(1.84*29.3*R144+8*0.95*5.67E-8*(DK144+273)^3))</f>
        <v>0</v>
      </c>
      <c r="W144">
        <f>($C$7*DL144+$D$7*DM144+$E$7*V144)</f>
        <v>0</v>
      </c>
      <c r="X144">
        <f>0.61365*exp(17.502*W144/(240.97+W144))</f>
        <v>0</v>
      </c>
      <c r="Y144">
        <f>(Z144/AA144*100)</f>
        <v>0</v>
      </c>
      <c r="Z144">
        <f>DD144*(DI144+DJ144)/1000</f>
        <v>0</v>
      </c>
      <c r="AA144">
        <f>0.61365*exp(17.502*DK144/(240.97+DK144))</f>
        <v>0</v>
      </c>
      <c r="AB144">
        <f>(X144-DD144*(DI144+DJ144)/1000)</f>
        <v>0</v>
      </c>
      <c r="AC144">
        <f>(-J144*44100)</f>
        <v>0</v>
      </c>
      <c r="AD144">
        <f>2*29.3*R144*0.92*(DK144-W144)</f>
        <v>0</v>
      </c>
      <c r="AE144">
        <f>2*0.95*5.67E-8*(((DK144+$B$7)+273)^4-(W144+273)^4)</f>
        <v>0</v>
      </c>
      <c r="AF144">
        <f>U144+AE144+AC144+AD144</f>
        <v>0</v>
      </c>
      <c r="AG144">
        <f>DH144*AU144*(DC144-DB144*(1000-AU144*DE144)/(1000-AU144*DD144))/(100*CV144)</f>
        <v>0</v>
      </c>
      <c r="AH144">
        <f>1000*DH144*AU144*(DD144-DE144)/(100*CV144*(1000-AU144*DD144))</f>
        <v>0</v>
      </c>
      <c r="AI144">
        <f>(AJ144 - AK144 - DI144*1E3/(8.314*(DK144+273.15)) * AM144/DH144 * AL144) * DH144/(100*CV144) * (1000 - DE144)/1000</f>
        <v>0</v>
      </c>
      <c r="AJ144">
        <v>523.111831195612</v>
      </c>
      <c r="AK144">
        <v>502.753012121212</v>
      </c>
      <c r="AL144">
        <v>3.37223519742998</v>
      </c>
      <c r="AM144">
        <v>64.2423246042722</v>
      </c>
      <c r="AN144">
        <f>(AP144 - AO144 + DI144*1E3/(8.314*(DK144+273.15)) * AR144/DH144 * AQ144) * DH144/(100*CV144) * 1000/(1000 - AP144)</f>
        <v>0</v>
      </c>
      <c r="AO144">
        <v>24.5043601364487</v>
      </c>
      <c r="AP144">
        <v>25.3508721212121</v>
      </c>
      <c r="AQ144">
        <v>0.000387646407944588</v>
      </c>
      <c r="AR144">
        <v>102.202052282038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MAX(0,($B$13+$C$13*DP144)/(1+$D$13*DP144)*DI144/(DK144+273)*$E$13)</f>
        <v>0</v>
      </c>
      <c r="AX144" t="s">
        <v>407</v>
      </c>
      <c r="AY144" t="s">
        <v>407</v>
      </c>
      <c r="AZ144">
        <v>0</v>
      </c>
      <c r="BA144">
        <v>0</v>
      </c>
      <c r="BB144">
        <f>1-AZ144/BA144</f>
        <v>0</v>
      </c>
      <c r="BC144">
        <v>0</v>
      </c>
      <c r="BD144" t="s">
        <v>407</v>
      </c>
      <c r="BE144" t="s">
        <v>407</v>
      </c>
      <c r="BF144">
        <v>0</v>
      </c>
      <c r="BG144">
        <v>0</v>
      </c>
      <c r="BH144">
        <f>1-BF144/BG144</f>
        <v>0</v>
      </c>
      <c r="BI144">
        <v>0.5</v>
      </c>
      <c r="BJ144">
        <f>CS144</f>
        <v>0</v>
      </c>
      <c r="BK144">
        <f>L144</f>
        <v>0</v>
      </c>
      <c r="BL144">
        <f>BH144*BI144*BJ144</f>
        <v>0</v>
      </c>
      <c r="BM144">
        <f>(BK144-BC144)/BJ144</f>
        <v>0</v>
      </c>
      <c r="BN144">
        <f>(BA144-BG144)/BG144</f>
        <v>0</v>
      </c>
      <c r="BO144">
        <f>AZ144/(BB144+AZ144/BG144)</f>
        <v>0</v>
      </c>
      <c r="BP144" t="s">
        <v>407</v>
      </c>
      <c r="BQ144">
        <v>0</v>
      </c>
      <c r="BR144">
        <f>IF(BQ144&lt;&gt;0, BQ144, BO144)</f>
        <v>0</v>
      </c>
      <c r="BS144">
        <f>1-BR144/BG144</f>
        <v>0</v>
      </c>
      <c r="BT144">
        <f>(BG144-BF144)/(BG144-BR144)</f>
        <v>0</v>
      </c>
      <c r="BU144">
        <f>(BA144-BG144)/(BA144-BR144)</f>
        <v>0</v>
      </c>
      <c r="BV144">
        <f>(BG144-BF144)/(BG144-AZ144)</f>
        <v>0</v>
      </c>
      <c r="BW144">
        <f>(BA144-BG144)/(BA144-AZ144)</f>
        <v>0</v>
      </c>
      <c r="BX144">
        <f>(BT144*BR144/BF144)</f>
        <v>0</v>
      </c>
      <c r="BY144">
        <f>(1-BX144)</f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f>$B$11*DQ144+$C$11*DR144+$F$11*EC144*(1-EF144)</f>
        <v>0</v>
      </c>
      <c r="CS144">
        <f>CR144*CT144</f>
        <v>0</v>
      </c>
      <c r="CT144">
        <f>($B$11*$D$9+$C$11*$D$9+$F$11*((EP144+EH144)/MAX(EP144+EH144+EQ144, 0.1)*$I$9+EQ144/MAX(EP144+EH144+EQ144, 0.1)*$J$9))/($B$11+$C$11+$F$11)</f>
        <v>0</v>
      </c>
      <c r="CU144">
        <f>($B$11*$K$9+$C$11*$K$9+$F$11*((EP144+EH144)/MAX(EP144+EH144+EQ144, 0.1)*$P$9+EQ144/MAX(EP144+EH144+EQ144, 0.1)*$Q$9))/($B$11+$C$11+$F$11)</f>
        <v>0</v>
      </c>
      <c r="CV144">
        <v>2.18</v>
      </c>
      <c r="CW144">
        <v>0.5</v>
      </c>
      <c r="CX144" t="s">
        <v>408</v>
      </c>
      <c r="CY144">
        <v>2</v>
      </c>
      <c r="CZ144" t="b">
        <v>1</v>
      </c>
      <c r="DA144">
        <v>1510790793</v>
      </c>
      <c r="DB144">
        <v>467.430888888889</v>
      </c>
      <c r="DC144">
        <v>493.864222222222</v>
      </c>
      <c r="DD144">
        <v>25.3341296296296</v>
      </c>
      <c r="DE144">
        <v>24.5035222222222</v>
      </c>
      <c r="DF144">
        <v>460.348222222222</v>
      </c>
      <c r="DG144">
        <v>24.7567074074074</v>
      </c>
      <c r="DH144">
        <v>500.082074074074</v>
      </c>
      <c r="DI144">
        <v>89.5956481481481</v>
      </c>
      <c r="DJ144">
        <v>0.0999735518518518</v>
      </c>
      <c r="DK144">
        <v>26.8311444444444</v>
      </c>
      <c r="DL144">
        <v>27.5129259259259</v>
      </c>
      <c r="DM144">
        <v>999.9</v>
      </c>
      <c r="DN144">
        <v>0</v>
      </c>
      <c r="DO144">
        <v>0</v>
      </c>
      <c r="DP144">
        <v>10004.467037037</v>
      </c>
      <c r="DQ144">
        <v>0</v>
      </c>
      <c r="DR144">
        <v>9.93320703703704</v>
      </c>
      <c r="DS144">
        <v>-26.4332407407407</v>
      </c>
      <c r="DT144">
        <v>479.580814814815</v>
      </c>
      <c r="DU144">
        <v>506.269518518519</v>
      </c>
      <c r="DV144">
        <v>0.830610111111111</v>
      </c>
      <c r="DW144">
        <v>493.864222222222</v>
      </c>
      <c r="DX144">
        <v>24.5035222222222</v>
      </c>
      <c r="DY144">
        <v>2.26982888888889</v>
      </c>
      <c r="DZ144">
        <v>2.19540888888889</v>
      </c>
      <c r="EA144">
        <v>19.4638592592593</v>
      </c>
      <c r="EB144">
        <v>18.9288481481481</v>
      </c>
      <c r="EC144">
        <v>2000.01407407407</v>
      </c>
      <c r="ED144">
        <v>0.980004444444444</v>
      </c>
      <c r="EE144">
        <v>0.0199951444444444</v>
      </c>
      <c r="EF144">
        <v>0</v>
      </c>
      <c r="EG144">
        <v>2.37354814814815</v>
      </c>
      <c r="EH144">
        <v>0</v>
      </c>
      <c r="EI144">
        <v>3680.26148148148</v>
      </c>
      <c r="EJ144">
        <v>17300.2962962963</v>
      </c>
      <c r="EK144">
        <v>40.9002222222222</v>
      </c>
      <c r="EL144">
        <v>40.7636296296296</v>
      </c>
      <c r="EM144">
        <v>40.4743333333333</v>
      </c>
      <c r="EN144">
        <v>39.5831111111111</v>
      </c>
      <c r="EO144">
        <v>40.0552962962963</v>
      </c>
      <c r="EP144">
        <v>1960.02407407407</v>
      </c>
      <c r="EQ144">
        <v>39.99</v>
      </c>
      <c r="ER144">
        <v>0</v>
      </c>
      <c r="ES144">
        <v>1679678148.5</v>
      </c>
      <c r="ET144">
        <v>0</v>
      </c>
      <c r="EU144">
        <v>2.370548</v>
      </c>
      <c r="EV144">
        <v>0.696076912484174</v>
      </c>
      <c r="EW144">
        <v>39.9069230261375</v>
      </c>
      <c r="EX144">
        <v>3680.2568</v>
      </c>
      <c r="EY144">
        <v>15</v>
      </c>
      <c r="EZ144">
        <v>0</v>
      </c>
      <c r="FA144" t="s">
        <v>409</v>
      </c>
      <c r="FB144">
        <v>1510822609</v>
      </c>
      <c r="FC144">
        <v>1510822610</v>
      </c>
      <c r="FD144">
        <v>0</v>
      </c>
      <c r="FE144">
        <v>-0.09</v>
      </c>
      <c r="FF144">
        <v>-0.009</v>
      </c>
      <c r="FG144">
        <v>6.722</v>
      </c>
      <c r="FH144">
        <v>0.497</v>
      </c>
      <c r="FI144">
        <v>420</v>
      </c>
      <c r="FJ144">
        <v>24</v>
      </c>
      <c r="FK144">
        <v>0.26</v>
      </c>
      <c r="FL144">
        <v>0.06</v>
      </c>
      <c r="FM144">
        <v>0.821107575</v>
      </c>
      <c r="FN144">
        <v>0.187222412757972</v>
      </c>
      <c r="FO144">
        <v>0.0183467927100181</v>
      </c>
      <c r="FP144">
        <v>1</v>
      </c>
      <c r="FQ144">
        <v>1</v>
      </c>
      <c r="FR144">
        <v>1</v>
      </c>
      <c r="FS144" t="s">
        <v>410</v>
      </c>
      <c r="FT144">
        <v>2.97345</v>
      </c>
      <c r="FU144">
        <v>2.75402</v>
      </c>
      <c r="FV144">
        <v>0.101037</v>
      </c>
      <c r="FW144">
        <v>0.106418</v>
      </c>
      <c r="FX144">
        <v>0.106088</v>
      </c>
      <c r="FY144">
        <v>0.10489</v>
      </c>
      <c r="FZ144">
        <v>34976.6</v>
      </c>
      <c r="GA144">
        <v>37926.6</v>
      </c>
      <c r="GB144">
        <v>35256.8</v>
      </c>
      <c r="GC144">
        <v>38490.6</v>
      </c>
      <c r="GD144">
        <v>44630.2</v>
      </c>
      <c r="GE144">
        <v>49735.4</v>
      </c>
      <c r="GF144">
        <v>55049.8</v>
      </c>
      <c r="GG144">
        <v>61708.3</v>
      </c>
      <c r="GH144">
        <v>1.994</v>
      </c>
      <c r="GI144">
        <v>1.84125</v>
      </c>
      <c r="GJ144">
        <v>0.115603</v>
      </c>
      <c r="GK144">
        <v>0</v>
      </c>
      <c r="GL144">
        <v>25.6315</v>
      </c>
      <c r="GM144">
        <v>999.9</v>
      </c>
      <c r="GN144">
        <v>67.208</v>
      </c>
      <c r="GO144">
        <v>27.875</v>
      </c>
      <c r="GP144">
        <v>28.2572</v>
      </c>
      <c r="GQ144">
        <v>54.7294</v>
      </c>
      <c r="GR144">
        <v>49.4671</v>
      </c>
      <c r="GS144">
        <v>1</v>
      </c>
      <c r="GT144">
        <v>-0.064187</v>
      </c>
      <c r="GU144">
        <v>0.58052</v>
      </c>
      <c r="GV144">
        <v>20.1492</v>
      </c>
      <c r="GW144">
        <v>5.19767</v>
      </c>
      <c r="GX144">
        <v>12.004</v>
      </c>
      <c r="GY144">
        <v>4.97505</v>
      </c>
      <c r="GZ144">
        <v>3.29298</v>
      </c>
      <c r="HA144">
        <v>999.9</v>
      </c>
      <c r="HB144">
        <v>9999</v>
      </c>
      <c r="HC144">
        <v>9999</v>
      </c>
      <c r="HD144">
        <v>9999</v>
      </c>
      <c r="HE144">
        <v>1.86279</v>
      </c>
      <c r="HF144">
        <v>1.86783</v>
      </c>
      <c r="HG144">
        <v>1.86758</v>
      </c>
      <c r="HH144">
        <v>1.86871</v>
      </c>
      <c r="HI144">
        <v>1.86965</v>
      </c>
      <c r="HJ144">
        <v>1.86567</v>
      </c>
      <c r="HK144">
        <v>1.86676</v>
      </c>
      <c r="HL144">
        <v>1.86813</v>
      </c>
      <c r="HM144">
        <v>5</v>
      </c>
      <c r="HN144">
        <v>0</v>
      </c>
      <c r="HO144">
        <v>0</v>
      </c>
      <c r="HP144">
        <v>0</v>
      </c>
      <c r="HQ144" t="s">
        <v>411</v>
      </c>
      <c r="HR144" t="s">
        <v>412</v>
      </c>
      <c r="HS144" t="s">
        <v>413</v>
      </c>
      <c r="HT144" t="s">
        <v>413</v>
      </c>
      <c r="HU144" t="s">
        <v>413</v>
      </c>
      <c r="HV144" t="s">
        <v>413</v>
      </c>
      <c r="HW144">
        <v>0</v>
      </c>
      <c r="HX144">
        <v>100</v>
      </c>
      <c r="HY144">
        <v>100</v>
      </c>
      <c r="HZ144">
        <v>7.234</v>
      </c>
      <c r="IA144">
        <v>0.5783</v>
      </c>
      <c r="IB144">
        <v>4.05733592392587</v>
      </c>
      <c r="IC144">
        <v>0.00686039997816796</v>
      </c>
      <c r="ID144">
        <v>-6.09800565113382e-07</v>
      </c>
      <c r="IE144">
        <v>-3.62270322714017e-11</v>
      </c>
      <c r="IF144">
        <v>0.00552775430249796</v>
      </c>
      <c r="IG144">
        <v>-0.0240141547127097</v>
      </c>
      <c r="IH144">
        <v>0.00268956239764471</v>
      </c>
      <c r="II144">
        <v>-3.17667099220491e-05</v>
      </c>
      <c r="IJ144">
        <v>-3</v>
      </c>
      <c r="IK144">
        <v>2046</v>
      </c>
      <c r="IL144">
        <v>1</v>
      </c>
      <c r="IM144">
        <v>25</v>
      </c>
      <c r="IN144">
        <v>-530.1</v>
      </c>
      <c r="IO144">
        <v>-530.2</v>
      </c>
      <c r="IP144">
        <v>1.25122</v>
      </c>
      <c r="IQ144">
        <v>2.62329</v>
      </c>
      <c r="IR144">
        <v>1.54785</v>
      </c>
      <c r="IS144">
        <v>2.30957</v>
      </c>
      <c r="IT144">
        <v>1.34644</v>
      </c>
      <c r="IU144">
        <v>2.37793</v>
      </c>
      <c r="IV144">
        <v>31.9585</v>
      </c>
      <c r="IW144">
        <v>14.7712</v>
      </c>
      <c r="IX144">
        <v>18</v>
      </c>
      <c r="IY144">
        <v>503.989</v>
      </c>
      <c r="IZ144">
        <v>406.346</v>
      </c>
      <c r="JA144">
        <v>24.1509</v>
      </c>
      <c r="JB144">
        <v>26.4245</v>
      </c>
      <c r="JC144">
        <v>30.0002</v>
      </c>
      <c r="JD144">
        <v>26.3762</v>
      </c>
      <c r="JE144">
        <v>26.3202</v>
      </c>
      <c r="JF144">
        <v>25.0528</v>
      </c>
      <c r="JG144">
        <v>23.5904</v>
      </c>
      <c r="JH144">
        <v>100</v>
      </c>
      <c r="JI144">
        <v>24.1296</v>
      </c>
      <c r="JJ144">
        <v>541.212</v>
      </c>
      <c r="JK144">
        <v>24.4774</v>
      </c>
      <c r="JL144">
        <v>102.164</v>
      </c>
      <c r="JM144">
        <v>102.733</v>
      </c>
    </row>
    <row r="145" spans="1:273">
      <c r="A145">
        <v>129</v>
      </c>
      <c r="B145">
        <v>1510790805.5</v>
      </c>
      <c r="C145">
        <v>2553.90000009537</v>
      </c>
      <c r="D145" t="s">
        <v>668</v>
      </c>
      <c r="E145" t="s">
        <v>669</v>
      </c>
      <c r="F145">
        <v>5</v>
      </c>
      <c r="G145" t="s">
        <v>405</v>
      </c>
      <c r="H145" t="s">
        <v>406</v>
      </c>
      <c r="I145">
        <v>1510790797.71429</v>
      </c>
      <c r="J145">
        <f>(K145)/1000</f>
        <v>0</v>
      </c>
      <c r="K145">
        <f>IF(CZ145, AN145, AH145)</f>
        <v>0</v>
      </c>
      <c r="L145">
        <f>IF(CZ145, AI145, AG145)</f>
        <v>0</v>
      </c>
      <c r="M145">
        <f>DB145 - IF(AU145&gt;1, L145*CV145*100.0/(AW145*DP145), 0)</f>
        <v>0</v>
      </c>
      <c r="N145">
        <f>((T145-J145/2)*M145-L145)/(T145+J145/2)</f>
        <v>0</v>
      </c>
      <c r="O145">
        <f>N145*(DI145+DJ145)/1000.0</f>
        <v>0</v>
      </c>
      <c r="P145">
        <f>(DB145 - IF(AU145&gt;1, L145*CV145*100.0/(AW145*DP145), 0))*(DI145+DJ145)/1000.0</f>
        <v>0</v>
      </c>
      <c r="Q145">
        <f>2.0/((1/S145-1/R145)+SIGN(S145)*SQRT((1/S145-1/R145)*(1/S145-1/R145) + 4*CW145/((CW145+1)*(CW145+1))*(2*1/S145*1/R145-1/R145*1/R145)))</f>
        <v>0</v>
      </c>
      <c r="R145">
        <f>IF(LEFT(CX145,1)&lt;&gt;"0",IF(LEFT(CX145,1)="1",3.0,CY145),$D$5+$E$5*(DP145*DI145/($K$5*1000))+$F$5*(DP145*DI145/($K$5*1000))*MAX(MIN(CV145,$J$5),$I$5)*MAX(MIN(CV145,$J$5),$I$5)+$G$5*MAX(MIN(CV145,$J$5),$I$5)*(DP145*DI145/($K$5*1000))+$H$5*(DP145*DI145/($K$5*1000))*(DP145*DI145/($K$5*1000)))</f>
        <v>0</v>
      </c>
      <c r="S145">
        <f>J145*(1000-(1000*0.61365*exp(17.502*W145/(240.97+W145))/(DI145+DJ145)+DD145)/2)/(1000*0.61365*exp(17.502*W145/(240.97+W145))/(DI145+DJ145)-DD145)</f>
        <v>0</v>
      </c>
      <c r="T145">
        <f>1/((CW145+1)/(Q145/1.6)+1/(R145/1.37)) + CW145/((CW145+1)/(Q145/1.6) + CW145/(R145/1.37))</f>
        <v>0</v>
      </c>
      <c r="U145">
        <f>(CR145*CU145)</f>
        <v>0</v>
      </c>
      <c r="V145">
        <f>(DK145+(U145+2*0.95*5.67E-8*(((DK145+$B$7)+273)^4-(DK145+273)^4)-44100*J145)/(1.84*29.3*R145+8*0.95*5.67E-8*(DK145+273)^3))</f>
        <v>0</v>
      </c>
      <c r="W145">
        <f>($C$7*DL145+$D$7*DM145+$E$7*V145)</f>
        <v>0</v>
      </c>
      <c r="X145">
        <f>0.61365*exp(17.502*W145/(240.97+W145))</f>
        <v>0</v>
      </c>
      <c r="Y145">
        <f>(Z145/AA145*100)</f>
        <v>0</v>
      </c>
      <c r="Z145">
        <f>DD145*(DI145+DJ145)/1000</f>
        <v>0</v>
      </c>
      <c r="AA145">
        <f>0.61365*exp(17.502*DK145/(240.97+DK145))</f>
        <v>0</v>
      </c>
      <c r="AB145">
        <f>(X145-DD145*(DI145+DJ145)/1000)</f>
        <v>0</v>
      </c>
      <c r="AC145">
        <f>(-J145*44100)</f>
        <v>0</v>
      </c>
      <c r="AD145">
        <f>2*29.3*R145*0.92*(DK145-W145)</f>
        <v>0</v>
      </c>
      <c r="AE145">
        <f>2*0.95*5.67E-8*(((DK145+$B$7)+273)^4-(W145+273)^4)</f>
        <v>0</v>
      </c>
      <c r="AF145">
        <f>U145+AE145+AC145+AD145</f>
        <v>0</v>
      </c>
      <c r="AG145">
        <f>DH145*AU145*(DC145-DB145*(1000-AU145*DE145)/(1000-AU145*DD145))/(100*CV145)</f>
        <v>0</v>
      </c>
      <c r="AH145">
        <f>1000*DH145*AU145*(DD145-DE145)/(100*CV145*(1000-AU145*DD145))</f>
        <v>0</v>
      </c>
      <c r="AI145">
        <f>(AJ145 - AK145 - DI145*1E3/(8.314*(DK145+273.15)) * AM145/DH145 * AL145) * DH145/(100*CV145) * (1000 - DE145)/1000</f>
        <v>0</v>
      </c>
      <c r="AJ145">
        <v>540.400925320598</v>
      </c>
      <c r="AK145">
        <v>519.717345454545</v>
      </c>
      <c r="AL145">
        <v>3.38932458844659</v>
      </c>
      <c r="AM145">
        <v>64.2423246042722</v>
      </c>
      <c r="AN145">
        <f>(AP145 - AO145 + DI145*1E3/(8.314*(DK145+273.15)) * AR145/DH145 * AQ145) * DH145/(100*CV145) * 1000/(1000 - AP145)</f>
        <v>0</v>
      </c>
      <c r="AO145">
        <v>24.505131418136</v>
      </c>
      <c r="AP145">
        <v>25.3527248484848</v>
      </c>
      <c r="AQ145">
        <v>3.15735986290863e-05</v>
      </c>
      <c r="AR145">
        <v>102.202052282038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MAX(0,($B$13+$C$13*DP145)/(1+$D$13*DP145)*DI145/(DK145+273)*$E$13)</f>
        <v>0</v>
      </c>
      <c r="AX145" t="s">
        <v>407</v>
      </c>
      <c r="AY145" t="s">
        <v>407</v>
      </c>
      <c r="AZ145">
        <v>0</v>
      </c>
      <c r="BA145">
        <v>0</v>
      </c>
      <c r="BB145">
        <f>1-AZ145/BA145</f>
        <v>0</v>
      </c>
      <c r="BC145">
        <v>0</v>
      </c>
      <c r="BD145" t="s">
        <v>407</v>
      </c>
      <c r="BE145" t="s">
        <v>407</v>
      </c>
      <c r="BF145">
        <v>0</v>
      </c>
      <c r="BG145">
        <v>0</v>
      </c>
      <c r="BH145">
        <f>1-BF145/BG145</f>
        <v>0</v>
      </c>
      <c r="BI145">
        <v>0.5</v>
      </c>
      <c r="BJ145">
        <f>CS145</f>
        <v>0</v>
      </c>
      <c r="BK145">
        <f>L145</f>
        <v>0</v>
      </c>
      <c r="BL145">
        <f>BH145*BI145*BJ145</f>
        <v>0</v>
      </c>
      <c r="BM145">
        <f>(BK145-BC145)/BJ145</f>
        <v>0</v>
      </c>
      <c r="BN145">
        <f>(BA145-BG145)/BG145</f>
        <v>0</v>
      </c>
      <c r="BO145">
        <f>AZ145/(BB145+AZ145/BG145)</f>
        <v>0</v>
      </c>
      <c r="BP145" t="s">
        <v>407</v>
      </c>
      <c r="BQ145">
        <v>0</v>
      </c>
      <c r="BR145">
        <f>IF(BQ145&lt;&gt;0, BQ145, BO145)</f>
        <v>0</v>
      </c>
      <c r="BS145">
        <f>1-BR145/BG145</f>
        <v>0</v>
      </c>
      <c r="BT145">
        <f>(BG145-BF145)/(BG145-BR145)</f>
        <v>0</v>
      </c>
      <c r="BU145">
        <f>(BA145-BG145)/(BA145-BR145)</f>
        <v>0</v>
      </c>
      <c r="BV145">
        <f>(BG145-BF145)/(BG145-AZ145)</f>
        <v>0</v>
      </c>
      <c r="BW145">
        <f>(BA145-BG145)/(BA145-AZ145)</f>
        <v>0</v>
      </c>
      <c r="BX145">
        <f>(BT145*BR145/BF145)</f>
        <v>0</v>
      </c>
      <c r="BY145">
        <f>(1-BX145)</f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f>$B$11*DQ145+$C$11*DR145+$F$11*EC145*(1-EF145)</f>
        <v>0</v>
      </c>
      <c r="CS145">
        <f>CR145*CT145</f>
        <v>0</v>
      </c>
      <c r="CT145">
        <f>($B$11*$D$9+$C$11*$D$9+$F$11*((EP145+EH145)/MAX(EP145+EH145+EQ145, 0.1)*$I$9+EQ145/MAX(EP145+EH145+EQ145, 0.1)*$J$9))/($B$11+$C$11+$F$11)</f>
        <v>0</v>
      </c>
      <c r="CU145">
        <f>($B$11*$K$9+$C$11*$K$9+$F$11*((EP145+EH145)/MAX(EP145+EH145+EQ145, 0.1)*$P$9+EQ145/MAX(EP145+EH145+EQ145, 0.1)*$Q$9))/($B$11+$C$11+$F$11)</f>
        <v>0</v>
      </c>
      <c r="CV145">
        <v>2.18</v>
      </c>
      <c r="CW145">
        <v>0.5</v>
      </c>
      <c r="CX145" t="s">
        <v>408</v>
      </c>
      <c r="CY145">
        <v>2</v>
      </c>
      <c r="CZ145" t="b">
        <v>1</v>
      </c>
      <c r="DA145">
        <v>1510790797.71429</v>
      </c>
      <c r="DB145">
        <v>482.615107142857</v>
      </c>
      <c r="DC145">
        <v>509.776642857143</v>
      </c>
      <c r="DD145">
        <v>25.3437642857143</v>
      </c>
      <c r="DE145">
        <v>24.5041107142857</v>
      </c>
      <c r="DF145">
        <v>475.438107142857</v>
      </c>
      <c r="DG145">
        <v>24.7658642857143</v>
      </c>
      <c r="DH145">
        <v>500.098142857143</v>
      </c>
      <c r="DI145">
        <v>89.5948</v>
      </c>
      <c r="DJ145">
        <v>0.100062528571429</v>
      </c>
      <c r="DK145">
        <v>26.8333357142857</v>
      </c>
      <c r="DL145">
        <v>27.5161178571429</v>
      </c>
      <c r="DM145">
        <v>999.9</v>
      </c>
      <c r="DN145">
        <v>0</v>
      </c>
      <c r="DO145">
        <v>0</v>
      </c>
      <c r="DP145">
        <v>9988.77535714286</v>
      </c>
      <c r="DQ145">
        <v>0</v>
      </c>
      <c r="DR145">
        <v>9.93962571428571</v>
      </c>
      <c r="DS145">
        <v>-27.1613321428571</v>
      </c>
      <c r="DT145">
        <v>495.164678571429</v>
      </c>
      <c r="DU145">
        <v>522.581928571429</v>
      </c>
      <c r="DV145">
        <v>0.839657464285714</v>
      </c>
      <c r="DW145">
        <v>509.776642857143</v>
      </c>
      <c r="DX145">
        <v>24.5041107142857</v>
      </c>
      <c r="DY145">
        <v>2.27066928571429</v>
      </c>
      <c r="DZ145">
        <v>2.19544107142857</v>
      </c>
      <c r="EA145">
        <v>19.4698178571429</v>
      </c>
      <c r="EB145">
        <v>18.9290785714286</v>
      </c>
      <c r="EC145">
        <v>2000.03321428571</v>
      </c>
      <c r="ED145">
        <v>0.980004285714286</v>
      </c>
      <c r="EE145">
        <v>0.0199952714285714</v>
      </c>
      <c r="EF145">
        <v>0</v>
      </c>
      <c r="EG145">
        <v>2.3418</v>
      </c>
      <c r="EH145">
        <v>0</v>
      </c>
      <c r="EI145">
        <v>3683.10857142857</v>
      </c>
      <c r="EJ145">
        <v>17300.4607142857</v>
      </c>
      <c r="EK145">
        <v>40.8591071428571</v>
      </c>
      <c r="EL145">
        <v>40.7141071428571</v>
      </c>
      <c r="EM145">
        <v>40.4461428571429</v>
      </c>
      <c r="EN145">
        <v>39.5131071428571</v>
      </c>
      <c r="EO145">
        <v>40.0063571428571</v>
      </c>
      <c r="EP145">
        <v>1960.04321428571</v>
      </c>
      <c r="EQ145">
        <v>39.99</v>
      </c>
      <c r="ER145">
        <v>0</v>
      </c>
      <c r="ES145">
        <v>1679678153.9</v>
      </c>
      <c r="ET145">
        <v>0</v>
      </c>
      <c r="EU145">
        <v>2.33549230769231</v>
      </c>
      <c r="EV145">
        <v>-0.87343590462451</v>
      </c>
      <c r="EW145">
        <v>33.2140170868694</v>
      </c>
      <c r="EX145">
        <v>3683.33192307692</v>
      </c>
      <c r="EY145">
        <v>15</v>
      </c>
      <c r="EZ145">
        <v>0</v>
      </c>
      <c r="FA145" t="s">
        <v>409</v>
      </c>
      <c r="FB145">
        <v>1510822609</v>
      </c>
      <c r="FC145">
        <v>1510822610</v>
      </c>
      <c r="FD145">
        <v>0</v>
      </c>
      <c r="FE145">
        <v>-0.09</v>
      </c>
      <c r="FF145">
        <v>-0.009</v>
      </c>
      <c r="FG145">
        <v>6.722</v>
      </c>
      <c r="FH145">
        <v>0.497</v>
      </c>
      <c r="FI145">
        <v>420</v>
      </c>
      <c r="FJ145">
        <v>24</v>
      </c>
      <c r="FK145">
        <v>0.26</v>
      </c>
      <c r="FL145">
        <v>0.06</v>
      </c>
      <c r="FM145">
        <v>0.8320863</v>
      </c>
      <c r="FN145">
        <v>0.133446911819885</v>
      </c>
      <c r="FO145">
        <v>0.0131349968846589</v>
      </c>
      <c r="FP145">
        <v>1</v>
      </c>
      <c r="FQ145">
        <v>1</v>
      </c>
      <c r="FR145">
        <v>1</v>
      </c>
      <c r="FS145" t="s">
        <v>410</v>
      </c>
      <c r="FT145">
        <v>2.97358</v>
      </c>
      <c r="FU145">
        <v>2.75385</v>
      </c>
      <c r="FV145">
        <v>0.103544</v>
      </c>
      <c r="FW145">
        <v>0.108885</v>
      </c>
      <c r="FX145">
        <v>0.106089</v>
      </c>
      <c r="FY145">
        <v>0.104891</v>
      </c>
      <c r="FZ145">
        <v>34878.8</v>
      </c>
      <c r="GA145">
        <v>37822.2</v>
      </c>
      <c r="GB145">
        <v>35256.5</v>
      </c>
      <c r="GC145">
        <v>38490.9</v>
      </c>
      <c r="GD145">
        <v>44629.9</v>
      </c>
      <c r="GE145">
        <v>49735.8</v>
      </c>
      <c r="GF145">
        <v>55049.5</v>
      </c>
      <c r="GG145">
        <v>61708.8</v>
      </c>
      <c r="GH145">
        <v>1.99395</v>
      </c>
      <c r="GI145">
        <v>1.841</v>
      </c>
      <c r="GJ145">
        <v>0.113688</v>
      </c>
      <c r="GK145">
        <v>0</v>
      </c>
      <c r="GL145">
        <v>25.634</v>
      </c>
      <c r="GM145">
        <v>999.9</v>
      </c>
      <c r="GN145">
        <v>67.208</v>
      </c>
      <c r="GO145">
        <v>27.885</v>
      </c>
      <c r="GP145">
        <v>28.276</v>
      </c>
      <c r="GQ145">
        <v>54.5894</v>
      </c>
      <c r="GR145">
        <v>49.1186</v>
      </c>
      <c r="GS145">
        <v>1</v>
      </c>
      <c r="GT145">
        <v>-0.0643089</v>
      </c>
      <c r="GU145">
        <v>0.623834</v>
      </c>
      <c r="GV145">
        <v>20.1489</v>
      </c>
      <c r="GW145">
        <v>5.19812</v>
      </c>
      <c r="GX145">
        <v>12.004</v>
      </c>
      <c r="GY145">
        <v>4.9753</v>
      </c>
      <c r="GZ145">
        <v>3.293</v>
      </c>
      <c r="HA145">
        <v>999.9</v>
      </c>
      <c r="HB145">
        <v>9999</v>
      </c>
      <c r="HC145">
        <v>9999</v>
      </c>
      <c r="HD145">
        <v>9999</v>
      </c>
      <c r="HE145">
        <v>1.86279</v>
      </c>
      <c r="HF145">
        <v>1.86783</v>
      </c>
      <c r="HG145">
        <v>1.86758</v>
      </c>
      <c r="HH145">
        <v>1.86873</v>
      </c>
      <c r="HI145">
        <v>1.86965</v>
      </c>
      <c r="HJ145">
        <v>1.86568</v>
      </c>
      <c r="HK145">
        <v>1.86676</v>
      </c>
      <c r="HL145">
        <v>1.86813</v>
      </c>
      <c r="HM145">
        <v>5</v>
      </c>
      <c r="HN145">
        <v>0</v>
      </c>
      <c r="HO145">
        <v>0</v>
      </c>
      <c r="HP145">
        <v>0</v>
      </c>
      <c r="HQ145" t="s">
        <v>411</v>
      </c>
      <c r="HR145" t="s">
        <v>412</v>
      </c>
      <c r="HS145" t="s">
        <v>413</v>
      </c>
      <c r="HT145" t="s">
        <v>413</v>
      </c>
      <c r="HU145" t="s">
        <v>413</v>
      </c>
      <c r="HV145" t="s">
        <v>413</v>
      </c>
      <c r="HW145">
        <v>0</v>
      </c>
      <c r="HX145">
        <v>100</v>
      </c>
      <c r="HY145">
        <v>100</v>
      </c>
      <c r="HZ145">
        <v>7.336</v>
      </c>
      <c r="IA145">
        <v>0.5784</v>
      </c>
      <c r="IB145">
        <v>4.05733592392587</v>
      </c>
      <c r="IC145">
        <v>0.00686039997816796</v>
      </c>
      <c r="ID145">
        <v>-6.09800565113382e-07</v>
      </c>
      <c r="IE145">
        <v>-3.62270322714017e-11</v>
      </c>
      <c r="IF145">
        <v>0.00552775430249796</v>
      </c>
      <c r="IG145">
        <v>-0.0240141547127097</v>
      </c>
      <c r="IH145">
        <v>0.00268956239764471</v>
      </c>
      <c r="II145">
        <v>-3.17667099220491e-05</v>
      </c>
      <c r="IJ145">
        <v>-3</v>
      </c>
      <c r="IK145">
        <v>2046</v>
      </c>
      <c r="IL145">
        <v>1</v>
      </c>
      <c r="IM145">
        <v>25</v>
      </c>
      <c r="IN145">
        <v>-530.1</v>
      </c>
      <c r="IO145">
        <v>-530.1</v>
      </c>
      <c r="IP145">
        <v>1.28052</v>
      </c>
      <c r="IQ145">
        <v>2.62695</v>
      </c>
      <c r="IR145">
        <v>1.54785</v>
      </c>
      <c r="IS145">
        <v>2.30957</v>
      </c>
      <c r="IT145">
        <v>1.34644</v>
      </c>
      <c r="IU145">
        <v>2.28638</v>
      </c>
      <c r="IV145">
        <v>31.9585</v>
      </c>
      <c r="IW145">
        <v>14.7625</v>
      </c>
      <c r="IX145">
        <v>18</v>
      </c>
      <c r="IY145">
        <v>503.971</v>
      </c>
      <c r="IZ145">
        <v>406.223</v>
      </c>
      <c r="JA145">
        <v>24.1269</v>
      </c>
      <c r="JB145">
        <v>26.4266</v>
      </c>
      <c r="JC145">
        <v>30</v>
      </c>
      <c r="JD145">
        <v>26.3777</v>
      </c>
      <c r="JE145">
        <v>26.3224</v>
      </c>
      <c r="JF145">
        <v>25.6528</v>
      </c>
      <c r="JG145">
        <v>23.5904</v>
      </c>
      <c r="JH145">
        <v>100</v>
      </c>
      <c r="JI145">
        <v>24.1087</v>
      </c>
      <c r="JJ145">
        <v>554.775</v>
      </c>
      <c r="JK145">
        <v>24.4774</v>
      </c>
      <c r="JL145">
        <v>102.164</v>
      </c>
      <c r="JM145">
        <v>102.734</v>
      </c>
    </row>
    <row r="146" spans="1:273">
      <c r="A146">
        <v>130</v>
      </c>
      <c r="B146">
        <v>1510790810.5</v>
      </c>
      <c r="C146">
        <v>2558.90000009537</v>
      </c>
      <c r="D146" t="s">
        <v>670</v>
      </c>
      <c r="E146" t="s">
        <v>671</v>
      </c>
      <c r="F146">
        <v>5</v>
      </c>
      <c r="G146" t="s">
        <v>405</v>
      </c>
      <c r="H146" t="s">
        <v>406</v>
      </c>
      <c r="I146">
        <v>1510790803</v>
      </c>
      <c r="J146">
        <f>(K146)/1000</f>
        <v>0</v>
      </c>
      <c r="K146">
        <f>IF(CZ146, AN146, AH146)</f>
        <v>0</v>
      </c>
      <c r="L146">
        <f>IF(CZ146, AI146, AG146)</f>
        <v>0</v>
      </c>
      <c r="M146">
        <f>DB146 - IF(AU146&gt;1, L146*CV146*100.0/(AW146*DP146), 0)</f>
        <v>0</v>
      </c>
      <c r="N146">
        <f>((T146-J146/2)*M146-L146)/(T146+J146/2)</f>
        <v>0</v>
      </c>
      <c r="O146">
        <f>N146*(DI146+DJ146)/1000.0</f>
        <v>0</v>
      </c>
      <c r="P146">
        <f>(DB146 - IF(AU146&gt;1, L146*CV146*100.0/(AW146*DP146), 0))*(DI146+DJ146)/1000.0</f>
        <v>0</v>
      </c>
      <c r="Q146">
        <f>2.0/((1/S146-1/R146)+SIGN(S146)*SQRT((1/S146-1/R146)*(1/S146-1/R146) + 4*CW146/((CW146+1)*(CW146+1))*(2*1/S146*1/R146-1/R146*1/R146)))</f>
        <v>0</v>
      </c>
      <c r="R146">
        <f>IF(LEFT(CX146,1)&lt;&gt;"0",IF(LEFT(CX146,1)="1",3.0,CY146),$D$5+$E$5*(DP146*DI146/($K$5*1000))+$F$5*(DP146*DI146/($K$5*1000))*MAX(MIN(CV146,$J$5),$I$5)*MAX(MIN(CV146,$J$5),$I$5)+$G$5*MAX(MIN(CV146,$J$5),$I$5)*(DP146*DI146/($K$5*1000))+$H$5*(DP146*DI146/($K$5*1000))*(DP146*DI146/($K$5*1000)))</f>
        <v>0</v>
      </c>
      <c r="S146">
        <f>J146*(1000-(1000*0.61365*exp(17.502*W146/(240.97+W146))/(DI146+DJ146)+DD146)/2)/(1000*0.61365*exp(17.502*W146/(240.97+W146))/(DI146+DJ146)-DD146)</f>
        <v>0</v>
      </c>
      <c r="T146">
        <f>1/((CW146+1)/(Q146/1.6)+1/(R146/1.37)) + CW146/((CW146+1)/(Q146/1.6) + CW146/(R146/1.37))</f>
        <v>0</v>
      </c>
      <c r="U146">
        <f>(CR146*CU146)</f>
        <v>0</v>
      </c>
      <c r="V146">
        <f>(DK146+(U146+2*0.95*5.67E-8*(((DK146+$B$7)+273)^4-(DK146+273)^4)-44100*J146)/(1.84*29.3*R146+8*0.95*5.67E-8*(DK146+273)^3))</f>
        <v>0</v>
      </c>
      <c r="W146">
        <f>($C$7*DL146+$D$7*DM146+$E$7*V146)</f>
        <v>0</v>
      </c>
      <c r="X146">
        <f>0.61365*exp(17.502*W146/(240.97+W146))</f>
        <v>0</v>
      </c>
      <c r="Y146">
        <f>(Z146/AA146*100)</f>
        <v>0</v>
      </c>
      <c r="Z146">
        <f>DD146*(DI146+DJ146)/1000</f>
        <v>0</v>
      </c>
      <c r="AA146">
        <f>0.61365*exp(17.502*DK146/(240.97+DK146))</f>
        <v>0</v>
      </c>
      <c r="AB146">
        <f>(X146-DD146*(DI146+DJ146)/1000)</f>
        <v>0</v>
      </c>
      <c r="AC146">
        <f>(-J146*44100)</f>
        <v>0</v>
      </c>
      <c r="AD146">
        <f>2*29.3*R146*0.92*(DK146-W146)</f>
        <v>0</v>
      </c>
      <c r="AE146">
        <f>2*0.95*5.67E-8*(((DK146+$B$7)+273)^4-(W146+273)^4)</f>
        <v>0</v>
      </c>
      <c r="AF146">
        <f>U146+AE146+AC146+AD146</f>
        <v>0</v>
      </c>
      <c r="AG146">
        <f>DH146*AU146*(DC146-DB146*(1000-AU146*DE146)/(1000-AU146*DD146))/(100*CV146)</f>
        <v>0</v>
      </c>
      <c r="AH146">
        <f>1000*DH146*AU146*(DD146-DE146)/(100*CV146*(1000-AU146*DD146))</f>
        <v>0</v>
      </c>
      <c r="AI146">
        <f>(AJ146 - AK146 - DI146*1E3/(8.314*(DK146+273.15)) * AM146/DH146 * AL146) * DH146/(100*CV146) * (1000 - DE146)/1000</f>
        <v>0</v>
      </c>
      <c r="AJ146">
        <v>557.718896604254</v>
      </c>
      <c r="AK146">
        <v>536.740012121212</v>
      </c>
      <c r="AL146">
        <v>3.41089733184943</v>
      </c>
      <c r="AM146">
        <v>64.2423246042722</v>
      </c>
      <c r="AN146">
        <f>(AP146 - AO146 + DI146*1E3/(8.314*(DK146+273.15)) * AR146/DH146 * AQ146) * DH146/(100*CV146) * 1000/(1000 - AP146)</f>
        <v>0</v>
      </c>
      <c r="AO146">
        <v>24.5063353777007</v>
      </c>
      <c r="AP146">
        <v>25.3540818181818</v>
      </c>
      <c r="AQ146">
        <v>2.50558124530091e-05</v>
      </c>
      <c r="AR146">
        <v>102.202052282038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MAX(0,($B$13+$C$13*DP146)/(1+$D$13*DP146)*DI146/(DK146+273)*$E$13)</f>
        <v>0</v>
      </c>
      <c r="AX146" t="s">
        <v>407</v>
      </c>
      <c r="AY146" t="s">
        <v>407</v>
      </c>
      <c r="AZ146">
        <v>0</v>
      </c>
      <c r="BA146">
        <v>0</v>
      </c>
      <c r="BB146">
        <f>1-AZ146/BA146</f>
        <v>0</v>
      </c>
      <c r="BC146">
        <v>0</v>
      </c>
      <c r="BD146" t="s">
        <v>407</v>
      </c>
      <c r="BE146" t="s">
        <v>407</v>
      </c>
      <c r="BF146">
        <v>0</v>
      </c>
      <c r="BG146">
        <v>0</v>
      </c>
      <c r="BH146">
        <f>1-BF146/BG146</f>
        <v>0</v>
      </c>
      <c r="BI146">
        <v>0.5</v>
      </c>
      <c r="BJ146">
        <f>CS146</f>
        <v>0</v>
      </c>
      <c r="BK146">
        <f>L146</f>
        <v>0</v>
      </c>
      <c r="BL146">
        <f>BH146*BI146*BJ146</f>
        <v>0</v>
      </c>
      <c r="BM146">
        <f>(BK146-BC146)/BJ146</f>
        <v>0</v>
      </c>
      <c r="BN146">
        <f>(BA146-BG146)/BG146</f>
        <v>0</v>
      </c>
      <c r="BO146">
        <f>AZ146/(BB146+AZ146/BG146)</f>
        <v>0</v>
      </c>
      <c r="BP146" t="s">
        <v>407</v>
      </c>
      <c r="BQ146">
        <v>0</v>
      </c>
      <c r="BR146">
        <f>IF(BQ146&lt;&gt;0, BQ146, BO146)</f>
        <v>0</v>
      </c>
      <c r="BS146">
        <f>1-BR146/BG146</f>
        <v>0</v>
      </c>
      <c r="BT146">
        <f>(BG146-BF146)/(BG146-BR146)</f>
        <v>0</v>
      </c>
      <c r="BU146">
        <f>(BA146-BG146)/(BA146-BR146)</f>
        <v>0</v>
      </c>
      <c r="BV146">
        <f>(BG146-BF146)/(BG146-AZ146)</f>
        <v>0</v>
      </c>
      <c r="BW146">
        <f>(BA146-BG146)/(BA146-AZ146)</f>
        <v>0</v>
      </c>
      <c r="BX146">
        <f>(BT146*BR146/BF146)</f>
        <v>0</v>
      </c>
      <c r="BY146">
        <f>(1-BX146)</f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f>$B$11*DQ146+$C$11*DR146+$F$11*EC146*(1-EF146)</f>
        <v>0</v>
      </c>
      <c r="CS146">
        <f>CR146*CT146</f>
        <v>0</v>
      </c>
      <c r="CT146">
        <f>($B$11*$D$9+$C$11*$D$9+$F$11*((EP146+EH146)/MAX(EP146+EH146+EQ146, 0.1)*$I$9+EQ146/MAX(EP146+EH146+EQ146, 0.1)*$J$9))/($B$11+$C$11+$F$11)</f>
        <v>0</v>
      </c>
      <c r="CU146">
        <f>($B$11*$K$9+$C$11*$K$9+$F$11*((EP146+EH146)/MAX(EP146+EH146+EQ146, 0.1)*$P$9+EQ146/MAX(EP146+EH146+EQ146, 0.1)*$Q$9))/($B$11+$C$11+$F$11)</f>
        <v>0</v>
      </c>
      <c r="CV146">
        <v>2.18</v>
      </c>
      <c r="CW146">
        <v>0.5</v>
      </c>
      <c r="CX146" t="s">
        <v>408</v>
      </c>
      <c r="CY146">
        <v>2</v>
      </c>
      <c r="CZ146" t="b">
        <v>1</v>
      </c>
      <c r="DA146">
        <v>1510790803</v>
      </c>
      <c r="DB146">
        <v>499.949259259259</v>
      </c>
      <c r="DC146">
        <v>527.553814814815</v>
      </c>
      <c r="DD146">
        <v>25.3509851851852</v>
      </c>
      <c r="DE146">
        <v>24.5052851851852</v>
      </c>
      <c r="DF146">
        <v>492.664666666667</v>
      </c>
      <c r="DG146">
        <v>24.7727333333333</v>
      </c>
      <c r="DH146">
        <v>500.087185185185</v>
      </c>
      <c r="DI146">
        <v>89.5933518518519</v>
      </c>
      <c r="DJ146">
        <v>0.0998861111111111</v>
      </c>
      <c r="DK146">
        <v>26.8333518518519</v>
      </c>
      <c r="DL146">
        <v>27.5096666666667</v>
      </c>
      <c r="DM146">
        <v>999.9</v>
      </c>
      <c r="DN146">
        <v>0</v>
      </c>
      <c r="DO146">
        <v>0</v>
      </c>
      <c r="DP146">
        <v>10010.3540740741</v>
      </c>
      <c r="DQ146">
        <v>0</v>
      </c>
      <c r="DR146">
        <v>9.93693518518518</v>
      </c>
      <c r="DS146">
        <v>-27.6044074074074</v>
      </c>
      <c r="DT146">
        <v>512.953222222222</v>
      </c>
      <c r="DU146">
        <v>540.806407407407</v>
      </c>
      <c r="DV146">
        <v>0.845698</v>
      </c>
      <c r="DW146">
        <v>527.553814814815</v>
      </c>
      <c r="DX146">
        <v>24.5052851851852</v>
      </c>
      <c r="DY146">
        <v>2.27127962962963</v>
      </c>
      <c r="DZ146">
        <v>2.19551111111111</v>
      </c>
      <c r="EA146">
        <v>19.4741407407407</v>
      </c>
      <c r="EB146">
        <v>18.9295888888889</v>
      </c>
      <c r="EC146">
        <v>2000.01185185185</v>
      </c>
      <c r="ED146">
        <v>0.980003555555556</v>
      </c>
      <c r="EE146">
        <v>0.0199959740740741</v>
      </c>
      <c r="EF146">
        <v>0</v>
      </c>
      <c r="EG146">
        <v>2.27543333333333</v>
      </c>
      <c r="EH146">
        <v>0</v>
      </c>
      <c r="EI146">
        <v>3685.34111111111</v>
      </c>
      <c r="EJ146">
        <v>17300.2703703704</v>
      </c>
      <c r="EK146">
        <v>40.8076666666667</v>
      </c>
      <c r="EL146">
        <v>40.6595555555555</v>
      </c>
      <c r="EM146">
        <v>40.4071481481481</v>
      </c>
      <c r="EN146">
        <v>39.4396296296296</v>
      </c>
      <c r="EO146">
        <v>39.958037037037</v>
      </c>
      <c r="EP146">
        <v>1960.02148148148</v>
      </c>
      <c r="EQ146">
        <v>39.9903703703704</v>
      </c>
      <c r="ER146">
        <v>0</v>
      </c>
      <c r="ES146">
        <v>1679678158.7</v>
      </c>
      <c r="ET146">
        <v>0</v>
      </c>
      <c r="EU146">
        <v>2.28007307692308</v>
      </c>
      <c r="EV146">
        <v>-0.756714525183931</v>
      </c>
      <c r="EW146">
        <v>21.114871808946</v>
      </c>
      <c r="EX146">
        <v>3685.36884615385</v>
      </c>
      <c r="EY146">
        <v>15</v>
      </c>
      <c r="EZ146">
        <v>0</v>
      </c>
      <c r="FA146" t="s">
        <v>409</v>
      </c>
      <c r="FB146">
        <v>1510822609</v>
      </c>
      <c r="FC146">
        <v>1510822610</v>
      </c>
      <c r="FD146">
        <v>0</v>
      </c>
      <c r="FE146">
        <v>-0.09</v>
      </c>
      <c r="FF146">
        <v>-0.009</v>
      </c>
      <c r="FG146">
        <v>6.722</v>
      </c>
      <c r="FH146">
        <v>0.497</v>
      </c>
      <c r="FI146">
        <v>420</v>
      </c>
      <c r="FJ146">
        <v>24</v>
      </c>
      <c r="FK146">
        <v>0.26</v>
      </c>
      <c r="FL146">
        <v>0.06</v>
      </c>
      <c r="FM146">
        <v>0.84173175</v>
      </c>
      <c r="FN146">
        <v>0.0671180262664119</v>
      </c>
      <c r="FO146">
        <v>0.00718135284173533</v>
      </c>
      <c r="FP146">
        <v>1</v>
      </c>
      <c r="FQ146">
        <v>1</v>
      </c>
      <c r="FR146">
        <v>1</v>
      </c>
      <c r="FS146" t="s">
        <v>410</v>
      </c>
      <c r="FT146">
        <v>2.97362</v>
      </c>
      <c r="FU146">
        <v>2.75399</v>
      </c>
      <c r="FV146">
        <v>0.106027</v>
      </c>
      <c r="FW146">
        <v>0.111239</v>
      </c>
      <c r="FX146">
        <v>0.106098</v>
      </c>
      <c r="FY146">
        <v>0.1049</v>
      </c>
      <c r="FZ146">
        <v>34782.2</v>
      </c>
      <c r="GA146">
        <v>37722.5</v>
      </c>
      <c r="GB146">
        <v>35256.5</v>
      </c>
      <c r="GC146">
        <v>38491.1</v>
      </c>
      <c r="GD146">
        <v>44629.4</v>
      </c>
      <c r="GE146">
        <v>49735.5</v>
      </c>
      <c r="GF146">
        <v>55049.4</v>
      </c>
      <c r="GG146">
        <v>61708.9</v>
      </c>
      <c r="GH146">
        <v>1.99378</v>
      </c>
      <c r="GI146">
        <v>1.8408</v>
      </c>
      <c r="GJ146">
        <v>0.11383</v>
      </c>
      <c r="GK146">
        <v>0</v>
      </c>
      <c r="GL146">
        <v>25.6332</v>
      </c>
      <c r="GM146">
        <v>999.9</v>
      </c>
      <c r="GN146">
        <v>67.183</v>
      </c>
      <c r="GO146">
        <v>27.885</v>
      </c>
      <c r="GP146">
        <v>28.2623</v>
      </c>
      <c r="GQ146">
        <v>55.7694</v>
      </c>
      <c r="GR146">
        <v>48.8622</v>
      </c>
      <c r="GS146">
        <v>1</v>
      </c>
      <c r="GT146">
        <v>-0.0638694</v>
      </c>
      <c r="GU146">
        <v>0.503371</v>
      </c>
      <c r="GV146">
        <v>20.1491</v>
      </c>
      <c r="GW146">
        <v>5.19737</v>
      </c>
      <c r="GX146">
        <v>12.004</v>
      </c>
      <c r="GY146">
        <v>4.97505</v>
      </c>
      <c r="GZ146">
        <v>3.29295</v>
      </c>
      <c r="HA146">
        <v>999.9</v>
      </c>
      <c r="HB146">
        <v>9999</v>
      </c>
      <c r="HC146">
        <v>9999</v>
      </c>
      <c r="HD146">
        <v>9999</v>
      </c>
      <c r="HE146">
        <v>1.86279</v>
      </c>
      <c r="HF146">
        <v>1.86783</v>
      </c>
      <c r="HG146">
        <v>1.86762</v>
      </c>
      <c r="HH146">
        <v>1.86873</v>
      </c>
      <c r="HI146">
        <v>1.86964</v>
      </c>
      <c r="HJ146">
        <v>1.86567</v>
      </c>
      <c r="HK146">
        <v>1.86676</v>
      </c>
      <c r="HL146">
        <v>1.86813</v>
      </c>
      <c r="HM146">
        <v>5</v>
      </c>
      <c r="HN146">
        <v>0</v>
      </c>
      <c r="HO146">
        <v>0</v>
      </c>
      <c r="HP146">
        <v>0</v>
      </c>
      <c r="HQ146" t="s">
        <v>411</v>
      </c>
      <c r="HR146" t="s">
        <v>412</v>
      </c>
      <c r="HS146" t="s">
        <v>413</v>
      </c>
      <c r="HT146" t="s">
        <v>413</v>
      </c>
      <c r="HU146" t="s">
        <v>413</v>
      </c>
      <c r="HV146" t="s">
        <v>413</v>
      </c>
      <c r="HW146">
        <v>0</v>
      </c>
      <c r="HX146">
        <v>100</v>
      </c>
      <c r="HY146">
        <v>100</v>
      </c>
      <c r="HZ146">
        <v>7.438</v>
      </c>
      <c r="IA146">
        <v>0.5784</v>
      </c>
      <c r="IB146">
        <v>4.05733592392587</v>
      </c>
      <c r="IC146">
        <v>0.00686039997816796</v>
      </c>
      <c r="ID146">
        <v>-6.09800565113382e-07</v>
      </c>
      <c r="IE146">
        <v>-3.62270322714017e-11</v>
      </c>
      <c r="IF146">
        <v>0.00552775430249796</v>
      </c>
      <c r="IG146">
        <v>-0.0240141547127097</v>
      </c>
      <c r="IH146">
        <v>0.00268956239764471</v>
      </c>
      <c r="II146">
        <v>-3.17667099220491e-05</v>
      </c>
      <c r="IJ146">
        <v>-3</v>
      </c>
      <c r="IK146">
        <v>2046</v>
      </c>
      <c r="IL146">
        <v>1</v>
      </c>
      <c r="IM146">
        <v>25</v>
      </c>
      <c r="IN146">
        <v>-530</v>
      </c>
      <c r="IO146">
        <v>-530</v>
      </c>
      <c r="IP146">
        <v>1.31348</v>
      </c>
      <c r="IQ146">
        <v>2.61353</v>
      </c>
      <c r="IR146">
        <v>1.54785</v>
      </c>
      <c r="IS146">
        <v>2.30957</v>
      </c>
      <c r="IT146">
        <v>1.34644</v>
      </c>
      <c r="IU146">
        <v>2.34253</v>
      </c>
      <c r="IV146">
        <v>31.9585</v>
      </c>
      <c r="IW146">
        <v>14.7712</v>
      </c>
      <c r="IX146">
        <v>18</v>
      </c>
      <c r="IY146">
        <v>503.855</v>
      </c>
      <c r="IZ146">
        <v>406.112</v>
      </c>
      <c r="JA146">
        <v>24.1071</v>
      </c>
      <c r="JB146">
        <v>26.4266</v>
      </c>
      <c r="JC146">
        <v>30.0001</v>
      </c>
      <c r="JD146">
        <v>26.3777</v>
      </c>
      <c r="JE146">
        <v>26.3224</v>
      </c>
      <c r="JF146">
        <v>26.315</v>
      </c>
      <c r="JG146">
        <v>23.5904</v>
      </c>
      <c r="JH146">
        <v>100</v>
      </c>
      <c r="JI146">
        <v>24.1335</v>
      </c>
      <c r="JJ146">
        <v>575.01</v>
      </c>
      <c r="JK146">
        <v>24.4774</v>
      </c>
      <c r="JL146">
        <v>102.163</v>
      </c>
      <c r="JM146">
        <v>102.734</v>
      </c>
    </row>
    <row r="147" spans="1:273">
      <c r="A147">
        <v>131</v>
      </c>
      <c r="B147">
        <v>1510790815.5</v>
      </c>
      <c r="C147">
        <v>2563.90000009537</v>
      </c>
      <c r="D147" t="s">
        <v>672</v>
      </c>
      <c r="E147" t="s">
        <v>673</v>
      </c>
      <c r="F147">
        <v>5</v>
      </c>
      <c r="G147" t="s">
        <v>405</v>
      </c>
      <c r="H147" t="s">
        <v>406</v>
      </c>
      <c r="I147">
        <v>1510790807.71429</v>
      </c>
      <c r="J147">
        <f>(K147)/1000</f>
        <v>0</v>
      </c>
      <c r="K147">
        <f>IF(CZ147, AN147, AH147)</f>
        <v>0</v>
      </c>
      <c r="L147">
        <f>IF(CZ147, AI147, AG147)</f>
        <v>0</v>
      </c>
      <c r="M147">
        <f>DB147 - IF(AU147&gt;1, L147*CV147*100.0/(AW147*DP147), 0)</f>
        <v>0</v>
      </c>
      <c r="N147">
        <f>((T147-J147/2)*M147-L147)/(T147+J147/2)</f>
        <v>0</v>
      </c>
      <c r="O147">
        <f>N147*(DI147+DJ147)/1000.0</f>
        <v>0</v>
      </c>
      <c r="P147">
        <f>(DB147 - IF(AU147&gt;1, L147*CV147*100.0/(AW147*DP147), 0))*(DI147+DJ147)/1000.0</f>
        <v>0</v>
      </c>
      <c r="Q147">
        <f>2.0/((1/S147-1/R147)+SIGN(S147)*SQRT((1/S147-1/R147)*(1/S147-1/R147) + 4*CW147/((CW147+1)*(CW147+1))*(2*1/S147*1/R147-1/R147*1/R147)))</f>
        <v>0</v>
      </c>
      <c r="R147">
        <f>IF(LEFT(CX147,1)&lt;&gt;"0",IF(LEFT(CX147,1)="1",3.0,CY147),$D$5+$E$5*(DP147*DI147/($K$5*1000))+$F$5*(DP147*DI147/($K$5*1000))*MAX(MIN(CV147,$J$5),$I$5)*MAX(MIN(CV147,$J$5),$I$5)+$G$5*MAX(MIN(CV147,$J$5),$I$5)*(DP147*DI147/($K$5*1000))+$H$5*(DP147*DI147/($K$5*1000))*(DP147*DI147/($K$5*1000)))</f>
        <v>0</v>
      </c>
      <c r="S147">
        <f>J147*(1000-(1000*0.61365*exp(17.502*W147/(240.97+W147))/(DI147+DJ147)+DD147)/2)/(1000*0.61365*exp(17.502*W147/(240.97+W147))/(DI147+DJ147)-DD147)</f>
        <v>0</v>
      </c>
      <c r="T147">
        <f>1/((CW147+1)/(Q147/1.6)+1/(R147/1.37)) + CW147/((CW147+1)/(Q147/1.6) + CW147/(R147/1.37))</f>
        <v>0</v>
      </c>
      <c r="U147">
        <f>(CR147*CU147)</f>
        <v>0</v>
      </c>
      <c r="V147">
        <f>(DK147+(U147+2*0.95*5.67E-8*(((DK147+$B$7)+273)^4-(DK147+273)^4)-44100*J147)/(1.84*29.3*R147+8*0.95*5.67E-8*(DK147+273)^3))</f>
        <v>0</v>
      </c>
      <c r="W147">
        <f>($C$7*DL147+$D$7*DM147+$E$7*V147)</f>
        <v>0</v>
      </c>
      <c r="X147">
        <f>0.61365*exp(17.502*W147/(240.97+W147))</f>
        <v>0</v>
      </c>
      <c r="Y147">
        <f>(Z147/AA147*100)</f>
        <v>0</v>
      </c>
      <c r="Z147">
        <f>DD147*(DI147+DJ147)/1000</f>
        <v>0</v>
      </c>
      <c r="AA147">
        <f>0.61365*exp(17.502*DK147/(240.97+DK147))</f>
        <v>0</v>
      </c>
      <c r="AB147">
        <f>(X147-DD147*(DI147+DJ147)/1000)</f>
        <v>0</v>
      </c>
      <c r="AC147">
        <f>(-J147*44100)</f>
        <v>0</v>
      </c>
      <c r="AD147">
        <f>2*29.3*R147*0.92*(DK147-W147)</f>
        <v>0</v>
      </c>
      <c r="AE147">
        <f>2*0.95*5.67E-8*(((DK147+$B$7)+273)^4-(W147+273)^4)</f>
        <v>0</v>
      </c>
      <c r="AF147">
        <f>U147+AE147+AC147+AD147</f>
        <v>0</v>
      </c>
      <c r="AG147">
        <f>DH147*AU147*(DC147-DB147*(1000-AU147*DE147)/(1000-AU147*DD147))/(100*CV147)</f>
        <v>0</v>
      </c>
      <c r="AH147">
        <f>1000*DH147*AU147*(DD147-DE147)/(100*CV147*(1000-AU147*DD147))</f>
        <v>0</v>
      </c>
      <c r="AI147">
        <f>(AJ147 - AK147 - DI147*1E3/(8.314*(DK147+273.15)) * AM147/DH147 * AL147) * DH147/(100*CV147) * (1000 - DE147)/1000</f>
        <v>0</v>
      </c>
      <c r="AJ147">
        <v>574.114520106966</v>
      </c>
      <c r="AK147">
        <v>553.39323030303</v>
      </c>
      <c r="AL147">
        <v>3.32058682459044</v>
      </c>
      <c r="AM147">
        <v>64.2423246042722</v>
      </c>
      <c r="AN147">
        <f>(AP147 - AO147 + DI147*1E3/(8.314*(DK147+273.15)) * AR147/DH147 * AQ147) * DH147/(100*CV147) * 1000/(1000 - AP147)</f>
        <v>0</v>
      </c>
      <c r="AO147">
        <v>24.5063605868243</v>
      </c>
      <c r="AP147">
        <v>25.3557654545454</v>
      </c>
      <c r="AQ147">
        <v>1.36473042193237e-05</v>
      </c>
      <c r="AR147">
        <v>102.202052282038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MAX(0,($B$13+$C$13*DP147)/(1+$D$13*DP147)*DI147/(DK147+273)*$E$13)</f>
        <v>0</v>
      </c>
      <c r="AX147" t="s">
        <v>407</v>
      </c>
      <c r="AY147" t="s">
        <v>407</v>
      </c>
      <c r="AZ147">
        <v>0</v>
      </c>
      <c r="BA147">
        <v>0</v>
      </c>
      <c r="BB147">
        <f>1-AZ147/BA147</f>
        <v>0</v>
      </c>
      <c r="BC147">
        <v>0</v>
      </c>
      <c r="BD147" t="s">
        <v>407</v>
      </c>
      <c r="BE147" t="s">
        <v>407</v>
      </c>
      <c r="BF147">
        <v>0</v>
      </c>
      <c r="BG147">
        <v>0</v>
      </c>
      <c r="BH147">
        <f>1-BF147/BG147</f>
        <v>0</v>
      </c>
      <c r="BI147">
        <v>0.5</v>
      </c>
      <c r="BJ147">
        <f>CS147</f>
        <v>0</v>
      </c>
      <c r="BK147">
        <f>L147</f>
        <v>0</v>
      </c>
      <c r="BL147">
        <f>BH147*BI147*BJ147</f>
        <v>0</v>
      </c>
      <c r="BM147">
        <f>(BK147-BC147)/BJ147</f>
        <v>0</v>
      </c>
      <c r="BN147">
        <f>(BA147-BG147)/BG147</f>
        <v>0</v>
      </c>
      <c r="BO147">
        <f>AZ147/(BB147+AZ147/BG147)</f>
        <v>0</v>
      </c>
      <c r="BP147" t="s">
        <v>407</v>
      </c>
      <c r="BQ147">
        <v>0</v>
      </c>
      <c r="BR147">
        <f>IF(BQ147&lt;&gt;0, BQ147, BO147)</f>
        <v>0</v>
      </c>
      <c r="BS147">
        <f>1-BR147/BG147</f>
        <v>0</v>
      </c>
      <c r="BT147">
        <f>(BG147-BF147)/(BG147-BR147)</f>
        <v>0</v>
      </c>
      <c r="BU147">
        <f>(BA147-BG147)/(BA147-BR147)</f>
        <v>0</v>
      </c>
      <c r="BV147">
        <f>(BG147-BF147)/(BG147-AZ147)</f>
        <v>0</v>
      </c>
      <c r="BW147">
        <f>(BA147-BG147)/(BA147-AZ147)</f>
        <v>0</v>
      </c>
      <c r="BX147">
        <f>(BT147*BR147/BF147)</f>
        <v>0</v>
      </c>
      <c r="BY147">
        <f>(1-BX147)</f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f>$B$11*DQ147+$C$11*DR147+$F$11*EC147*(1-EF147)</f>
        <v>0</v>
      </c>
      <c r="CS147">
        <f>CR147*CT147</f>
        <v>0</v>
      </c>
      <c r="CT147">
        <f>($B$11*$D$9+$C$11*$D$9+$F$11*((EP147+EH147)/MAX(EP147+EH147+EQ147, 0.1)*$I$9+EQ147/MAX(EP147+EH147+EQ147, 0.1)*$J$9))/($B$11+$C$11+$F$11)</f>
        <v>0</v>
      </c>
      <c r="CU147">
        <f>($B$11*$K$9+$C$11*$K$9+$F$11*((EP147+EH147)/MAX(EP147+EH147+EQ147, 0.1)*$P$9+EQ147/MAX(EP147+EH147+EQ147, 0.1)*$Q$9))/($B$11+$C$11+$F$11)</f>
        <v>0</v>
      </c>
      <c r="CV147">
        <v>2.18</v>
      </c>
      <c r="CW147">
        <v>0.5</v>
      </c>
      <c r="CX147" t="s">
        <v>408</v>
      </c>
      <c r="CY147">
        <v>2</v>
      </c>
      <c r="CZ147" t="b">
        <v>1</v>
      </c>
      <c r="DA147">
        <v>1510790807.71429</v>
      </c>
      <c r="DB147">
        <v>515.490678571429</v>
      </c>
      <c r="DC147">
        <v>543.237357142857</v>
      </c>
      <c r="DD147">
        <v>25.3534392857143</v>
      </c>
      <c r="DE147">
        <v>24.5058678571429</v>
      </c>
      <c r="DF147">
        <v>508.109964285714</v>
      </c>
      <c r="DG147">
        <v>24.7750678571429</v>
      </c>
      <c r="DH147">
        <v>500.077785714286</v>
      </c>
      <c r="DI147">
        <v>89.5946071428571</v>
      </c>
      <c r="DJ147">
        <v>0.0999043357142857</v>
      </c>
      <c r="DK147">
        <v>26.8325857142857</v>
      </c>
      <c r="DL147">
        <v>27.498825</v>
      </c>
      <c r="DM147">
        <v>999.9</v>
      </c>
      <c r="DN147">
        <v>0</v>
      </c>
      <c r="DO147">
        <v>0</v>
      </c>
      <c r="DP147">
        <v>10016.0325</v>
      </c>
      <c r="DQ147">
        <v>0</v>
      </c>
      <c r="DR147">
        <v>9.9395275</v>
      </c>
      <c r="DS147">
        <v>-27.7465892857143</v>
      </c>
      <c r="DT147">
        <v>528.900071428571</v>
      </c>
      <c r="DU147">
        <v>556.884357142857</v>
      </c>
      <c r="DV147">
        <v>0.847565678571429</v>
      </c>
      <c r="DW147">
        <v>543.237357142857</v>
      </c>
      <c r="DX147">
        <v>24.5058678571429</v>
      </c>
      <c r="DY147">
        <v>2.27153035714286</v>
      </c>
      <c r="DZ147">
        <v>2.19559321428571</v>
      </c>
      <c r="EA147">
        <v>19.4759214285714</v>
      </c>
      <c r="EB147">
        <v>18.9301964285714</v>
      </c>
      <c r="EC147">
        <v>2000.02107142857</v>
      </c>
      <c r="ED147">
        <v>0.980003035714286</v>
      </c>
      <c r="EE147">
        <v>0.0199965285714286</v>
      </c>
      <c r="EF147">
        <v>0</v>
      </c>
      <c r="EG147">
        <v>2.25916071428571</v>
      </c>
      <c r="EH147">
        <v>0</v>
      </c>
      <c r="EI147">
        <v>3686.94035714286</v>
      </c>
      <c r="EJ147">
        <v>17300.3535714286</v>
      </c>
      <c r="EK147">
        <v>40.7631428571428</v>
      </c>
      <c r="EL147">
        <v>40.6091071428571</v>
      </c>
      <c r="EM147">
        <v>40.3747857142857</v>
      </c>
      <c r="EN147">
        <v>39.3747142857143</v>
      </c>
      <c r="EO147">
        <v>39.9171428571428</v>
      </c>
      <c r="EP147">
        <v>1960.02964285714</v>
      </c>
      <c r="EQ147">
        <v>39.9914285714286</v>
      </c>
      <c r="ER147">
        <v>0</v>
      </c>
      <c r="ES147">
        <v>1679678163.5</v>
      </c>
      <c r="ET147">
        <v>0</v>
      </c>
      <c r="EU147">
        <v>2.25007692307692</v>
      </c>
      <c r="EV147">
        <v>0.12877949531051</v>
      </c>
      <c r="EW147">
        <v>16.4618803128752</v>
      </c>
      <c r="EX147">
        <v>3686.99115384615</v>
      </c>
      <c r="EY147">
        <v>15</v>
      </c>
      <c r="EZ147">
        <v>0</v>
      </c>
      <c r="FA147" t="s">
        <v>409</v>
      </c>
      <c r="FB147">
        <v>1510822609</v>
      </c>
      <c r="FC147">
        <v>1510822610</v>
      </c>
      <c r="FD147">
        <v>0</v>
      </c>
      <c r="FE147">
        <v>-0.09</v>
      </c>
      <c r="FF147">
        <v>-0.009</v>
      </c>
      <c r="FG147">
        <v>6.722</v>
      </c>
      <c r="FH147">
        <v>0.497</v>
      </c>
      <c r="FI147">
        <v>420</v>
      </c>
      <c r="FJ147">
        <v>24</v>
      </c>
      <c r="FK147">
        <v>0.26</v>
      </c>
      <c r="FL147">
        <v>0.06</v>
      </c>
      <c r="FM147">
        <v>0.84543835</v>
      </c>
      <c r="FN147">
        <v>0.0304906041275779</v>
      </c>
      <c r="FO147">
        <v>0.00368637028491441</v>
      </c>
      <c r="FP147">
        <v>1</v>
      </c>
      <c r="FQ147">
        <v>1</v>
      </c>
      <c r="FR147">
        <v>1</v>
      </c>
      <c r="FS147" t="s">
        <v>410</v>
      </c>
      <c r="FT147">
        <v>2.97357</v>
      </c>
      <c r="FU147">
        <v>2.75427</v>
      </c>
      <c r="FV147">
        <v>0.108424</v>
      </c>
      <c r="FW147">
        <v>0.113749</v>
      </c>
      <c r="FX147">
        <v>0.106115</v>
      </c>
      <c r="FY147">
        <v>0.104903</v>
      </c>
      <c r="FZ147">
        <v>34688.8</v>
      </c>
      <c r="GA147">
        <v>37615.5</v>
      </c>
      <c r="GB147">
        <v>35256.3</v>
      </c>
      <c r="GC147">
        <v>38490.5</v>
      </c>
      <c r="GD147">
        <v>44628.7</v>
      </c>
      <c r="GE147">
        <v>49734.7</v>
      </c>
      <c r="GF147">
        <v>55049.4</v>
      </c>
      <c r="GG147">
        <v>61708</v>
      </c>
      <c r="GH147">
        <v>1.9938</v>
      </c>
      <c r="GI147">
        <v>1.84118</v>
      </c>
      <c r="GJ147">
        <v>0.113405</v>
      </c>
      <c r="GK147">
        <v>0</v>
      </c>
      <c r="GL147">
        <v>25.631</v>
      </c>
      <c r="GM147">
        <v>999.9</v>
      </c>
      <c r="GN147">
        <v>67.208</v>
      </c>
      <c r="GO147">
        <v>27.875</v>
      </c>
      <c r="GP147">
        <v>28.2567</v>
      </c>
      <c r="GQ147">
        <v>54.3694</v>
      </c>
      <c r="GR147">
        <v>48.9704</v>
      </c>
      <c r="GS147">
        <v>1</v>
      </c>
      <c r="GT147">
        <v>-0.0639228</v>
      </c>
      <c r="GU147">
        <v>0.467598</v>
      </c>
      <c r="GV147">
        <v>20.1493</v>
      </c>
      <c r="GW147">
        <v>5.19827</v>
      </c>
      <c r="GX147">
        <v>12.004</v>
      </c>
      <c r="GY147">
        <v>4.97525</v>
      </c>
      <c r="GZ147">
        <v>3.29293</v>
      </c>
      <c r="HA147">
        <v>999.9</v>
      </c>
      <c r="HB147">
        <v>9999</v>
      </c>
      <c r="HC147">
        <v>9999</v>
      </c>
      <c r="HD147">
        <v>9999</v>
      </c>
      <c r="HE147">
        <v>1.8628</v>
      </c>
      <c r="HF147">
        <v>1.86783</v>
      </c>
      <c r="HG147">
        <v>1.86759</v>
      </c>
      <c r="HH147">
        <v>1.86874</v>
      </c>
      <c r="HI147">
        <v>1.86964</v>
      </c>
      <c r="HJ147">
        <v>1.86569</v>
      </c>
      <c r="HK147">
        <v>1.86676</v>
      </c>
      <c r="HL147">
        <v>1.86813</v>
      </c>
      <c r="HM147">
        <v>5</v>
      </c>
      <c r="HN147">
        <v>0</v>
      </c>
      <c r="HO147">
        <v>0</v>
      </c>
      <c r="HP147">
        <v>0</v>
      </c>
      <c r="HQ147" t="s">
        <v>411</v>
      </c>
      <c r="HR147" t="s">
        <v>412</v>
      </c>
      <c r="HS147" t="s">
        <v>413</v>
      </c>
      <c r="HT147" t="s">
        <v>413</v>
      </c>
      <c r="HU147" t="s">
        <v>413</v>
      </c>
      <c r="HV147" t="s">
        <v>413</v>
      </c>
      <c r="HW147">
        <v>0</v>
      </c>
      <c r="HX147">
        <v>100</v>
      </c>
      <c r="HY147">
        <v>100</v>
      </c>
      <c r="HZ147">
        <v>7.539</v>
      </c>
      <c r="IA147">
        <v>0.5785</v>
      </c>
      <c r="IB147">
        <v>4.05733592392587</v>
      </c>
      <c r="IC147">
        <v>0.00686039997816796</v>
      </c>
      <c r="ID147">
        <v>-6.09800565113382e-07</v>
      </c>
      <c r="IE147">
        <v>-3.62270322714017e-11</v>
      </c>
      <c r="IF147">
        <v>0.00552775430249796</v>
      </c>
      <c r="IG147">
        <v>-0.0240141547127097</v>
      </c>
      <c r="IH147">
        <v>0.00268956239764471</v>
      </c>
      <c r="II147">
        <v>-3.17667099220491e-05</v>
      </c>
      <c r="IJ147">
        <v>-3</v>
      </c>
      <c r="IK147">
        <v>2046</v>
      </c>
      <c r="IL147">
        <v>1</v>
      </c>
      <c r="IM147">
        <v>25</v>
      </c>
      <c r="IN147">
        <v>-529.9</v>
      </c>
      <c r="IO147">
        <v>-529.9</v>
      </c>
      <c r="IP147">
        <v>1.34277</v>
      </c>
      <c r="IQ147">
        <v>2.61963</v>
      </c>
      <c r="IR147">
        <v>1.54785</v>
      </c>
      <c r="IS147">
        <v>2.30957</v>
      </c>
      <c r="IT147">
        <v>1.34644</v>
      </c>
      <c r="IU147">
        <v>2.44019</v>
      </c>
      <c r="IV147">
        <v>31.9585</v>
      </c>
      <c r="IW147">
        <v>14.78</v>
      </c>
      <c r="IX147">
        <v>18</v>
      </c>
      <c r="IY147">
        <v>503.883</v>
      </c>
      <c r="IZ147">
        <v>406.324</v>
      </c>
      <c r="JA147">
        <v>24.128</v>
      </c>
      <c r="JB147">
        <v>26.4272</v>
      </c>
      <c r="JC147">
        <v>30.0002</v>
      </c>
      <c r="JD147">
        <v>26.379</v>
      </c>
      <c r="JE147">
        <v>26.323</v>
      </c>
      <c r="JF147">
        <v>26.9122</v>
      </c>
      <c r="JG147">
        <v>23.5904</v>
      </c>
      <c r="JH147">
        <v>100</v>
      </c>
      <c r="JI147">
        <v>24.1383</v>
      </c>
      <c r="JJ147">
        <v>588.469</v>
      </c>
      <c r="JK147">
        <v>24.4774</v>
      </c>
      <c r="JL147">
        <v>102.163</v>
      </c>
      <c r="JM147">
        <v>102.733</v>
      </c>
    </row>
    <row r="148" spans="1:273">
      <c r="A148">
        <v>132</v>
      </c>
      <c r="B148">
        <v>1510790820.5</v>
      </c>
      <c r="C148">
        <v>2568.90000009537</v>
      </c>
      <c r="D148" t="s">
        <v>674</v>
      </c>
      <c r="E148" t="s">
        <v>675</v>
      </c>
      <c r="F148">
        <v>5</v>
      </c>
      <c r="G148" t="s">
        <v>405</v>
      </c>
      <c r="H148" t="s">
        <v>406</v>
      </c>
      <c r="I148">
        <v>1510790813</v>
      </c>
      <c r="J148">
        <f>(K148)/1000</f>
        <v>0</v>
      </c>
      <c r="K148">
        <f>IF(CZ148, AN148, AH148)</f>
        <v>0</v>
      </c>
      <c r="L148">
        <f>IF(CZ148, AI148, AG148)</f>
        <v>0</v>
      </c>
      <c r="M148">
        <f>DB148 - IF(AU148&gt;1, L148*CV148*100.0/(AW148*DP148), 0)</f>
        <v>0</v>
      </c>
      <c r="N148">
        <f>((T148-J148/2)*M148-L148)/(T148+J148/2)</f>
        <v>0</v>
      </c>
      <c r="O148">
        <f>N148*(DI148+DJ148)/1000.0</f>
        <v>0</v>
      </c>
      <c r="P148">
        <f>(DB148 - IF(AU148&gt;1, L148*CV148*100.0/(AW148*DP148), 0))*(DI148+DJ148)/1000.0</f>
        <v>0</v>
      </c>
      <c r="Q148">
        <f>2.0/((1/S148-1/R148)+SIGN(S148)*SQRT((1/S148-1/R148)*(1/S148-1/R148) + 4*CW148/((CW148+1)*(CW148+1))*(2*1/S148*1/R148-1/R148*1/R148)))</f>
        <v>0</v>
      </c>
      <c r="R148">
        <f>IF(LEFT(CX148,1)&lt;&gt;"0",IF(LEFT(CX148,1)="1",3.0,CY148),$D$5+$E$5*(DP148*DI148/($K$5*1000))+$F$5*(DP148*DI148/($K$5*1000))*MAX(MIN(CV148,$J$5),$I$5)*MAX(MIN(CV148,$J$5),$I$5)+$G$5*MAX(MIN(CV148,$J$5),$I$5)*(DP148*DI148/($K$5*1000))+$H$5*(DP148*DI148/($K$5*1000))*(DP148*DI148/($K$5*1000)))</f>
        <v>0</v>
      </c>
      <c r="S148">
        <f>J148*(1000-(1000*0.61365*exp(17.502*W148/(240.97+W148))/(DI148+DJ148)+DD148)/2)/(1000*0.61365*exp(17.502*W148/(240.97+W148))/(DI148+DJ148)-DD148)</f>
        <v>0</v>
      </c>
      <c r="T148">
        <f>1/((CW148+1)/(Q148/1.6)+1/(R148/1.37)) + CW148/((CW148+1)/(Q148/1.6) + CW148/(R148/1.37))</f>
        <v>0</v>
      </c>
      <c r="U148">
        <f>(CR148*CU148)</f>
        <v>0</v>
      </c>
      <c r="V148">
        <f>(DK148+(U148+2*0.95*5.67E-8*(((DK148+$B$7)+273)^4-(DK148+273)^4)-44100*J148)/(1.84*29.3*R148+8*0.95*5.67E-8*(DK148+273)^3))</f>
        <v>0</v>
      </c>
      <c r="W148">
        <f>($C$7*DL148+$D$7*DM148+$E$7*V148)</f>
        <v>0</v>
      </c>
      <c r="X148">
        <f>0.61365*exp(17.502*W148/(240.97+W148))</f>
        <v>0</v>
      </c>
      <c r="Y148">
        <f>(Z148/AA148*100)</f>
        <v>0</v>
      </c>
      <c r="Z148">
        <f>DD148*(DI148+DJ148)/1000</f>
        <v>0</v>
      </c>
      <c r="AA148">
        <f>0.61365*exp(17.502*DK148/(240.97+DK148))</f>
        <v>0</v>
      </c>
      <c r="AB148">
        <f>(X148-DD148*(DI148+DJ148)/1000)</f>
        <v>0</v>
      </c>
      <c r="AC148">
        <f>(-J148*44100)</f>
        <v>0</v>
      </c>
      <c r="AD148">
        <f>2*29.3*R148*0.92*(DK148-W148)</f>
        <v>0</v>
      </c>
      <c r="AE148">
        <f>2*0.95*5.67E-8*(((DK148+$B$7)+273)^4-(W148+273)^4)</f>
        <v>0</v>
      </c>
      <c r="AF148">
        <f>U148+AE148+AC148+AD148</f>
        <v>0</v>
      </c>
      <c r="AG148">
        <f>DH148*AU148*(DC148-DB148*(1000-AU148*DE148)/(1000-AU148*DD148))/(100*CV148)</f>
        <v>0</v>
      </c>
      <c r="AH148">
        <f>1000*DH148*AU148*(DD148-DE148)/(100*CV148*(1000-AU148*DD148))</f>
        <v>0</v>
      </c>
      <c r="AI148">
        <f>(AJ148 - AK148 - DI148*1E3/(8.314*(DK148+273.15)) * AM148/DH148 * AL148) * DH148/(100*CV148) * (1000 - DE148)/1000</f>
        <v>0</v>
      </c>
      <c r="AJ148">
        <v>592.553515778934</v>
      </c>
      <c r="AK148">
        <v>570.897806060606</v>
      </c>
      <c r="AL148">
        <v>3.53141248415832</v>
      </c>
      <c r="AM148">
        <v>64.2423246042722</v>
      </c>
      <c r="AN148">
        <f>(AP148 - AO148 + DI148*1E3/(8.314*(DK148+273.15)) * AR148/DH148 * AQ148) * DH148/(100*CV148) * 1000/(1000 - AP148)</f>
        <v>0</v>
      </c>
      <c r="AO148">
        <v>24.5039669703639</v>
      </c>
      <c r="AP148">
        <v>25.3624703030303</v>
      </c>
      <c r="AQ148">
        <v>8.91294270647669e-05</v>
      </c>
      <c r="AR148">
        <v>102.202052282038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MAX(0,($B$13+$C$13*DP148)/(1+$D$13*DP148)*DI148/(DK148+273)*$E$13)</f>
        <v>0</v>
      </c>
      <c r="AX148" t="s">
        <v>407</v>
      </c>
      <c r="AY148" t="s">
        <v>407</v>
      </c>
      <c r="AZ148">
        <v>0</v>
      </c>
      <c r="BA148">
        <v>0</v>
      </c>
      <c r="BB148">
        <f>1-AZ148/BA148</f>
        <v>0</v>
      </c>
      <c r="BC148">
        <v>0</v>
      </c>
      <c r="BD148" t="s">
        <v>407</v>
      </c>
      <c r="BE148" t="s">
        <v>407</v>
      </c>
      <c r="BF148">
        <v>0</v>
      </c>
      <c r="BG148">
        <v>0</v>
      </c>
      <c r="BH148">
        <f>1-BF148/BG148</f>
        <v>0</v>
      </c>
      <c r="BI148">
        <v>0.5</v>
      </c>
      <c r="BJ148">
        <f>CS148</f>
        <v>0</v>
      </c>
      <c r="BK148">
        <f>L148</f>
        <v>0</v>
      </c>
      <c r="BL148">
        <f>BH148*BI148*BJ148</f>
        <v>0</v>
      </c>
      <c r="BM148">
        <f>(BK148-BC148)/BJ148</f>
        <v>0</v>
      </c>
      <c r="BN148">
        <f>(BA148-BG148)/BG148</f>
        <v>0</v>
      </c>
      <c r="BO148">
        <f>AZ148/(BB148+AZ148/BG148)</f>
        <v>0</v>
      </c>
      <c r="BP148" t="s">
        <v>407</v>
      </c>
      <c r="BQ148">
        <v>0</v>
      </c>
      <c r="BR148">
        <f>IF(BQ148&lt;&gt;0, BQ148, BO148)</f>
        <v>0</v>
      </c>
      <c r="BS148">
        <f>1-BR148/BG148</f>
        <v>0</v>
      </c>
      <c r="BT148">
        <f>(BG148-BF148)/(BG148-BR148)</f>
        <v>0</v>
      </c>
      <c r="BU148">
        <f>(BA148-BG148)/(BA148-BR148)</f>
        <v>0</v>
      </c>
      <c r="BV148">
        <f>(BG148-BF148)/(BG148-AZ148)</f>
        <v>0</v>
      </c>
      <c r="BW148">
        <f>(BA148-BG148)/(BA148-AZ148)</f>
        <v>0</v>
      </c>
      <c r="BX148">
        <f>(BT148*BR148/BF148)</f>
        <v>0</v>
      </c>
      <c r="BY148">
        <f>(1-BX148)</f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f>$B$11*DQ148+$C$11*DR148+$F$11*EC148*(1-EF148)</f>
        <v>0</v>
      </c>
      <c r="CS148">
        <f>CR148*CT148</f>
        <v>0</v>
      </c>
      <c r="CT148">
        <f>($B$11*$D$9+$C$11*$D$9+$F$11*((EP148+EH148)/MAX(EP148+EH148+EQ148, 0.1)*$I$9+EQ148/MAX(EP148+EH148+EQ148, 0.1)*$J$9))/($B$11+$C$11+$F$11)</f>
        <v>0</v>
      </c>
      <c r="CU148">
        <f>($B$11*$K$9+$C$11*$K$9+$F$11*((EP148+EH148)/MAX(EP148+EH148+EQ148, 0.1)*$P$9+EQ148/MAX(EP148+EH148+EQ148, 0.1)*$Q$9))/($B$11+$C$11+$F$11)</f>
        <v>0</v>
      </c>
      <c r="CV148">
        <v>2.18</v>
      </c>
      <c r="CW148">
        <v>0.5</v>
      </c>
      <c r="CX148" t="s">
        <v>408</v>
      </c>
      <c r="CY148">
        <v>2</v>
      </c>
      <c r="CZ148" t="b">
        <v>1</v>
      </c>
      <c r="DA148">
        <v>1510790813</v>
      </c>
      <c r="DB148">
        <v>532.965111111111</v>
      </c>
      <c r="DC148">
        <v>561.080296296296</v>
      </c>
      <c r="DD148">
        <v>25.3562296296296</v>
      </c>
      <c r="DE148">
        <v>24.5055185185185</v>
      </c>
      <c r="DF148">
        <v>525.476592592593</v>
      </c>
      <c r="DG148">
        <v>24.7777333333333</v>
      </c>
      <c r="DH148">
        <v>500.083333333333</v>
      </c>
      <c r="DI148">
        <v>89.5985851851852</v>
      </c>
      <c r="DJ148">
        <v>0.0999666444444444</v>
      </c>
      <c r="DK148">
        <v>26.8312481481482</v>
      </c>
      <c r="DL148">
        <v>27.492862962963</v>
      </c>
      <c r="DM148">
        <v>999.9</v>
      </c>
      <c r="DN148">
        <v>0</v>
      </c>
      <c r="DO148">
        <v>0</v>
      </c>
      <c r="DP148">
        <v>10020.6977777778</v>
      </c>
      <c r="DQ148">
        <v>0</v>
      </c>
      <c r="DR148">
        <v>9.93325814814815</v>
      </c>
      <c r="DS148">
        <v>-28.1152074074074</v>
      </c>
      <c r="DT148">
        <v>546.830555555556</v>
      </c>
      <c r="DU148">
        <v>575.175296296296</v>
      </c>
      <c r="DV148">
        <v>0.850696</v>
      </c>
      <c r="DW148">
        <v>561.080296296296</v>
      </c>
      <c r="DX148">
        <v>24.5055185185185</v>
      </c>
      <c r="DY148">
        <v>2.27188222222222</v>
      </c>
      <c r="DZ148">
        <v>2.19566</v>
      </c>
      <c r="EA148">
        <v>19.4784074074074</v>
      </c>
      <c r="EB148">
        <v>18.9306925925926</v>
      </c>
      <c r="EC148">
        <v>1999.99814814815</v>
      </c>
      <c r="ED148">
        <v>0.980002333333334</v>
      </c>
      <c r="EE148">
        <v>0.0199972777777778</v>
      </c>
      <c r="EF148">
        <v>0</v>
      </c>
      <c r="EG148">
        <v>2.27951111111111</v>
      </c>
      <c r="EH148">
        <v>0</v>
      </c>
      <c r="EI148">
        <v>3688.21259259259</v>
      </c>
      <c r="EJ148">
        <v>17300.1555555556</v>
      </c>
      <c r="EK148">
        <v>40.7196666666667</v>
      </c>
      <c r="EL148">
        <v>40.5737407407407</v>
      </c>
      <c r="EM148">
        <v>40.34</v>
      </c>
      <c r="EN148">
        <v>39.3030740740741</v>
      </c>
      <c r="EO148">
        <v>39.8700740740741</v>
      </c>
      <c r="EP148">
        <v>1960.00481481482</v>
      </c>
      <c r="EQ148">
        <v>39.9918518518518</v>
      </c>
      <c r="ER148">
        <v>0</v>
      </c>
      <c r="ES148">
        <v>1679678168.9</v>
      </c>
      <c r="ET148">
        <v>0</v>
      </c>
      <c r="EU148">
        <v>2.280232</v>
      </c>
      <c r="EV148">
        <v>0.327153859503597</v>
      </c>
      <c r="EW148">
        <v>16.0199999669392</v>
      </c>
      <c r="EX148">
        <v>3688.3728</v>
      </c>
      <c r="EY148">
        <v>15</v>
      </c>
      <c r="EZ148">
        <v>0</v>
      </c>
      <c r="FA148" t="s">
        <v>409</v>
      </c>
      <c r="FB148">
        <v>1510822609</v>
      </c>
      <c r="FC148">
        <v>1510822610</v>
      </c>
      <c r="FD148">
        <v>0</v>
      </c>
      <c r="FE148">
        <v>-0.09</v>
      </c>
      <c r="FF148">
        <v>-0.009</v>
      </c>
      <c r="FG148">
        <v>6.722</v>
      </c>
      <c r="FH148">
        <v>0.497</v>
      </c>
      <c r="FI148">
        <v>420</v>
      </c>
      <c r="FJ148">
        <v>24</v>
      </c>
      <c r="FK148">
        <v>0.26</v>
      </c>
      <c r="FL148">
        <v>0.06</v>
      </c>
      <c r="FM148">
        <v>0.84958745</v>
      </c>
      <c r="FN148">
        <v>0.0326590694183824</v>
      </c>
      <c r="FO148">
        <v>0.00375964441104475</v>
      </c>
      <c r="FP148">
        <v>1</v>
      </c>
      <c r="FQ148">
        <v>1</v>
      </c>
      <c r="FR148">
        <v>1</v>
      </c>
      <c r="FS148" t="s">
        <v>410</v>
      </c>
      <c r="FT148">
        <v>2.97349</v>
      </c>
      <c r="FU148">
        <v>2.75379</v>
      </c>
      <c r="FV148">
        <v>0.110895</v>
      </c>
      <c r="FW148">
        <v>0.116061</v>
      </c>
      <c r="FX148">
        <v>0.106133</v>
      </c>
      <c r="FY148">
        <v>0.104899</v>
      </c>
      <c r="FZ148">
        <v>34593</v>
      </c>
      <c r="GA148">
        <v>37517.6</v>
      </c>
      <c r="GB148">
        <v>35256.7</v>
      </c>
      <c r="GC148">
        <v>38490.7</v>
      </c>
      <c r="GD148">
        <v>44628.3</v>
      </c>
      <c r="GE148">
        <v>49735.4</v>
      </c>
      <c r="GF148">
        <v>55050</v>
      </c>
      <c r="GG148">
        <v>61708.6</v>
      </c>
      <c r="GH148">
        <v>1.994</v>
      </c>
      <c r="GI148">
        <v>1.84135</v>
      </c>
      <c r="GJ148">
        <v>0.114396</v>
      </c>
      <c r="GK148">
        <v>0</v>
      </c>
      <c r="GL148">
        <v>25.6289</v>
      </c>
      <c r="GM148">
        <v>999.9</v>
      </c>
      <c r="GN148">
        <v>67.208</v>
      </c>
      <c r="GO148">
        <v>27.885</v>
      </c>
      <c r="GP148">
        <v>28.2729</v>
      </c>
      <c r="GQ148">
        <v>55.0094</v>
      </c>
      <c r="GR148">
        <v>49.3069</v>
      </c>
      <c r="GS148">
        <v>1</v>
      </c>
      <c r="GT148">
        <v>-0.0639405</v>
      </c>
      <c r="GU148">
        <v>0.464586</v>
      </c>
      <c r="GV148">
        <v>20.1493</v>
      </c>
      <c r="GW148">
        <v>5.19737</v>
      </c>
      <c r="GX148">
        <v>12.004</v>
      </c>
      <c r="GY148">
        <v>4.975</v>
      </c>
      <c r="GZ148">
        <v>3.29285</v>
      </c>
      <c r="HA148">
        <v>999.9</v>
      </c>
      <c r="HB148">
        <v>9999</v>
      </c>
      <c r="HC148">
        <v>9999</v>
      </c>
      <c r="HD148">
        <v>9999</v>
      </c>
      <c r="HE148">
        <v>1.86279</v>
      </c>
      <c r="HF148">
        <v>1.86783</v>
      </c>
      <c r="HG148">
        <v>1.86762</v>
      </c>
      <c r="HH148">
        <v>1.86874</v>
      </c>
      <c r="HI148">
        <v>1.86966</v>
      </c>
      <c r="HJ148">
        <v>1.86569</v>
      </c>
      <c r="HK148">
        <v>1.86676</v>
      </c>
      <c r="HL148">
        <v>1.86813</v>
      </c>
      <c r="HM148">
        <v>5</v>
      </c>
      <c r="HN148">
        <v>0</v>
      </c>
      <c r="HO148">
        <v>0</v>
      </c>
      <c r="HP148">
        <v>0</v>
      </c>
      <c r="HQ148" t="s">
        <v>411</v>
      </c>
      <c r="HR148" t="s">
        <v>412</v>
      </c>
      <c r="HS148" t="s">
        <v>413</v>
      </c>
      <c r="HT148" t="s">
        <v>413</v>
      </c>
      <c r="HU148" t="s">
        <v>413</v>
      </c>
      <c r="HV148" t="s">
        <v>413</v>
      </c>
      <c r="HW148">
        <v>0</v>
      </c>
      <c r="HX148">
        <v>100</v>
      </c>
      <c r="HY148">
        <v>100</v>
      </c>
      <c r="HZ148">
        <v>7.643</v>
      </c>
      <c r="IA148">
        <v>0.5788</v>
      </c>
      <c r="IB148">
        <v>4.05733592392587</v>
      </c>
      <c r="IC148">
        <v>0.00686039997816796</v>
      </c>
      <c r="ID148">
        <v>-6.09800565113382e-07</v>
      </c>
      <c r="IE148">
        <v>-3.62270322714017e-11</v>
      </c>
      <c r="IF148">
        <v>0.00552775430249796</v>
      </c>
      <c r="IG148">
        <v>-0.0240141547127097</v>
      </c>
      <c r="IH148">
        <v>0.00268956239764471</v>
      </c>
      <c r="II148">
        <v>-3.17667099220491e-05</v>
      </c>
      <c r="IJ148">
        <v>-3</v>
      </c>
      <c r="IK148">
        <v>2046</v>
      </c>
      <c r="IL148">
        <v>1</v>
      </c>
      <c r="IM148">
        <v>25</v>
      </c>
      <c r="IN148">
        <v>-529.8</v>
      </c>
      <c r="IO148">
        <v>-529.8</v>
      </c>
      <c r="IP148">
        <v>1.37573</v>
      </c>
      <c r="IQ148">
        <v>2.61475</v>
      </c>
      <c r="IR148">
        <v>1.54785</v>
      </c>
      <c r="IS148">
        <v>2.30957</v>
      </c>
      <c r="IT148">
        <v>1.34644</v>
      </c>
      <c r="IU148">
        <v>2.43652</v>
      </c>
      <c r="IV148">
        <v>31.9585</v>
      </c>
      <c r="IW148">
        <v>14.78</v>
      </c>
      <c r="IX148">
        <v>18</v>
      </c>
      <c r="IY148">
        <v>504.025</v>
      </c>
      <c r="IZ148">
        <v>406.434</v>
      </c>
      <c r="JA148">
        <v>24.1382</v>
      </c>
      <c r="JB148">
        <v>26.4288</v>
      </c>
      <c r="JC148">
        <v>30</v>
      </c>
      <c r="JD148">
        <v>26.38</v>
      </c>
      <c r="JE148">
        <v>26.3246</v>
      </c>
      <c r="JF148">
        <v>27.5596</v>
      </c>
      <c r="JG148">
        <v>23.5904</v>
      </c>
      <c r="JH148">
        <v>100</v>
      </c>
      <c r="JI148">
        <v>24.1447</v>
      </c>
      <c r="JJ148">
        <v>608.528</v>
      </c>
      <c r="JK148">
        <v>24.4774</v>
      </c>
      <c r="JL148">
        <v>102.164</v>
      </c>
      <c r="JM148">
        <v>102.734</v>
      </c>
    </row>
    <row r="149" spans="1:273">
      <c r="A149">
        <v>133</v>
      </c>
      <c r="B149">
        <v>1510790825.5</v>
      </c>
      <c r="C149">
        <v>2573.90000009537</v>
      </c>
      <c r="D149" t="s">
        <v>676</v>
      </c>
      <c r="E149" t="s">
        <v>677</v>
      </c>
      <c r="F149">
        <v>5</v>
      </c>
      <c r="G149" t="s">
        <v>405</v>
      </c>
      <c r="H149" t="s">
        <v>406</v>
      </c>
      <c r="I149">
        <v>1510790817.71429</v>
      </c>
      <c r="J149">
        <f>(K149)/1000</f>
        <v>0</v>
      </c>
      <c r="K149">
        <f>IF(CZ149, AN149, AH149)</f>
        <v>0</v>
      </c>
      <c r="L149">
        <f>IF(CZ149, AI149, AG149)</f>
        <v>0</v>
      </c>
      <c r="M149">
        <f>DB149 - IF(AU149&gt;1, L149*CV149*100.0/(AW149*DP149), 0)</f>
        <v>0</v>
      </c>
      <c r="N149">
        <f>((T149-J149/2)*M149-L149)/(T149+J149/2)</f>
        <v>0</v>
      </c>
      <c r="O149">
        <f>N149*(DI149+DJ149)/1000.0</f>
        <v>0</v>
      </c>
      <c r="P149">
        <f>(DB149 - IF(AU149&gt;1, L149*CV149*100.0/(AW149*DP149), 0))*(DI149+DJ149)/1000.0</f>
        <v>0</v>
      </c>
      <c r="Q149">
        <f>2.0/((1/S149-1/R149)+SIGN(S149)*SQRT((1/S149-1/R149)*(1/S149-1/R149) + 4*CW149/((CW149+1)*(CW149+1))*(2*1/S149*1/R149-1/R149*1/R149)))</f>
        <v>0</v>
      </c>
      <c r="R149">
        <f>IF(LEFT(CX149,1)&lt;&gt;"0",IF(LEFT(CX149,1)="1",3.0,CY149),$D$5+$E$5*(DP149*DI149/($K$5*1000))+$F$5*(DP149*DI149/($K$5*1000))*MAX(MIN(CV149,$J$5),$I$5)*MAX(MIN(CV149,$J$5),$I$5)+$G$5*MAX(MIN(CV149,$J$5),$I$5)*(DP149*DI149/($K$5*1000))+$H$5*(DP149*DI149/($K$5*1000))*(DP149*DI149/($K$5*1000)))</f>
        <v>0</v>
      </c>
      <c r="S149">
        <f>J149*(1000-(1000*0.61365*exp(17.502*W149/(240.97+W149))/(DI149+DJ149)+DD149)/2)/(1000*0.61365*exp(17.502*W149/(240.97+W149))/(DI149+DJ149)-DD149)</f>
        <v>0</v>
      </c>
      <c r="T149">
        <f>1/((CW149+1)/(Q149/1.6)+1/(R149/1.37)) + CW149/((CW149+1)/(Q149/1.6) + CW149/(R149/1.37))</f>
        <v>0</v>
      </c>
      <c r="U149">
        <f>(CR149*CU149)</f>
        <v>0</v>
      </c>
      <c r="V149">
        <f>(DK149+(U149+2*0.95*5.67E-8*(((DK149+$B$7)+273)^4-(DK149+273)^4)-44100*J149)/(1.84*29.3*R149+8*0.95*5.67E-8*(DK149+273)^3))</f>
        <v>0</v>
      </c>
      <c r="W149">
        <f>($C$7*DL149+$D$7*DM149+$E$7*V149)</f>
        <v>0</v>
      </c>
      <c r="X149">
        <f>0.61365*exp(17.502*W149/(240.97+W149))</f>
        <v>0</v>
      </c>
      <c r="Y149">
        <f>(Z149/AA149*100)</f>
        <v>0</v>
      </c>
      <c r="Z149">
        <f>DD149*(DI149+DJ149)/1000</f>
        <v>0</v>
      </c>
      <c r="AA149">
        <f>0.61365*exp(17.502*DK149/(240.97+DK149))</f>
        <v>0</v>
      </c>
      <c r="AB149">
        <f>(X149-DD149*(DI149+DJ149)/1000)</f>
        <v>0</v>
      </c>
      <c r="AC149">
        <f>(-J149*44100)</f>
        <v>0</v>
      </c>
      <c r="AD149">
        <f>2*29.3*R149*0.92*(DK149-W149)</f>
        <v>0</v>
      </c>
      <c r="AE149">
        <f>2*0.95*5.67E-8*(((DK149+$B$7)+273)^4-(W149+273)^4)</f>
        <v>0</v>
      </c>
      <c r="AF149">
        <f>U149+AE149+AC149+AD149</f>
        <v>0</v>
      </c>
      <c r="AG149">
        <f>DH149*AU149*(DC149-DB149*(1000-AU149*DE149)/(1000-AU149*DD149))/(100*CV149)</f>
        <v>0</v>
      </c>
      <c r="AH149">
        <f>1000*DH149*AU149*(DD149-DE149)/(100*CV149*(1000-AU149*DD149))</f>
        <v>0</v>
      </c>
      <c r="AI149">
        <f>(AJ149 - AK149 - DI149*1E3/(8.314*(DK149+273.15)) * AM149/DH149 * AL149) * DH149/(100*CV149) * (1000 - DE149)/1000</f>
        <v>0</v>
      </c>
      <c r="AJ149">
        <v>608.878743073488</v>
      </c>
      <c r="AK149">
        <v>587.769048484849</v>
      </c>
      <c r="AL149">
        <v>3.36955953039228</v>
      </c>
      <c r="AM149">
        <v>64.2423246042722</v>
      </c>
      <c r="AN149">
        <f>(AP149 - AO149 + DI149*1E3/(8.314*(DK149+273.15)) * AR149/DH149 * AQ149) * DH149/(100*CV149) * 1000/(1000 - AP149)</f>
        <v>0</v>
      </c>
      <c r="AO149">
        <v>24.5023976748237</v>
      </c>
      <c r="AP149">
        <v>25.36588</v>
      </c>
      <c r="AQ149">
        <v>1.86997421710598e-05</v>
      </c>
      <c r="AR149">
        <v>102.202052282038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MAX(0,($B$13+$C$13*DP149)/(1+$D$13*DP149)*DI149/(DK149+273)*$E$13)</f>
        <v>0</v>
      </c>
      <c r="AX149" t="s">
        <v>407</v>
      </c>
      <c r="AY149" t="s">
        <v>407</v>
      </c>
      <c r="AZ149">
        <v>0</v>
      </c>
      <c r="BA149">
        <v>0</v>
      </c>
      <c r="BB149">
        <f>1-AZ149/BA149</f>
        <v>0</v>
      </c>
      <c r="BC149">
        <v>0</v>
      </c>
      <c r="BD149" t="s">
        <v>407</v>
      </c>
      <c r="BE149" t="s">
        <v>407</v>
      </c>
      <c r="BF149">
        <v>0</v>
      </c>
      <c r="BG149">
        <v>0</v>
      </c>
      <c r="BH149">
        <f>1-BF149/BG149</f>
        <v>0</v>
      </c>
      <c r="BI149">
        <v>0.5</v>
      </c>
      <c r="BJ149">
        <f>CS149</f>
        <v>0</v>
      </c>
      <c r="BK149">
        <f>L149</f>
        <v>0</v>
      </c>
      <c r="BL149">
        <f>BH149*BI149*BJ149</f>
        <v>0</v>
      </c>
      <c r="BM149">
        <f>(BK149-BC149)/BJ149</f>
        <v>0</v>
      </c>
      <c r="BN149">
        <f>(BA149-BG149)/BG149</f>
        <v>0</v>
      </c>
      <c r="BO149">
        <f>AZ149/(BB149+AZ149/BG149)</f>
        <v>0</v>
      </c>
      <c r="BP149" t="s">
        <v>407</v>
      </c>
      <c r="BQ149">
        <v>0</v>
      </c>
      <c r="BR149">
        <f>IF(BQ149&lt;&gt;0, BQ149, BO149)</f>
        <v>0</v>
      </c>
      <c r="BS149">
        <f>1-BR149/BG149</f>
        <v>0</v>
      </c>
      <c r="BT149">
        <f>(BG149-BF149)/(BG149-BR149)</f>
        <v>0</v>
      </c>
      <c r="BU149">
        <f>(BA149-BG149)/(BA149-BR149)</f>
        <v>0</v>
      </c>
      <c r="BV149">
        <f>(BG149-BF149)/(BG149-AZ149)</f>
        <v>0</v>
      </c>
      <c r="BW149">
        <f>(BA149-BG149)/(BA149-AZ149)</f>
        <v>0</v>
      </c>
      <c r="BX149">
        <f>(BT149*BR149/BF149)</f>
        <v>0</v>
      </c>
      <c r="BY149">
        <f>(1-BX149)</f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f>$B$11*DQ149+$C$11*DR149+$F$11*EC149*(1-EF149)</f>
        <v>0</v>
      </c>
      <c r="CS149">
        <f>CR149*CT149</f>
        <v>0</v>
      </c>
      <c r="CT149">
        <f>($B$11*$D$9+$C$11*$D$9+$F$11*((EP149+EH149)/MAX(EP149+EH149+EQ149, 0.1)*$I$9+EQ149/MAX(EP149+EH149+EQ149, 0.1)*$J$9))/($B$11+$C$11+$F$11)</f>
        <v>0</v>
      </c>
      <c r="CU149">
        <f>($B$11*$K$9+$C$11*$K$9+$F$11*((EP149+EH149)/MAX(EP149+EH149+EQ149, 0.1)*$P$9+EQ149/MAX(EP149+EH149+EQ149, 0.1)*$Q$9))/($B$11+$C$11+$F$11)</f>
        <v>0</v>
      </c>
      <c r="CV149">
        <v>2.18</v>
      </c>
      <c r="CW149">
        <v>0.5</v>
      </c>
      <c r="CX149" t="s">
        <v>408</v>
      </c>
      <c r="CY149">
        <v>2</v>
      </c>
      <c r="CZ149" t="b">
        <v>1</v>
      </c>
      <c r="DA149">
        <v>1510790817.71429</v>
      </c>
      <c r="DB149">
        <v>548.621392857143</v>
      </c>
      <c r="DC149">
        <v>576.842535714286</v>
      </c>
      <c r="DD149">
        <v>25.35965</v>
      </c>
      <c r="DE149">
        <v>24.5043285714286</v>
      </c>
      <c r="DF149">
        <v>541.036714285714</v>
      </c>
      <c r="DG149">
        <v>24.7809928571429</v>
      </c>
      <c r="DH149">
        <v>500.083607142857</v>
      </c>
      <c r="DI149">
        <v>89.6022964285714</v>
      </c>
      <c r="DJ149">
        <v>0.0999352964285714</v>
      </c>
      <c r="DK149">
        <v>26.8293678571429</v>
      </c>
      <c r="DL149">
        <v>27.4918178571429</v>
      </c>
      <c r="DM149">
        <v>999.9</v>
      </c>
      <c r="DN149">
        <v>0</v>
      </c>
      <c r="DO149">
        <v>0</v>
      </c>
      <c r="DP149">
        <v>10025.1107142857</v>
      </c>
      <c r="DQ149">
        <v>0</v>
      </c>
      <c r="DR149">
        <v>9.93598178571429</v>
      </c>
      <c r="DS149">
        <v>-28.2210321428571</v>
      </c>
      <c r="DT149">
        <v>562.896285714286</v>
      </c>
      <c r="DU149">
        <v>591.332678571429</v>
      </c>
      <c r="DV149">
        <v>0.855312107142857</v>
      </c>
      <c r="DW149">
        <v>576.842535714286</v>
      </c>
      <c r="DX149">
        <v>24.5043285714286</v>
      </c>
      <c r="DY149">
        <v>2.2722825</v>
      </c>
      <c r="DZ149">
        <v>2.19564464285714</v>
      </c>
      <c r="EA149">
        <v>19.4812464285714</v>
      </c>
      <c r="EB149">
        <v>18.9305714285714</v>
      </c>
      <c r="EC149">
        <v>1999.99964285714</v>
      </c>
      <c r="ED149">
        <v>0.980001964285714</v>
      </c>
      <c r="EE149">
        <v>0.0199976714285714</v>
      </c>
      <c r="EF149">
        <v>0</v>
      </c>
      <c r="EG149">
        <v>2.34977857142857</v>
      </c>
      <c r="EH149">
        <v>0</v>
      </c>
      <c r="EI149">
        <v>3689.43392857143</v>
      </c>
      <c r="EJ149">
        <v>17300.1714285714</v>
      </c>
      <c r="EK149">
        <v>40.6805714285714</v>
      </c>
      <c r="EL149">
        <v>40.5376428571429</v>
      </c>
      <c r="EM149">
        <v>40.3010714285714</v>
      </c>
      <c r="EN149">
        <v>39.2363571428571</v>
      </c>
      <c r="EO149">
        <v>39.8300714285714</v>
      </c>
      <c r="EP149">
        <v>1960.00392857143</v>
      </c>
      <c r="EQ149">
        <v>39.9932142857143</v>
      </c>
      <c r="ER149">
        <v>0</v>
      </c>
      <c r="ES149">
        <v>1679678173.7</v>
      </c>
      <c r="ET149">
        <v>0</v>
      </c>
      <c r="EU149">
        <v>2.3214</v>
      </c>
      <c r="EV149">
        <v>0.158692314627835</v>
      </c>
      <c r="EW149">
        <v>13.7115384633755</v>
      </c>
      <c r="EX149">
        <v>3689.6356</v>
      </c>
      <c r="EY149">
        <v>15</v>
      </c>
      <c r="EZ149">
        <v>0</v>
      </c>
      <c r="FA149" t="s">
        <v>409</v>
      </c>
      <c r="FB149">
        <v>1510822609</v>
      </c>
      <c r="FC149">
        <v>1510822610</v>
      </c>
      <c r="FD149">
        <v>0</v>
      </c>
      <c r="FE149">
        <v>-0.09</v>
      </c>
      <c r="FF149">
        <v>-0.009</v>
      </c>
      <c r="FG149">
        <v>6.722</v>
      </c>
      <c r="FH149">
        <v>0.497</v>
      </c>
      <c r="FI149">
        <v>420</v>
      </c>
      <c r="FJ149">
        <v>24</v>
      </c>
      <c r="FK149">
        <v>0.26</v>
      </c>
      <c r="FL149">
        <v>0.06</v>
      </c>
      <c r="FM149">
        <v>0.8525297</v>
      </c>
      <c r="FN149">
        <v>0.0563250731707306</v>
      </c>
      <c r="FO149">
        <v>0.00577817598901245</v>
      </c>
      <c r="FP149">
        <v>1</v>
      </c>
      <c r="FQ149">
        <v>1</v>
      </c>
      <c r="FR149">
        <v>1</v>
      </c>
      <c r="FS149" t="s">
        <v>410</v>
      </c>
      <c r="FT149">
        <v>2.97343</v>
      </c>
      <c r="FU149">
        <v>2.75399</v>
      </c>
      <c r="FV149">
        <v>0.113249</v>
      </c>
      <c r="FW149">
        <v>0.118479</v>
      </c>
      <c r="FX149">
        <v>0.106142</v>
      </c>
      <c r="FY149">
        <v>0.104896</v>
      </c>
      <c r="FZ149">
        <v>34501.6</v>
      </c>
      <c r="GA149">
        <v>37414.9</v>
      </c>
      <c r="GB149">
        <v>35256.8</v>
      </c>
      <c r="GC149">
        <v>38490.6</v>
      </c>
      <c r="GD149">
        <v>44628.1</v>
      </c>
      <c r="GE149">
        <v>49735.2</v>
      </c>
      <c r="GF149">
        <v>55050.3</v>
      </c>
      <c r="GG149">
        <v>61708.1</v>
      </c>
      <c r="GH149">
        <v>1.99387</v>
      </c>
      <c r="GI149">
        <v>1.84145</v>
      </c>
      <c r="GJ149">
        <v>0.113592</v>
      </c>
      <c r="GK149">
        <v>0</v>
      </c>
      <c r="GL149">
        <v>25.6262</v>
      </c>
      <c r="GM149">
        <v>999.9</v>
      </c>
      <c r="GN149">
        <v>67.208</v>
      </c>
      <c r="GO149">
        <v>27.875</v>
      </c>
      <c r="GP149">
        <v>28.2582</v>
      </c>
      <c r="GQ149">
        <v>54.5394</v>
      </c>
      <c r="GR149">
        <v>49.5032</v>
      </c>
      <c r="GS149">
        <v>1</v>
      </c>
      <c r="GT149">
        <v>-0.0638542</v>
      </c>
      <c r="GU149">
        <v>0.475831</v>
      </c>
      <c r="GV149">
        <v>20.1495</v>
      </c>
      <c r="GW149">
        <v>5.19872</v>
      </c>
      <c r="GX149">
        <v>12.004</v>
      </c>
      <c r="GY149">
        <v>4.9754</v>
      </c>
      <c r="GZ149">
        <v>3.293</v>
      </c>
      <c r="HA149">
        <v>999.9</v>
      </c>
      <c r="HB149">
        <v>9999</v>
      </c>
      <c r="HC149">
        <v>9999</v>
      </c>
      <c r="HD149">
        <v>9999</v>
      </c>
      <c r="HE149">
        <v>1.86279</v>
      </c>
      <c r="HF149">
        <v>1.86783</v>
      </c>
      <c r="HG149">
        <v>1.86766</v>
      </c>
      <c r="HH149">
        <v>1.86873</v>
      </c>
      <c r="HI149">
        <v>1.86965</v>
      </c>
      <c r="HJ149">
        <v>1.86568</v>
      </c>
      <c r="HK149">
        <v>1.86676</v>
      </c>
      <c r="HL149">
        <v>1.86813</v>
      </c>
      <c r="HM149">
        <v>5</v>
      </c>
      <c r="HN149">
        <v>0</v>
      </c>
      <c r="HO149">
        <v>0</v>
      </c>
      <c r="HP149">
        <v>0</v>
      </c>
      <c r="HQ149" t="s">
        <v>411</v>
      </c>
      <c r="HR149" t="s">
        <v>412</v>
      </c>
      <c r="HS149" t="s">
        <v>413</v>
      </c>
      <c r="HT149" t="s">
        <v>413</v>
      </c>
      <c r="HU149" t="s">
        <v>413</v>
      </c>
      <c r="HV149" t="s">
        <v>413</v>
      </c>
      <c r="HW149">
        <v>0</v>
      </c>
      <c r="HX149">
        <v>100</v>
      </c>
      <c r="HY149">
        <v>100</v>
      </c>
      <c r="HZ149">
        <v>7.744</v>
      </c>
      <c r="IA149">
        <v>0.579</v>
      </c>
      <c r="IB149">
        <v>4.05733592392587</v>
      </c>
      <c r="IC149">
        <v>0.00686039997816796</v>
      </c>
      <c r="ID149">
        <v>-6.09800565113382e-07</v>
      </c>
      <c r="IE149">
        <v>-3.62270322714017e-11</v>
      </c>
      <c r="IF149">
        <v>0.00552775430249796</v>
      </c>
      <c r="IG149">
        <v>-0.0240141547127097</v>
      </c>
      <c r="IH149">
        <v>0.00268956239764471</v>
      </c>
      <c r="II149">
        <v>-3.17667099220491e-05</v>
      </c>
      <c r="IJ149">
        <v>-3</v>
      </c>
      <c r="IK149">
        <v>2046</v>
      </c>
      <c r="IL149">
        <v>1</v>
      </c>
      <c r="IM149">
        <v>25</v>
      </c>
      <c r="IN149">
        <v>-529.7</v>
      </c>
      <c r="IO149">
        <v>-529.7</v>
      </c>
      <c r="IP149">
        <v>1.40503</v>
      </c>
      <c r="IQ149">
        <v>2.61475</v>
      </c>
      <c r="IR149">
        <v>1.54785</v>
      </c>
      <c r="IS149">
        <v>2.30957</v>
      </c>
      <c r="IT149">
        <v>1.34644</v>
      </c>
      <c r="IU149">
        <v>2.40356</v>
      </c>
      <c r="IV149">
        <v>31.9585</v>
      </c>
      <c r="IW149">
        <v>14.7712</v>
      </c>
      <c r="IX149">
        <v>18</v>
      </c>
      <c r="IY149">
        <v>503.942</v>
      </c>
      <c r="IZ149">
        <v>406.49</v>
      </c>
      <c r="JA149">
        <v>24.1464</v>
      </c>
      <c r="JB149">
        <v>26.4288</v>
      </c>
      <c r="JC149">
        <v>30.0001</v>
      </c>
      <c r="JD149">
        <v>26.38</v>
      </c>
      <c r="JE149">
        <v>26.3246</v>
      </c>
      <c r="JF149">
        <v>28.1426</v>
      </c>
      <c r="JG149">
        <v>23.5904</v>
      </c>
      <c r="JH149">
        <v>100</v>
      </c>
      <c r="JI149">
        <v>24.1469</v>
      </c>
      <c r="JJ149">
        <v>621.95</v>
      </c>
      <c r="JK149">
        <v>24.4766</v>
      </c>
      <c r="JL149">
        <v>102.165</v>
      </c>
      <c r="JM149">
        <v>102.733</v>
      </c>
    </row>
    <row r="150" spans="1:273">
      <c r="A150">
        <v>134</v>
      </c>
      <c r="B150">
        <v>1510790830</v>
      </c>
      <c r="C150">
        <v>2578.40000009537</v>
      </c>
      <c r="D150" t="s">
        <v>678</v>
      </c>
      <c r="E150" t="s">
        <v>679</v>
      </c>
      <c r="F150">
        <v>5</v>
      </c>
      <c r="G150" t="s">
        <v>405</v>
      </c>
      <c r="H150" t="s">
        <v>406</v>
      </c>
      <c r="I150">
        <v>1510790822.16071</v>
      </c>
      <c r="J150">
        <f>(K150)/1000</f>
        <v>0</v>
      </c>
      <c r="K150">
        <f>IF(CZ150, AN150, AH150)</f>
        <v>0</v>
      </c>
      <c r="L150">
        <f>IF(CZ150, AI150, AG150)</f>
        <v>0</v>
      </c>
      <c r="M150">
        <f>DB150 - IF(AU150&gt;1, L150*CV150*100.0/(AW150*DP150), 0)</f>
        <v>0</v>
      </c>
      <c r="N150">
        <f>((T150-J150/2)*M150-L150)/(T150+J150/2)</f>
        <v>0</v>
      </c>
      <c r="O150">
        <f>N150*(DI150+DJ150)/1000.0</f>
        <v>0</v>
      </c>
      <c r="P150">
        <f>(DB150 - IF(AU150&gt;1, L150*CV150*100.0/(AW150*DP150), 0))*(DI150+DJ150)/1000.0</f>
        <v>0</v>
      </c>
      <c r="Q150">
        <f>2.0/((1/S150-1/R150)+SIGN(S150)*SQRT((1/S150-1/R150)*(1/S150-1/R150) + 4*CW150/((CW150+1)*(CW150+1))*(2*1/S150*1/R150-1/R150*1/R150)))</f>
        <v>0</v>
      </c>
      <c r="R150">
        <f>IF(LEFT(CX150,1)&lt;&gt;"0",IF(LEFT(CX150,1)="1",3.0,CY150),$D$5+$E$5*(DP150*DI150/($K$5*1000))+$F$5*(DP150*DI150/($K$5*1000))*MAX(MIN(CV150,$J$5),$I$5)*MAX(MIN(CV150,$J$5),$I$5)+$G$5*MAX(MIN(CV150,$J$5),$I$5)*(DP150*DI150/($K$5*1000))+$H$5*(DP150*DI150/($K$5*1000))*(DP150*DI150/($K$5*1000)))</f>
        <v>0</v>
      </c>
      <c r="S150">
        <f>J150*(1000-(1000*0.61365*exp(17.502*W150/(240.97+W150))/(DI150+DJ150)+DD150)/2)/(1000*0.61365*exp(17.502*W150/(240.97+W150))/(DI150+DJ150)-DD150)</f>
        <v>0</v>
      </c>
      <c r="T150">
        <f>1/((CW150+1)/(Q150/1.6)+1/(R150/1.37)) + CW150/((CW150+1)/(Q150/1.6) + CW150/(R150/1.37))</f>
        <v>0</v>
      </c>
      <c r="U150">
        <f>(CR150*CU150)</f>
        <v>0</v>
      </c>
      <c r="V150">
        <f>(DK150+(U150+2*0.95*5.67E-8*(((DK150+$B$7)+273)^4-(DK150+273)^4)-44100*J150)/(1.84*29.3*R150+8*0.95*5.67E-8*(DK150+273)^3))</f>
        <v>0</v>
      </c>
      <c r="W150">
        <f>($C$7*DL150+$D$7*DM150+$E$7*V150)</f>
        <v>0</v>
      </c>
      <c r="X150">
        <f>0.61365*exp(17.502*W150/(240.97+W150))</f>
        <v>0</v>
      </c>
      <c r="Y150">
        <f>(Z150/AA150*100)</f>
        <v>0</v>
      </c>
      <c r="Z150">
        <f>DD150*(DI150+DJ150)/1000</f>
        <v>0</v>
      </c>
      <c r="AA150">
        <f>0.61365*exp(17.502*DK150/(240.97+DK150))</f>
        <v>0</v>
      </c>
      <c r="AB150">
        <f>(X150-DD150*(DI150+DJ150)/1000)</f>
        <v>0</v>
      </c>
      <c r="AC150">
        <f>(-J150*44100)</f>
        <v>0</v>
      </c>
      <c r="AD150">
        <f>2*29.3*R150*0.92*(DK150-W150)</f>
        <v>0</v>
      </c>
      <c r="AE150">
        <f>2*0.95*5.67E-8*(((DK150+$B$7)+273)^4-(W150+273)^4)</f>
        <v>0</v>
      </c>
      <c r="AF150">
        <f>U150+AE150+AC150+AD150</f>
        <v>0</v>
      </c>
      <c r="AG150">
        <f>DH150*AU150*(DC150-DB150*(1000-AU150*DE150)/(1000-AU150*DD150))/(100*CV150)</f>
        <v>0</v>
      </c>
      <c r="AH150">
        <f>1000*DH150*AU150*(DD150-DE150)/(100*CV150*(1000-AU150*DD150))</f>
        <v>0</v>
      </c>
      <c r="AI150">
        <f>(AJ150 - AK150 - DI150*1E3/(8.314*(DK150+273.15)) * AM150/DH150 * AL150) * DH150/(100*CV150) * (1000 - DE150)/1000</f>
        <v>0</v>
      </c>
      <c r="AJ150">
        <v>625.325419658201</v>
      </c>
      <c r="AK150">
        <v>603.516733333333</v>
      </c>
      <c r="AL150">
        <v>3.50180480653188</v>
      </c>
      <c r="AM150">
        <v>64.2423246042722</v>
      </c>
      <c r="AN150">
        <f>(AP150 - AO150 + DI150*1E3/(8.314*(DK150+273.15)) * AR150/DH150 * AQ150) * DH150/(100*CV150) * 1000/(1000 - AP150)</f>
        <v>0</v>
      </c>
      <c r="AO150">
        <v>24.5025095386991</v>
      </c>
      <c r="AP150">
        <v>25.3685648484848</v>
      </c>
      <c r="AQ150">
        <v>3.7756623942439e-05</v>
      </c>
      <c r="AR150">
        <v>102.202052282038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MAX(0,($B$13+$C$13*DP150)/(1+$D$13*DP150)*DI150/(DK150+273)*$E$13)</f>
        <v>0</v>
      </c>
      <c r="AX150" t="s">
        <v>407</v>
      </c>
      <c r="AY150" t="s">
        <v>407</v>
      </c>
      <c r="AZ150">
        <v>0</v>
      </c>
      <c r="BA150">
        <v>0</v>
      </c>
      <c r="BB150">
        <f>1-AZ150/BA150</f>
        <v>0</v>
      </c>
      <c r="BC150">
        <v>0</v>
      </c>
      <c r="BD150" t="s">
        <v>407</v>
      </c>
      <c r="BE150" t="s">
        <v>407</v>
      </c>
      <c r="BF150">
        <v>0</v>
      </c>
      <c r="BG150">
        <v>0</v>
      </c>
      <c r="BH150">
        <f>1-BF150/BG150</f>
        <v>0</v>
      </c>
      <c r="BI150">
        <v>0.5</v>
      </c>
      <c r="BJ150">
        <f>CS150</f>
        <v>0</v>
      </c>
      <c r="BK150">
        <f>L150</f>
        <v>0</v>
      </c>
      <c r="BL150">
        <f>BH150*BI150*BJ150</f>
        <v>0</v>
      </c>
      <c r="BM150">
        <f>(BK150-BC150)/BJ150</f>
        <v>0</v>
      </c>
      <c r="BN150">
        <f>(BA150-BG150)/BG150</f>
        <v>0</v>
      </c>
      <c r="BO150">
        <f>AZ150/(BB150+AZ150/BG150)</f>
        <v>0</v>
      </c>
      <c r="BP150" t="s">
        <v>407</v>
      </c>
      <c r="BQ150">
        <v>0</v>
      </c>
      <c r="BR150">
        <f>IF(BQ150&lt;&gt;0, BQ150, BO150)</f>
        <v>0</v>
      </c>
      <c r="BS150">
        <f>1-BR150/BG150</f>
        <v>0</v>
      </c>
      <c r="BT150">
        <f>(BG150-BF150)/(BG150-BR150)</f>
        <v>0</v>
      </c>
      <c r="BU150">
        <f>(BA150-BG150)/(BA150-BR150)</f>
        <v>0</v>
      </c>
      <c r="BV150">
        <f>(BG150-BF150)/(BG150-AZ150)</f>
        <v>0</v>
      </c>
      <c r="BW150">
        <f>(BA150-BG150)/(BA150-AZ150)</f>
        <v>0</v>
      </c>
      <c r="BX150">
        <f>(BT150*BR150/BF150)</f>
        <v>0</v>
      </c>
      <c r="BY150">
        <f>(1-BX150)</f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f>$B$11*DQ150+$C$11*DR150+$F$11*EC150*(1-EF150)</f>
        <v>0</v>
      </c>
      <c r="CS150">
        <f>CR150*CT150</f>
        <v>0</v>
      </c>
      <c r="CT150">
        <f>($B$11*$D$9+$C$11*$D$9+$F$11*((EP150+EH150)/MAX(EP150+EH150+EQ150, 0.1)*$I$9+EQ150/MAX(EP150+EH150+EQ150, 0.1)*$J$9))/($B$11+$C$11+$F$11)</f>
        <v>0</v>
      </c>
      <c r="CU150">
        <f>($B$11*$K$9+$C$11*$K$9+$F$11*((EP150+EH150)/MAX(EP150+EH150+EQ150, 0.1)*$P$9+EQ150/MAX(EP150+EH150+EQ150, 0.1)*$Q$9))/($B$11+$C$11+$F$11)</f>
        <v>0</v>
      </c>
      <c r="CV150">
        <v>2.18</v>
      </c>
      <c r="CW150">
        <v>0.5</v>
      </c>
      <c r="CX150" t="s">
        <v>408</v>
      </c>
      <c r="CY150">
        <v>2</v>
      </c>
      <c r="CZ150" t="b">
        <v>1</v>
      </c>
      <c r="DA150">
        <v>1510790822.16071</v>
      </c>
      <c r="DB150">
        <v>563.473</v>
      </c>
      <c r="DC150">
        <v>592.087071428571</v>
      </c>
      <c r="DD150">
        <v>25.3636107142857</v>
      </c>
      <c r="DE150">
        <v>24.5032964285714</v>
      </c>
      <c r="DF150">
        <v>555.797428571429</v>
      </c>
      <c r="DG150">
        <v>24.7847607142857</v>
      </c>
      <c r="DH150">
        <v>500.093</v>
      </c>
      <c r="DI150">
        <v>89.6039035714286</v>
      </c>
      <c r="DJ150">
        <v>0.099999125</v>
      </c>
      <c r="DK150">
        <v>26.8275107142857</v>
      </c>
      <c r="DL150">
        <v>27.4918821428571</v>
      </c>
      <c r="DM150">
        <v>999.9</v>
      </c>
      <c r="DN150">
        <v>0</v>
      </c>
      <c r="DO150">
        <v>0</v>
      </c>
      <c r="DP150">
        <v>10015.3725</v>
      </c>
      <c r="DQ150">
        <v>0</v>
      </c>
      <c r="DR150">
        <v>9.93681857142857</v>
      </c>
      <c r="DS150">
        <v>-28.6139071428571</v>
      </c>
      <c r="DT150">
        <v>578.136714285714</v>
      </c>
      <c r="DU150">
        <v>606.959428571429</v>
      </c>
      <c r="DV150">
        <v>0.860302071428571</v>
      </c>
      <c r="DW150">
        <v>592.087071428571</v>
      </c>
      <c r="DX150">
        <v>24.5032964285714</v>
      </c>
      <c r="DY150">
        <v>2.27267785714286</v>
      </c>
      <c r="DZ150">
        <v>2.19559214285714</v>
      </c>
      <c r="EA150">
        <v>19.4840392857143</v>
      </c>
      <c r="EB150">
        <v>18.9301821428571</v>
      </c>
      <c r="EC150">
        <v>1999.97464285714</v>
      </c>
      <c r="ED150">
        <v>0.98000175</v>
      </c>
      <c r="EE150">
        <v>0.0199979</v>
      </c>
      <c r="EF150">
        <v>0</v>
      </c>
      <c r="EG150">
        <v>2.29407142857143</v>
      </c>
      <c r="EH150">
        <v>0</v>
      </c>
      <c r="EI150">
        <v>3690.65714285714</v>
      </c>
      <c r="EJ150">
        <v>17299.95</v>
      </c>
      <c r="EK150">
        <v>40.6336071428571</v>
      </c>
      <c r="EL150">
        <v>40.5086785714286</v>
      </c>
      <c r="EM150">
        <v>40.2676071428571</v>
      </c>
      <c r="EN150">
        <v>39.1806785714286</v>
      </c>
      <c r="EO150">
        <v>39.7943571428571</v>
      </c>
      <c r="EP150">
        <v>1959.97714285714</v>
      </c>
      <c r="EQ150">
        <v>39.995</v>
      </c>
      <c r="ER150">
        <v>0</v>
      </c>
      <c r="ES150">
        <v>1679678178.5</v>
      </c>
      <c r="ET150">
        <v>0</v>
      </c>
      <c r="EU150">
        <v>2.2936</v>
      </c>
      <c r="EV150">
        <v>-0.591223082553977</v>
      </c>
      <c r="EW150">
        <v>17.0230768976757</v>
      </c>
      <c r="EX150">
        <v>3690.8916</v>
      </c>
      <c r="EY150">
        <v>15</v>
      </c>
      <c r="EZ150">
        <v>0</v>
      </c>
      <c r="FA150" t="s">
        <v>409</v>
      </c>
      <c r="FB150">
        <v>1510822609</v>
      </c>
      <c r="FC150">
        <v>1510822610</v>
      </c>
      <c r="FD150">
        <v>0</v>
      </c>
      <c r="FE150">
        <v>-0.09</v>
      </c>
      <c r="FF150">
        <v>-0.009</v>
      </c>
      <c r="FG150">
        <v>6.722</v>
      </c>
      <c r="FH150">
        <v>0.497</v>
      </c>
      <c r="FI150">
        <v>420</v>
      </c>
      <c r="FJ150">
        <v>24</v>
      </c>
      <c r="FK150">
        <v>0.26</v>
      </c>
      <c r="FL150">
        <v>0.06</v>
      </c>
      <c r="FM150">
        <v>0.856929725</v>
      </c>
      <c r="FN150">
        <v>0.0691092720450255</v>
      </c>
      <c r="FO150">
        <v>0.00675689242177016</v>
      </c>
      <c r="FP150">
        <v>1</v>
      </c>
      <c r="FQ150">
        <v>1</v>
      </c>
      <c r="FR150">
        <v>1</v>
      </c>
      <c r="FS150" t="s">
        <v>410</v>
      </c>
      <c r="FT150">
        <v>2.97369</v>
      </c>
      <c r="FU150">
        <v>2.75392</v>
      </c>
      <c r="FV150">
        <v>0.115403</v>
      </c>
      <c r="FW150">
        <v>0.120502</v>
      </c>
      <c r="FX150">
        <v>0.106148</v>
      </c>
      <c r="FY150">
        <v>0.1049</v>
      </c>
      <c r="FZ150">
        <v>34417.9</v>
      </c>
      <c r="GA150">
        <v>37328.8</v>
      </c>
      <c r="GB150">
        <v>35256.9</v>
      </c>
      <c r="GC150">
        <v>38490.3</v>
      </c>
      <c r="GD150">
        <v>44627.8</v>
      </c>
      <c r="GE150">
        <v>49735.1</v>
      </c>
      <c r="GF150">
        <v>55050.2</v>
      </c>
      <c r="GG150">
        <v>61708.2</v>
      </c>
      <c r="GH150">
        <v>1.9939</v>
      </c>
      <c r="GI150">
        <v>1.84118</v>
      </c>
      <c r="GJ150">
        <v>0.113882</v>
      </c>
      <c r="GK150">
        <v>0</v>
      </c>
      <c r="GL150">
        <v>25.6243</v>
      </c>
      <c r="GM150">
        <v>999.9</v>
      </c>
      <c r="GN150">
        <v>67.208</v>
      </c>
      <c r="GO150">
        <v>27.885</v>
      </c>
      <c r="GP150">
        <v>28.2735</v>
      </c>
      <c r="GQ150">
        <v>54.5194</v>
      </c>
      <c r="GR150">
        <v>48.8622</v>
      </c>
      <c r="GS150">
        <v>1</v>
      </c>
      <c r="GT150">
        <v>-0.0638211</v>
      </c>
      <c r="GU150">
        <v>0.46628</v>
      </c>
      <c r="GV150">
        <v>20.1496</v>
      </c>
      <c r="GW150">
        <v>5.19857</v>
      </c>
      <c r="GX150">
        <v>12.004</v>
      </c>
      <c r="GY150">
        <v>4.97545</v>
      </c>
      <c r="GZ150">
        <v>3.29298</v>
      </c>
      <c r="HA150">
        <v>999.9</v>
      </c>
      <c r="HB150">
        <v>9999</v>
      </c>
      <c r="HC150">
        <v>9999</v>
      </c>
      <c r="HD150">
        <v>9999</v>
      </c>
      <c r="HE150">
        <v>1.86279</v>
      </c>
      <c r="HF150">
        <v>1.86783</v>
      </c>
      <c r="HG150">
        <v>1.8676</v>
      </c>
      <c r="HH150">
        <v>1.86873</v>
      </c>
      <c r="HI150">
        <v>1.86966</v>
      </c>
      <c r="HJ150">
        <v>1.86569</v>
      </c>
      <c r="HK150">
        <v>1.86676</v>
      </c>
      <c r="HL150">
        <v>1.86813</v>
      </c>
      <c r="HM150">
        <v>5</v>
      </c>
      <c r="HN150">
        <v>0</v>
      </c>
      <c r="HO150">
        <v>0</v>
      </c>
      <c r="HP150">
        <v>0</v>
      </c>
      <c r="HQ150" t="s">
        <v>411</v>
      </c>
      <c r="HR150" t="s">
        <v>412</v>
      </c>
      <c r="HS150" t="s">
        <v>413</v>
      </c>
      <c r="HT150" t="s">
        <v>413</v>
      </c>
      <c r="HU150" t="s">
        <v>413</v>
      </c>
      <c r="HV150" t="s">
        <v>413</v>
      </c>
      <c r="HW150">
        <v>0</v>
      </c>
      <c r="HX150">
        <v>100</v>
      </c>
      <c r="HY150">
        <v>100</v>
      </c>
      <c r="HZ150">
        <v>7.837</v>
      </c>
      <c r="IA150">
        <v>0.5791</v>
      </c>
      <c r="IB150">
        <v>4.05733592392587</v>
      </c>
      <c r="IC150">
        <v>0.00686039997816796</v>
      </c>
      <c r="ID150">
        <v>-6.09800565113382e-07</v>
      </c>
      <c r="IE150">
        <v>-3.62270322714017e-11</v>
      </c>
      <c r="IF150">
        <v>0.00552775430249796</v>
      </c>
      <c r="IG150">
        <v>-0.0240141547127097</v>
      </c>
      <c r="IH150">
        <v>0.00268956239764471</v>
      </c>
      <c r="II150">
        <v>-3.17667099220491e-05</v>
      </c>
      <c r="IJ150">
        <v>-3</v>
      </c>
      <c r="IK150">
        <v>2046</v>
      </c>
      <c r="IL150">
        <v>1</v>
      </c>
      <c r="IM150">
        <v>25</v>
      </c>
      <c r="IN150">
        <v>-529.6</v>
      </c>
      <c r="IO150">
        <v>-529.7</v>
      </c>
      <c r="IP150">
        <v>1.42944</v>
      </c>
      <c r="IQ150">
        <v>2.62451</v>
      </c>
      <c r="IR150">
        <v>1.54785</v>
      </c>
      <c r="IS150">
        <v>2.30957</v>
      </c>
      <c r="IT150">
        <v>1.34644</v>
      </c>
      <c r="IU150">
        <v>2.26807</v>
      </c>
      <c r="IV150">
        <v>31.9585</v>
      </c>
      <c r="IW150">
        <v>14.7625</v>
      </c>
      <c r="IX150">
        <v>18</v>
      </c>
      <c r="IY150">
        <v>503.971</v>
      </c>
      <c r="IZ150">
        <v>406.338</v>
      </c>
      <c r="JA150">
        <v>24.149</v>
      </c>
      <c r="JB150">
        <v>26.4297</v>
      </c>
      <c r="JC150">
        <v>30.0001</v>
      </c>
      <c r="JD150">
        <v>26.3814</v>
      </c>
      <c r="JE150">
        <v>26.3248</v>
      </c>
      <c r="JF150">
        <v>28.6202</v>
      </c>
      <c r="JG150">
        <v>23.5904</v>
      </c>
      <c r="JH150">
        <v>100</v>
      </c>
      <c r="JI150">
        <v>24.1561</v>
      </c>
      <c r="JJ150">
        <v>642.168</v>
      </c>
      <c r="JK150">
        <v>24.4772</v>
      </c>
      <c r="JL150">
        <v>102.165</v>
      </c>
      <c r="JM150">
        <v>102.733</v>
      </c>
    </row>
    <row r="151" spans="1:273">
      <c r="A151">
        <v>135</v>
      </c>
      <c r="B151">
        <v>1510790835.5</v>
      </c>
      <c r="C151">
        <v>2583.90000009537</v>
      </c>
      <c r="D151" t="s">
        <v>680</v>
      </c>
      <c r="E151" t="s">
        <v>681</v>
      </c>
      <c r="F151">
        <v>5</v>
      </c>
      <c r="G151" t="s">
        <v>405</v>
      </c>
      <c r="H151" t="s">
        <v>406</v>
      </c>
      <c r="I151">
        <v>1510790827.73214</v>
      </c>
      <c r="J151">
        <f>(K151)/1000</f>
        <v>0</v>
      </c>
      <c r="K151">
        <f>IF(CZ151, AN151, AH151)</f>
        <v>0</v>
      </c>
      <c r="L151">
        <f>IF(CZ151, AI151, AG151)</f>
        <v>0</v>
      </c>
      <c r="M151">
        <f>DB151 - IF(AU151&gt;1, L151*CV151*100.0/(AW151*DP151), 0)</f>
        <v>0</v>
      </c>
      <c r="N151">
        <f>((T151-J151/2)*M151-L151)/(T151+J151/2)</f>
        <v>0</v>
      </c>
      <c r="O151">
        <f>N151*(DI151+DJ151)/1000.0</f>
        <v>0</v>
      </c>
      <c r="P151">
        <f>(DB151 - IF(AU151&gt;1, L151*CV151*100.0/(AW151*DP151), 0))*(DI151+DJ151)/1000.0</f>
        <v>0</v>
      </c>
      <c r="Q151">
        <f>2.0/((1/S151-1/R151)+SIGN(S151)*SQRT((1/S151-1/R151)*(1/S151-1/R151) + 4*CW151/((CW151+1)*(CW151+1))*(2*1/S151*1/R151-1/R151*1/R151)))</f>
        <v>0</v>
      </c>
      <c r="R151">
        <f>IF(LEFT(CX151,1)&lt;&gt;"0",IF(LEFT(CX151,1)="1",3.0,CY151),$D$5+$E$5*(DP151*DI151/($K$5*1000))+$F$5*(DP151*DI151/($K$5*1000))*MAX(MIN(CV151,$J$5),$I$5)*MAX(MIN(CV151,$J$5),$I$5)+$G$5*MAX(MIN(CV151,$J$5),$I$5)*(DP151*DI151/($K$5*1000))+$H$5*(DP151*DI151/($K$5*1000))*(DP151*DI151/($K$5*1000)))</f>
        <v>0</v>
      </c>
      <c r="S151">
        <f>J151*(1000-(1000*0.61365*exp(17.502*W151/(240.97+W151))/(DI151+DJ151)+DD151)/2)/(1000*0.61365*exp(17.502*W151/(240.97+W151))/(DI151+DJ151)-DD151)</f>
        <v>0</v>
      </c>
      <c r="T151">
        <f>1/((CW151+1)/(Q151/1.6)+1/(R151/1.37)) + CW151/((CW151+1)/(Q151/1.6) + CW151/(R151/1.37))</f>
        <v>0</v>
      </c>
      <c r="U151">
        <f>(CR151*CU151)</f>
        <v>0</v>
      </c>
      <c r="V151">
        <f>(DK151+(U151+2*0.95*5.67E-8*(((DK151+$B$7)+273)^4-(DK151+273)^4)-44100*J151)/(1.84*29.3*R151+8*0.95*5.67E-8*(DK151+273)^3))</f>
        <v>0</v>
      </c>
      <c r="W151">
        <f>($C$7*DL151+$D$7*DM151+$E$7*V151)</f>
        <v>0</v>
      </c>
      <c r="X151">
        <f>0.61365*exp(17.502*W151/(240.97+W151))</f>
        <v>0</v>
      </c>
      <c r="Y151">
        <f>(Z151/AA151*100)</f>
        <v>0</v>
      </c>
      <c r="Z151">
        <f>DD151*(DI151+DJ151)/1000</f>
        <v>0</v>
      </c>
      <c r="AA151">
        <f>0.61365*exp(17.502*DK151/(240.97+DK151))</f>
        <v>0</v>
      </c>
      <c r="AB151">
        <f>(X151-DD151*(DI151+DJ151)/1000)</f>
        <v>0</v>
      </c>
      <c r="AC151">
        <f>(-J151*44100)</f>
        <v>0</v>
      </c>
      <c r="AD151">
        <f>2*29.3*R151*0.92*(DK151-W151)</f>
        <v>0</v>
      </c>
      <c r="AE151">
        <f>2*0.95*5.67E-8*(((DK151+$B$7)+273)^4-(W151+273)^4)</f>
        <v>0</v>
      </c>
      <c r="AF151">
        <f>U151+AE151+AC151+AD151</f>
        <v>0</v>
      </c>
      <c r="AG151">
        <f>DH151*AU151*(DC151-DB151*(1000-AU151*DE151)/(1000-AU151*DD151))/(100*CV151)</f>
        <v>0</v>
      </c>
      <c r="AH151">
        <f>1000*DH151*AU151*(DD151-DE151)/(100*CV151*(1000-AU151*DD151))</f>
        <v>0</v>
      </c>
      <c r="AI151">
        <f>(AJ151 - AK151 - DI151*1E3/(8.314*(DK151+273.15)) * AM151/DH151 * AL151) * DH151/(100*CV151) * (1000 - DE151)/1000</f>
        <v>0</v>
      </c>
      <c r="AJ151">
        <v>642.982083271052</v>
      </c>
      <c r="AK151">
        <v>621.903624242424</v>
      </c>
      <c r="AL151">
        <v>3.31223668165647</v>
      </c>
      <c r="AM151">
        <v>64.2423246042722</v>
      </c>
      <c r="AN151">
        <f>(AP151 - AO151 + DI151*1E3/(8.314*(DK151+273.15)) * AR151/DH151 * AQ151) * DH151/(100*CV151) * 1000/(1000 - AP151)</f>
        <v>0</v>
      </c>
      <c r="AO151">
        <v>24.5035428604974</v>
      </c>
      <c r="AP151">
        <v>25.3683424242424</v>
      </c>
      <c r="AQ151">
        <v>-6.77659674202272e-06</v>
      </c>
      <c r="AR151">
        <v>102.202052282038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MAX(0,($B$13+$C$13*DP151)/(1+$D$13*DP151)*DI151/(DK151+273)*$E$13)</f>
        <v>0</v>
      </c>
      <c r="AX151" t="s">
        <v>407</v>
      </c>
      <c r="AY151" t="s">
        <v>407</v>
      </c>
      <c r="AZ151">
        <v>0</v>
      </c>
      <c r="BA151">
        <v>0</v>
      </c>
      <c r="BB151">
        <f>1-AZ151/BA151</f>
        <v>0</v>
      </c>
      <c r="BC151">
        <v>0</v>
      </c>
      <c r="BD151" t="s">
        <v>407</v>
      </c>
      <c r="BE151" t="s">
        <v>407</v>
      </c>
      <c r="BF151">
        <v>0</v>
      </c>
      <c r="BG151">
        <v>0</v>
      </c>
      <c r="BH151">
        <f>1-BF151/BG151</f>
        <v>0</v>
      </c>
      <c r="BI151">
        <v>0.5</v>
      </c>
      <c r="BJ151">
        <f>CS151</f>
        <v>0</v>
      </c>
      <c r="BK151">
        <f>L151</f>
        <v>0</v>
      </c>
      <c r="BL151">
        <f>BH151*BI151*BJ151</f>
        <v>0</v>
      </c>
      <c r="BM151">
        <f>(BK151-BC151)/BJ151</f>
        <v>0</v>
      </c>
      <c r="BN151">
        <f>(BA151-BG151)/BG151</f>
        <v>0</v>
      </c>
      <c r="BO151">
        <f>AZ151/(BB151+AZ151/BG151)</f>
        <v>0</v>
      </c>
      <c r="BP151" t="s">
        <v>407</v>
      </c>
      <c r="BQ151">
        <v>0</v>
      </c>
      <c r="BR151">
        <f>IF(BQ151&lt;&gt;0, BQ151, BO151)</f>
        <v>0</v>
      </c>
      <c r="BS151">
        <f>1-BR151/BG151</f>
        <v>0</v>
      </c>
      <c r="BT151">
        <f>(BG151-BF151)/(BG151-BR151)</f>
        <v>0</v>
      </c>
      <c r="BU151">
        <f>(BA151-BG151)/(BA151-BR151)</f>
        <v>0</v>
      </c>
      <c r="BV151">
        <f>(BG151-BF151)/(BG151-AZ151)</f>
        <v>0</v>
      </c>
      <c r="BW151">
        <f>(BA151-BG151)/(BA151-AZ151)</f>
        <v>0</v>
      </c>
      <c r="BX151">
        <f>(BT151*BR151/BF151)</f>
        <v>0</v>
      </c>
      <c r="BY151">
        <f>(1-BX151)</f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f>$B$11*DQ151+$C$11*DR151+$F$11*EC151*(1-EF151)</f>
        <v>0</v>
      </c>
      <c r="CS151">
        <f>CR151*CT151</f>
        <v>0</v>
      </c>
      <c r="CT151">
        <f>($B$11*$D$9+$C$11*$D$9+$F$11*((EP151+EH151)/MAX(EP151+EH151+EQ151, 0.1)*$I$9+EQ151/MAX(EP151+EH151+EQ151, 0.1)*$J$9))/($B$11+$C$11+$F$11)</f>
        <v>0</v>
      </c>
      <c r="CU151">
        <f>($B$11*$K$9+$C$11*$K$9+$F$11*((EP151+EH151)/MAX(EP151+EH151+EQ151, 0.1)*$P$9+EQ151/MAX(EP151+EH151+EQ151, 0.1)*$Q$9))/($B$11+$C$11+$F$11)</f>
        <v>0</v>
      </c>
      <c r="CV151">
        <v>2.18</v>
      </c>
      <c r="CW151">
        <v>0.5</v>
      </c>
      <c r="CX151" t="s">
        <v>408</v>
      </c>
      <c r="CY151">
        <v>2</v>
      </c>
      <c r="CZ151" t="b">
        <v>1</v>
      </c>
      <c r="DA151">
        <v>1510790827.73214</v>
      </c>
      <c r="DB151">
        <v>582.120714285714</v>
      </c>
      <c r="DC151">
        <v>610.504535714286</v>
      </c>
      <c r="DD151">
        <v>25.3668285714286</v>
      </c>
      <c r="DE151">
        <v>24.5029714285714</v>
      </c>
      <c r="DF151">
        <v>574.331464285714</v>
      </c>
      <c r="DG151">
        <v>24.7878178571429</v>
      </c>
      <c r="DH151">
        <v>500.087214285714</v>
      </c>
      <c r="DI151">
        <v>89.6043785714286</v>
      </c>
      <c r="DJ151">
        <v>0.0999673464285714</v>
      </c>
      <c r="DK151">
        <v>26.8256035714286</v>
      </c>
      <c r="DL151">
        <v>27.49175</v>
      </c>
      <c r="DM151">
        <v>999.9</v>
      </c>
      <c r="DN151">
        <v>0</v>
      </c>
      <c r="DO151">
        <v>0</v>
      </c>
      <c r="DP151">
        <v>10000.5975</v>
      </c>
      <c r="DQ151">
        <v>0</v>
      </c>
      <c r="DR151">
        <v>9.93972428571429</v>
      </c>
      <c r="DS151">
        <v>-28.38365</v>
      </c>
      <c r="DT151">
        <v>597.271642857143</v>
      </c>
      <c r="DU151">
        <v>625.839285714286</v>
      </c>
      <c r="DV151">
        <v>0.863859</v>
      </c>
      <c r="DW151">
        <v>610.504535714286</v>
      </c>
      <c r="DX151">
        <v>24.5029714285714</v>
      </c>
      <c r="DY151">
        <v>2.2729775</v>
      </c>
      <c r="DZ151">
        <v>2.19557357142857</v>
      </c>
      <c r="EA151">
        <v>19.4861607142857</v>
      </c>
      <c r="EB151">
        <v>18.9300464285714</v>
      </c>
      <c r="EC151">
        <v>1999.98</v>
      </c>
      <c r="ED151">
        <v>0.980001642857143</v>
      </c>
      <c r="EE151">
        <v>0.0199980142857143</v>
      </c>
      <c r="EF151">
        <v>0</v>
      </c>
      <c r="EG151">
        <v>2.31476071428571</v>
      </c>
      <c r="EH151">
        <v>0</v>
      </c>
      <c r="EI151">
        <v>3692.48678571429</v>
      </c>
      <c r="EJ151">
        <v>17300</v>
      </c>
      <c r="EK151">
        <v>40.5845357142857</v>
      </c>
      <c r="EL151">
        <v>40.4684642857143</v>
      </c>
      <c r="EM151">
        <v>40.2229642857143</v>
      </c>
      <c r="EN151">
        <v>39.1113571428571</v>
      </c>
      <c r="EO151">
        <v>39.7497142857143</v>
      </c>
      <c r="EP151">
        <v>1959.98071428571</v>
      </c>
      <c r="EQ151">
        <v>39.9978571428571</v>
      </c>
      <c r="ER151">
        <v>0</v>
      </c>
      <c r="ES151">
        <v>1679678183.9</v>
      </c>
      <c r="ET151">
        <v>0</v>
      </c>
      <c r="EU151">
        <v>2.30298846153846</v>
      </c>
      <c r="EV151">
        <v>-0.426738470306166</v>
      </c>
      <c r="EW151">
        <v>23.4058119659176</v>
      </c>
      <c r="EX151">
        <v>3692.67076923077</v>
      </c>
      <c r="EY151">
        <v>15</v>
      </c>
      <c r="EZ151">
        <v>0</v>
      </c>
      <c r="FA151" t="s">
        <v>409</v>
      </c>
      <c r="FB151">
        <v>1510822609</v>
      </c>
      <c r="FC151">
        <v>1510822610</v>
      </c>
      <c r="FD151">
        <v>0</v>
      </c>
      <c r="FE151">
        <v>-0.09</v>
      </c>
      <c r="FF151">
        <v>-0.009</v>
      </c>
      <c r="FG151">
        <v>6.722</v>
      </c>
      <c r="FH151">
        <v>0.497</v>
      </c>
      <c r="FI151">
        <v>420</v>
      </c>
      <c r="FJ151">
        <v>24</v>
      </c>
      <c r="FK151">
        <v>0.26</v>
      </c>
      <c r="FL151">
        <v>0.06</v>
      </c>
      <c r="FM151">
        <v>0.86184685</v>
      </c>
      <c r="FN151">
        <v>0.0362575609756081</v>
      </c>
      <c r="FO151">
        <v>0.00400453750481875</v>
      </c>
      <c r="FP151">
        <v>1</v>
      </c>
      <c r="FQ151">
        <v>1</v>
      </c>
      <c r="FR151">
        <v>1</v>
      </c>
      <c r="FS151" t="s">
        <v>410</v>
      </c>
      <c r="FT151">
        <v>2.97367</v>
      </c>
      <c r="FU151">
        <v>2.75382</v>
      </c>
      <c r="FV151">
        <v>0.117888</v>
      </c>
      <c r="FW151">
        <v>0.122912</v>
      </c>
      <c r="FX151">
        <v>0.106151</v>
      </c>
      <c r="FY151">
        <v>0.1049</v>
      </c>
      <c r="FZ151">
        <v>34321.1</v>
      </c>
      <c r="GA151">
        <v>37226.6</v>
      </c>
      <c r="GB151">
        <v>35256.6</v>
      </c>
      <c r="GC151">
        <v>38490.4</v>
      </c>
      <c r="GD151">
        <v>44627.5</v>
      </c>
      <c r="GE151">
        <v>49735.2</v>
      </c>
      <c r="GF151">
        <v>55050</v>
      </c>
      <c r="GG151">
        <v>61708.2</v>
      </c>
      <c r="GH151">
        <v>1.99417</v>
      </c>
      <c r="GI151">
        <v>1.84137</v>
      </c>
      <c r="GJ151">
        <v>0.115268</v>
      </c>
      <c r="GK151">
        <v>0</v>
      </c>
      <c r="GL151">
        <v>25.6219</v>
      </c>
      <c r="GM151">
        <v>999.9</v>
      </c>
      <c r="GN151">
        <v>67.208</v>
      </c>
      <c r="GO151">
        <v>27.875</v>
      </c>
      <c r="GP151">
        <v>28.2567</v>
      </c>
      <c r="GQ151">
        <v>54.4994</v>
      </c>
      <c r="GR151">
        <v>48.9343</v>
      </c>
      <c r="GS151">
        <v>1</v>
      </c>
      <c r="GT151">
        <v>-0.0638313</v>
      </c>
      <c r="GU151">
        <v>0.451424</v>
      </c>
      <c r="GV151">
        <v>20.1496</v>
      </c>
      <c r="GW151">
        <v>5.19857</v>
      </c>
      <c r="GX151">
        <v>12.004</v>
      </c>
      <c r="GY151">
        <v>4.97535</v>
      </c>
      <c r="GZ151">
        <v>3.293</v>
      </c>
      <c r="HA151">
        <v>999.9</v>
      </c>
      <c r="HB151">
        <v>9999</v>
      </c>
      <c r="HC151">
        <v>9999</v>
      </c>
      <c r="HD151">
        <v>9999</v>
      </c>
      <c r="HE151">
        <v>1.86279</v>
      </c>
      <c r="HF151">
        <v>1.86783</v>
      </c>
      <c r="HG151">
        <v>1.8676</v>
      </c>
      <c r="HH151">
        <v>1.86873</v>
      </c>
      <c r="HI151">
        <v>1.86962</v>
      </c>
      <c r="HJ151">
        <v>1.86567</v>
      </c>
      <c r="HK151">
        <v>1.86676</v>
      </c>
      <c r="HL151">
        <v>1.86813</v>
      </c>
      <c r="HM151">
        <v>5</v>
      </c>
      <c r="HN151">
        <v>0</v>
      </c>
      <c r="HO151">
        <v>0</v>
      </c>
      <c r="HP151">
        <v>0</v>
      </c>
      <c r="HQ151" t="s">
        <v>411</v>
      </c>
      <c r="HR151" t="s">
        <v>412</v>
      </c>
      <c r="HS151" t="s">
        <v>413</v>
      </c>
      <c r="HT151" t="s">
        <v>413</v>
      </c>
      <c r="HU151" t="s">
        <v>413</v>
      </c>
      <c r="HV151" t="s">
        <v>413</v>
      </c>
      <c r="HW151">
        <v>0</v>
      </c>
      <c r="HX151">
        <v>100</v>
      </c>
      <c r="HY151">
        <v>100</v>
      </c>
      <c r="HZ151">
        <v>7.945</v>
      </c>
      <c r="IA151">
        <v>0.5791</v>
      </c>
      <c r="IB151">
        <v>4.05733592392587</v>
      </c>
      <c r="IC151">
        <v>0.00686039997816796</v>
      </c>
      <c r="ID151">
        <v>-6.09800565113382e-07</v>
      </c>
      <c r="IE151">
        <v>-3.62270322714017e-11</v>
      </c>
      <c r="IF151">
        <v>0.00552775430249796</v>
      </c>
      <c r="IG151">
        <v>-0.0240141547127097</v>
      </c>
      <c r="IH151">
        <v>0.00268956239764471</v>
      </c>
      <c r="II151">
        <v>-3.17667099220491e-05</v>
      </c>
      <c r="IJ151">
        <v>-3</v>
      </c>
      <c r="IK151">
        <v>2046</v>
      </c>
      <c r="IL151">
        <v>1</v>
      </c>
      <c r="IM151">
        <v>25</v>
      </c>
      <c r="IN151">
        <v>-529.6</v>
      </c>
      <c r="IO151">
        <v>-529.6</v>
      </c>
      <c r="IP151">
        <v>1.46362</v>
      </c>
      <c r="IQ151">
        <v>2.62451</v>
      </c>
      <c r="IR151">
        <v>1.54785</v>
      </c>
      <c r="IS151">
        <v>2.30957</v>
      </c>
      <c r="IT151">
        <v>1.34644</v>
      </c>
      <c r="IU151">
        <v>2.28394</v>
      </c>
      <c r="IV151">
        <v>31.9585</v>
      </c>
      <c r="IW151">
        <v>14.7625</v>
      </c>
      <c r="IX151">
        <v>18</v>
      </c>
      <c r="IY151">
        <v>504.161</v>
      </c>
      <c r="IZ151">
        <v>406.465</v>
      </c>
      <c r="JA151">
        <v>24.1586</v>
      </c>
      <c r="JB151">
        <v>26.431</v>
      </c>
      <c r="JC151">
        <v>30.0001</v>
      </c>
      <c r="JD151">
        <v>26.3821</v>
      </c>
      <c r="JE151">
        <v>26.3269</v>
      </c>
      <c r="JF151">
        <v>29.3074</v>
      </c>
      <c r="JG151">
        <v>23.5904</v>
      </c>
      <c r="JH151">
        <v>100</v>
      </c>
      <c r="JI151">
        <v>24.1631</v>
      </c>
      <c r="JJ151">
        <v>655.617</v>
      </c>
      <c r="JK151">
        <v>24.4771</v>
      </c>
      <c r="JL151">
        <v>102.164</v>
      </c>
      <c r="JM151">
        <v>102.733</v>
      </c>
    </row>
    <row r="152" spans="1:273">
      <c r="A152">
        <v>136</v>
      </c>
      <c r="B152">
        <v>1510790840</v>
      </c>
      <c r="C152">
        <v>2588.40000009537</v>
      </c>
      <c r="D152" t="s">
        <v>682</v>
      </c>
      <c r="E152" t="s">
        <v>683</v>
      </c>
      <c r="F152">
        <v>5</v>
      </c>
      <c r="G152" t="s">
        <v>405</v>
      </c>
      <c r="H152" t="s">
        <v>406</v>
      </c>
      <c r="I152">
        <v>1510790832.17857</v>
      </c>
      <c r="J152">
        <f>(K152)/1000</f>
        <v>0</v>
      </c>
      <c r="K152">
        <f>IF(CZ152, AN152, AH152)</f>
        <v>0</v>
      </c>
      <c r="L152">
        <f>IF(CZ152, AI152, AG152)</f>
        <v>0</v>
      </c>
      <c r="M152">
        <f>DB152 - IF(AU152&gt;1, L152*CV152*100.0/(AW152*DP152), 0)</f>
        <v>0</v>
      </c>
      <c r="N152">
        <f>((T152-J152/2)*M152-L152)/(T152+J152/2)</f>
        <v>0</v>
      </c>
      <c r="O152">
        <f>N152*(DI152+DJ152)/1000.0</f>
        <v>0</v>
      </c>
      <c r="P152">
        <f>(DB152 - IF(AU152&gt;1, L152*CV152*100.0/(AW152*DP152), 0))*(DI152+DJ152)/1000.0</f>
        <v>0</v>
      </c>
      <c r="Q152">
        <f>2.0/((1/S152-1/R152)+SIGN(S152)*SQRT((1/S152-1/R152)*(1/S152-1/R152) + 4*CW152/((CW152+1)*(CW152+1))*(2*1/S152*1/R152-1/R152*1/R152)))</f>
        <v>0</v>
      </c>
      <c r="R152">
        <f>IF(LEFT(CX152,1)&lt;&gt;"0",IF(LEFT(CX152,1)="1",3.0,CY152),$D$5+$E$5*(DP152*DI152/($K$5*1000))+$F$5*(DP152*DI152/($K$5*1000))*MAX(MIN(CV152,$J$5),$I$5)*MAX(MIN(CV152,$J$5),$I$5)+$G$5*MAX(MIN(CV152,$J$5),$I$5)*(DP152*DI152/($K$5*1000))+$H$5*(DP152*DI152/($K$5*1000))*(DP152*DI152/($K$5*1000)))</f>
        <v>0</v>
      </c>
      <c r="S152">
        <f>J152*(1000-(1000*0.61365*exp(17.502*W152/(240.97+W152))/(DI152+DJ152)+DD152)/2)/(1000*0.61365*exp(17.502*W152/(240.97+W152))/(DI152+DJ152)-DD152)</f>
        <v>0</v>
      </c>
      <c r="T152">
        <f>1/((CW152+1)/(Q152/1.6)+1/(R152/1.37)) + CW152/((CW152+1)/(Q152/1.6) + CW152/(R152/1.37))</f>
        <v>0</v>
      </c>
      <c r="U152">
        <f>(CR152*CU152)</f>
        <v>0</v>
      </c>
      <c r="V152">
        <f>(DK152+(U152+2*0.95*5.67E-8*(((DK152+$B$7)+273)^4-(DK152+273)^4)-44100*J152)/(1.84*29.3*R152+8*0.95*5.67E-8*(DK152+273)^3))</f>
        <v>0</v>
      </c>
      <c r="W152">
        <f>($C$7*DL152+$D$7*DM152+$E$7*V152)</f>
        <v>0</v>
      </c>
      <c r="X152">
        <f>0.61365*exp(17.502*W152/(240.97+W152))</f>
        <v>0</v>
      </c>
      <c r="Y152">
        <f>(Z152/AA152*100)</f>
        <v>0</v>
      </c>
      <c r="Z152">
        <f>DD152*(DI152+DJ152)/1000</f>
        <v>0</v>
      </c>
      <c r="AA152">
        <f>0.61365*exp(17.502*DK152/(240.97+DK152))</f>
        <v>0</v>
      </c>
      <c r="AB152">
        <f>(X152-DD152*(DI152+DJ152)/1000)</f>
        <v>0</v>
      </c>
      <c r="AC152">
        <f>(-J152*44100)</f>
        <v>0</v>
      </c>
      <c r="AD152">
        <f>2*29.3*R152*0.92*(DK152-W152)</f>
        <v>0</v>
      </c>
      <c r="AE152">
        <f>2*0.95*5.67E-8*(((DK152+$B$7)+273)^4-(W152+273)^4)</f>
        <v>0</v>
      </c>
      <c r="AF152">
        <f>U152+AE152+AC152+AD152</f>
        <v>0</v>
      </c>
      <c r="AG152">
        <f>DH152*AU152*(DC152-DB152*(1000-AU152*DE152)/(1000-AU152*DD152))/(100*CV152)</f>
        <v>0</v>
      </c>
      <c r="AH152">
        <f>1000*DH152*AU152*(DD152-DE152)/(100*CV152*(1000-AU152*DD152))</f>
        <v>0</v>
      </c>
      <c r="AI152">
        <f>(AJ152 - AK152 - DI152*1E3/(8.314*(DK152+273.15)) * AM152/DH152 * AL152) * DH152/(100*CV152) * (1000 - DE152)/1000</f>
        <v>0</v>
      </c>
      <c r="AJ152">
        <v>658.63928202508</v>
      </c>
      <c r="AK152">
        <v>637.052363636364</v>
      </c>
      <c r="AL152">
        <v>3.37680563710821</v>
      </c>
      <c r="AM152">
        <v>64.2423246042722</v>
      </c>
      <c r="AN152">
        <f>(AP152 - AO152 + DI152*1E3/(8.314*(DK152+273.15)) * AR152/DH152 * AQ152) * DH152/(100*CV152) * 1000/(1000 - AP152)</f>
        <v>0</v>
      </c>
      <c r="AO152">
        <v>24.5033875280735</v>
      </c>
      <c r="AP152">
        <v>25.3708460606061</v>
      </c>
      <c r="AQ152">
        <v>2.1102290648349e-05</v>
      </c>
      <c r="AR152">
        <v>102.202052282038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MAX(0,($B$13+$C$13*DP152)/(1+$D$13*DP152)*DI152/(DK152+273)*$E$13)</f>
        <v>0</v>
      </c>
      <c r="AX152" t="s">
        <v>407</v>
      </c>
      <c r="AY152" t="s">
        <v>407</v>
      </c>
      <c r="AZ152">
        <v>0</v>
      </c>
      <c r="BA152">
        <v>0</v>
      </c>
      <c r="BB152">
        <f>1-AZ152/BA152</f>
        <v>0</v>
      </c>
      <c r="BC152">
        <v>0</v>
      </c>
      <c r="BD152" t="s">
        <v>407</v>
      </c>
      <c r="BE152" t="s">
        <v>407</v>
      </c>
      <c r="BF152">
        <v>0</v>
      </c>
      <c r="BG152">
        <v>0</v>
      </c>
      <c r="BH152">
        <f>1-BF152/BG152</f>
        <v>0</v>
      </c>
      <c r="BI152">
        <v>0.5</v>
      </c>
      <c r="BJ152">
        <f>CS152</f>
        <v>0</v>
      </c>
      <c r="BK152">
        <f>L152</f>
        <v>0</v>
      </c>
      <c r="BL152">
        <f>BH152*BI152*BJ152</f>
        <v>0</v>
      </c>
      <c r="BM152">
        <f>(BK152-BC152)/BJ152</f>
        <v>0</v>
      </c>
      <c r="BN152">
        <f>(BA152-BG152)/BG152</f>
        <v>0</v>
      </c>
      <c r="BO152">
        <f>AZ152/(BB152+AZ152/BG152)</f>
        <v>0</v>
      </c>
      <c r="BP152" t="s">
        <v>407</v>
      </c>
      <c r="BQ152">
        <v>0</v>
      </c>
      <c r="BR152">
        <f>IF(BQ152&lt;&gt;0, BQ152, BO152)</f>
        <v>0</v>
      </c>
      <c r="BS152">
        <f>1-BR152/BG152</f>
        <v>0</v>
      </c>
      <c r="BT152">
        <f>(BG152-BF152)/(BG152-BR152)</f>
        <v>0</v>
      </c>
      <c r="BU152">
        <f>(BA152-BG152)/(BA152-BR152)</f>
        <v>0</v>
      </c>
      <c r="BV152">
        <f>(BG152-BF152)/(BG152-AZ152)</f>
        <v>0</v>
      </c>
      <c r="BW152">
        <f>(BA152-BG152)/(BA152-AZ152)</f>
        <v>0</v>
      </c>
      <c r="BX152">
        <f>(BT152*BR152/BF152)</f>
        <v>0</v>
      </c>
      <c r="BY152">
        <f>(1-BX152)</f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f>$B$11*DQ152+$C$11*DR152+$F$11*EC152*(1-EF152)</f>
        <v>0</v>
      </c>
      <c r="CS152">
        <f>CR152*CT152</f>
        <v>0</v>
      </c>
      <c r="CT152">
        <f>($B$11*$D$9+$C$11*$D$9+$F$11*((EP152+EH152)/MAX(EP152+EH152+EQ152, 0.1)*$I$9+EQ152/MAX(EP152+EH152+EQ152, 0.1)*$J$9))/($B$11+$C$11+$F$11)</f>
        <v>0</v>
      </c>
      <c r="CU152">
        <f>($B$11*$K$9+$C$11*$K$9+$F$11*((EP152+EH152)/MAX(EP152+EH152+EQ152, 0.1)*$P$9+EQ152/MAX(EP152+EH152+EQ152, 0.1)*$Q$9))/($B$11+$C$11+$F$11)</f>
        <v>0</v>
      </c>
      <c r="CV152">
        <v>2.18</v>
      </c>
      <c r="CW152">
        <v>0.5</v>
      </c>
      <c r="CX152" t="s">
        <v>408</v>
      </c>
      <c r="CY152">
        <v>2</v>
      </c>
      <c r="CZ152" t="b">
        <v>1</v>
      </c>
      <c r="DA152">
        <v>1510790832.17857</v>
      </c>
      <c r="DB152">
        <v>596.836857142857</v>
      </c>
      <c r="DC152">
        <v>625.342071428571</v>
      </c>
      <c r="DD152">
        <v>25.36845</v>
      </c>
      <c r="DE152">
        <v>24.503125</v>
      </c>
      <c r="DF152">
        <v>588.95825</v>
      </c>
      <c r="DG152">
        <v>24.7893607142857</v>
      </c>
      <c r="DH152">
        <v>500.081642857143</v>
      </c>
      <c r="DI152">
        <v>89.60425</v>
      </c>
      <c r="DJ152">
        <v>0.0999911071428571</v>
      </c>
      <c r="DK152">
        <v>26.8249642857143</v>
      </c>
      <c r="DL152">
        <v>27.4937928571429</v>
      </c>
      <c r="DM152">
        <v>999.9</v>
      </c>
      <c r="DN152">
        <v>0</v>
      </c>
      <c r="DO152">
        <v>0</v>
      </c>
      <c r="DP152">
        <v>9993.52285714286</v>
      </c>
      <c r="DQ152">
        <v>0</v>
      </c>
      <c r="DR152">
        <v>9.94987</v>
      </c>
      <c r="DS152">
        <v>-28.5051</v>
      </c>
      <c r="DT152">
        <v>612.371785714286</v>
      </c>
      <c r="DU152">
        <v>641.049607142857</v>
      </c>
      <c r="DV152">
        <v>0.865331285714286</v>
      </c>
      <c r="DW152">
        <v>625.342071428571</v>
      </c>
      <c r="DX152">
        <v>24.503125</v>
      </c>
      <c r="DY152">
        <v>2.27312</v>
      </c>
      <c r="DZ152">
        <v>2.19558321428571</v>
      </c>
      <c r="EA152">
        <v>19.4871607142857</v>
      </c>
      <c r="EB152">
        <v>18.9301285714286</v>
      </c>
      <c r="EC152">
        <v>1999.97892857143</v>
      </c>
      <c r="ED152">
        <v>0.980001428571429</v>
      </c>
      <c r="EE152">
        <v>0.0199982428571429</v>
      </c>
      <c r="EF152">
        <v>0</v>
      </c>
      <c r="EG152">
        <v>2.29039285714286</v>
      </c>
      <c r="EH152">
        <v>0</v>
      </c>
      <c r="EI152">
        <v>3694.23</v>
      </c>
      <c r="EJ152">
        <v>17299.9821428571</v>
      </c>
      <c r="EK152">
        <v>40.5466071428571</v>
      </c>
      <c r="EL152">
        <v>40.4371785714286</v>
      </c>
      <c r="EM152">
        <v>40.1961071428571</v>
      </c>
      <c r="EN152">
        <v>39.0623571428571</v>
      </c>
      <c r="EO152">
        <v>39.7117857142857</v>
      </c>
      <c r="EP152">
        <v>1959.97892857143</v>
      </c>
      <c r="EQ152">
        <v>40</v>
      </c>
      <c r="ER152">
        <v>0</v>
      </c>
      <c r="ES152">
        <v>1679678188.7</v>
      </c>
      <c r="ET152">
        <v>0</v>
      </c>
      <c r="EU152">
        <v>2.26709615384615</v>
      </c>
      <c r="EV152">
        <v>0.542006832415727</v>
      </c>
      <c r="EW152">
        <v>25.3661538489305</v>
      </c>
      <c r="EX152">
        <v>3694.57923076923</v>
      </c>
      <c r="EY152">
        <v>15</v>
      </c>
      <c r="EZ152">
        <v>0</v>
      </c>
      <c r="FA152" t="s">
        <v>409</v>
      </c>
      <c r="FB152">
        <v>1510822609</v>
      </c>
      <c r="FC152">
        <v>1510822610</v>
      </c>
      <c r="FD152">
        <v>0</v>
      </c>
      <c r="FE152">
        <v>-0.09</v>
      </c>
      <c r="FF152">
        <v>-0.009</v>
      </c>
      <c r="FG152">
        <v>6.722</v>
      </c>
      <c r="FH152">
        <v>0.497</v>
      </c>
      <c r="FI152">
        <v>420</v>
      </c>
      <c r="FJ152">
        <v>24</v>
      </c>
      <c r="FK152">
        <v>0.26</v>
      </c>
      <c r="FL152">
        <v>0.06</v>
      </c>
      <c r="FM152">
        <v>0.863745</v>
      </c>
      <c r="FN152">
        <v>0.0220141254355415</v>
      </c>
      <c r="FO152">
        <v>0.0025597323411905</v>
      </c>
      <c r="FP152">
        <v>1</v>
      </c>
      <c r="FQ152">
        <v>1</v>
      </c>
      <c r="FR152">
        <v>1</v>
      </c>
      <c r="FS152" t="s">
        <v>410</v>
      </c>
      <c r="FT152">
        <v>2.97333</v>
      </c>
      <c r="FU152">
        <v>2.75356</v>
      </c>
      <c r="FV152">
        <v>0.119904</v>
      </c>
      <c r="FW152">
        <v>0.124857</v>
      </c>
      <c r="FX152">
        <v>0.106153</v>
      </c>
      <c r="FY152">
        <v>0.104897</v>
      </c>
      <c r="FZ152">
        <v>34242.9</v>
      </c>
      <c r="GA152">
        <v>37144.1</v>
      </c>
      <c r="GB152">
        <v>35256.9</v>
      </c>
      <c r="GC152">
        <v>38490.3</v>
      </c>
      <c r="GD152">
        <v>44627.6</v>
      </c>
      <c r="GE152">
        <v>49735.5</v>
      </c>
      <c r="GF152">
        <v>55050.2</v>
      </c>
      <c r="GG152">
        <v>61708.3</v>
      </c>
      <c r="GH152">
        <v>1.99398</v>
      </c>
      <c r="GI152">
        <v>1.84155</v>
      </c>
      <c r="GJ152">
        <v>0.114441</v>
      </c>
      <c r="GK152">
        <v>0</v>
      </c>
      <c r="GL152">
        <v>25.6195</v>
      </c>
      <c r="GM152">
        <v>999.9</v>
      </c>
      <c r="GN152">
        <v>67.208</v>
      </c>
      <c r="GO152">
        <v>27.885</v>
      </c>
      <c r="GP152">
        <v>28.2756</v>
      </c>
      <c r="GQ152">
        <v>54.8694</v>
      </c>
      <c r="GR152">
        <v>49.4351</v>
      </c>
      <c r="GS152">
        <v>1</v>
      </c>
      <c r="GT152">
        <v>-0.0638059</v>
      </c>
      <c r="GU152">
        <v>0.499526</v>
      </c>
      <c r="GV152">
        <v>20.1493</v>
      </c>
      <c r="GW152">
        <v>5.19797</v>
      </c>
      <c r="GX152">
        <v>12.004</v>
      </c>
      <c r="GY152">
        <v>4.9752</v>
      </c>
      <c r="GZ152">
        <v>3.293</v>
      </c>
      <c r="HA152">
        <v>999.9</v>
      </c>
      <c r="HB152">
        <v>9999</v>
      </c>
      <c r="HC152">
        <v>9999</v>
      </c>
      <c r="HD152">
        <v>9999</v>
      </c>
      <c r="HE152">
        <v>1.86279</v>
      </c>
      <c r="HF152">
        <v>1.86783</v>
      </c>
      <c r="HG152">
        <v>1.8676</v>
      </c>
      <c r="HH152">
        <v>1.86873</v>
      </c>
      <c r="HI152">
        <v>1.86966</v>
      </c>
      <c r="HJ152">
        <v>1.86569</v>
      </c>
      <c r="HK152">
        <v>1.86676</v>
      </c>
      <c r="HL152">
        <v>1.86813</v>
      </c>
      <c r="HM152">
        <v>5</v>
      </c>
      <c r="HN152">
        <v>0</v>
      </c>
      <c r="HO152">
        <v>0</v>
      </c>
      <c r="HP152">
        <v>0</v>
      </c>
      <c r="HQ152" t="s">
        <v>411</v>
      </c>
      <c r="HR152" t="s">
        <v>412</v>
      </c>
      <c r="HS152" t="s">
        <v>413</v>
      </c>
      <c r="HT152" t="s">
        <v>413</v>
      </c>
      <c r="HU152" t="s">
        <v>413</v>
      </c>
      <c r="HV152" t="s">
        <v>413</v>
      </c>
      <c r="HW152">
        <v>0</v>
      </c>
      <c r="HX152">
        <v>100</v>
      </c>
      <c r="HY152">
        <v>100</v>
      </c>
      <c r="HZ152">
        <v>8.035</v>
      </c>
      <c r="IA152">
        <v>0.5793</v>
      </c>
      <c r="IB152">
        <v>4.05733592392587</v>
      </c>
      <c r="IC152">
        <v>0.00686039997816796</v>
      </c>
      <c r="ID152">
        <v>-6.09800565113382e-07</v>
      </c>
      <c r="IE152">
        <v>-3.62270322714017e-11</v>
      </c>
      <c r="IF152">
        <v>0.00552775430249796</v>
      </c>
      <c r="IG152">
        <v>-0.0240141547127097</v>
      </c>
      <c r="IH152">
        <v>0.00268956239764471</v>
      </c>
      <c r="II152">
        <v>-3.17667099220491e-05</v>
      </c>
      <c r="IJ152">
        <v>-3</v>
      </c>
      <c r="IK152">
        <v>2046</v>
      </c>
      <c r="IL152">
        <v>1</v>
      </c>
      <c r="IM152">
        <v>25</v>
      </c>
      <c r="IN152">
        <v>-529.5</v>
      </c>
      <c r="IO152">
        <v>-529.5</v>
      </c>
      <c r="IP152">
        <v>1.48926</v>
      </c>
      <c r="IQ152">
        <v>2.60864</v>
      </c>
      <c r="IR152">
        <v>1.54785</v>
      </c>
      <c r="IS152">
        <v>2.30957</v>
      </c>
      <c r="IT152">
        <v>1.34644</v>
      </c>
      <c r="IU152">
        <v>2.4353</v>
      </c>
      <c r="IV152">
        <v>31.9585</v>
      </c>
      <c r="IW152">
        <v>14.7712</v>
      </c>
      <c r="IX152">
        <v>18</v>
      </c>
      <c r="IY152">
        <v>504.028</v>
      </c>
      <c r="IZ152">
        <v>406.562</v>
      </c>
      <c r="JA152">
        <v>24.1646</v>
      </c>
      <c r="JB152">
        <v>26.431</v>
      </c>
      <c r="JC152">
        <v>30.0002</v>
      </c>
      <c r="JD152">
        <v>26.3821</v>
      </c>
      <c r="JE152">
        <v>26.3269</v>
      </c>
      <c r="JF152">
        <v>29.8231</v>
      </c>
      <c r="JG152">
        <v>23.5904</v>
      </c>
      <c r="JH152">
        <v>100</v>
      </c>
      <c r="JI152">
        <v>24.1481</v>
      </c>
      <c r="JJ152">
        <v>675.739</v>
      </c>
      <c r="JK152">
        <v>24.4767</v>
      </c>
      <c r="JL152">
        <v>102.165</v>
      </c>
      <c r="JM152">
        <v>102.733</v>
      </c>
    </row>
    <row r="153" spans="1:273">
      <c r="A153">
        <v>137</v>
      </c>
      <c r="B153">
        <v>1510790845.5</v>
      </c>
      <c r="C153">
        <v>2593.90000009537</v>
      </c>
      <c r="D153" t="s">
        <v>684</v>
      </c>
      <c r="E153" t="s">
        <v>685</v>
      </c>
      <c r="F153">
        <v>5</v>
      </c>
      <c r="G153" t="s">
        <v>405</v>
      </c>
      <c r="H153" t="s">
        <v>406</v>
      </c>
      <c r="I153">
        <v>1510790837.75</v>
      </c>
      <c r="J153">
        <f>(K153)/1000</f>
        <v>0</v>
      </c>
      <c r="K153">
        <f>IF(CZ153, AN153, AH153)</f>
        <v>0</v>
      </c>
      <c r="L153">
        <f>IF(CZ153, AI153, AG153)</f>
        <v>0</v>
      </c>
      <c r="M153">
        <f>DB153 - IF(AU153&gt;1, L153*CV153*100.0/(AW153*DP153), 0)</f>
        <v>0</v>
      </c>
      <c r="N153">
        <f>((T153-J153/2)*M153-L153)/(T153+J153/2)</f>
        <v>0</v>
      </c>
      <c r="O153">
        <f>N153*(DI153+DJ153)/1000.0</f>
        <v>0</v>
      </c>
      <c r="P153">
        <f>(DB153 - IF(AU153&gt;1, L153*CV153*100.0/(AW153*DP153), 0))*(DI153+DJ153)/1000.0</f>
        <v>0</v>
      </c>
      <c r="Q153">
        <f>2.0/((1/S153-1/R153)+SIGN(S153)*SQRT((1/S153-1/R153)*(1/S153-1/R153) + 4*CW153/((CW153+1)*(CW153+1))*(2*1/S153*1/R153-1/R153*1/R153)))</f>
        <v>0</v>
      </c>
      <c r="R153">
        <f>IF(LEFT(CX153,1)&lt;&gt;"0",IF(LEFT(CX153,1)="1",3.0,CY153),$D$5+$E$5*(DP153*DI153/($K$5*1000))+$F$5*(DP153*DI153/($K$5*1000))*MAX(MIN(CV153,$J$5),$I$5)*MAX(MIN(CV153,$J$5),$I$5)+$G$5*MAX(MIN(CV153,$J$5),$I$5)*(DP153*DI153/($K$5*1000))+$H$5*(DP153*DI153/($K$5*1000))*(DP153*DI153/($K$5*1000)))</f>
        <v>0</v>
      </c>
      <c r="S153">
        <f>J153*(1000-(1000*0.61365*exp(17.502*W153/(240.97+W153))/(DI153+DJ153)+DD153)/2)/(1000*0.61365*exp(17.502*W153/(240.97+W153))/(DI153+DJ153)-DD153)</f>
        <v>0</v>
      </c>
      <c r="T153">
        <f>1/((CW153+1)/(Q153/1.6)+1/(R153/1.37)) + CW153/((CW153+1)/(Q153/1.6) + CW153/(R153/1.37))</f>
        <v>0</v>
      </c>
      <c r="U153">
        <f>(CR153*CU153)</f>
        <v>0</v>
      </c>
      <c r="V153">
        <f>(DK153+(U153+2*0.95*5.67E-8*(((DK153+$B$7)+273)^4-(DK153+273)^4)-44100*J153)/(1.84*29.3*R153+8*0.95*5.67E-8*(DK153+273)^3))</f>
        <v>0</v>
      </c>
      <c r="W153">
        <f>($C$7*DL153+$D$7*DM153+$E$7*V153)</f>
        <v>0</v>
      </c>
      <c r="X153">
        <f>0.61365*exp(17.502*W153/(240.97+W153))</f>
        <v>0</v>
      </c>
      <c r="Y153">
        <f>(Z153/AA153*100)</f>
        <v>0</v>
      </c>
      <c r="Z153">
        <f>DD153*(DI153+DJ153)/1000</f>
        <v>0</v>
      </c>
      <c r="AA153">
        <f>0.61365*exp(17.502*DK153/(240.97+DK153))</f>
        <v>0</v>
      </c>
      <c r="AB153">
        <f>(X153-DD153*(DI153+DJ153)/1000)</f>
        <v>0</v>
      </c>
      <c r="AC153">
        <f>(-J153*44100)</f>
        <v>0</v>
      </c>
      <c r="AD153">
        <f>2*29.3*R153*0.92*(DK153-W153)</f>
        <v>0</v>
      </c>
      <c r="AE153">
        <f>2*0.95*5.67E-8*(((DK153+$B$7)+273)^4-(W153+273)^4)</f>
        <v>0</v>
      </c>
      <c r="AF153">
        <f>U153+AE153+AC153+AD153</f>
        <v>0</v>
      </c>
      <c r="AG153">
        <f>DH153*AU153*(DC153-DB153*(1000-AU153*DE153)/(1000-AU153*DD153))/(100*CV153)</f>
        <v>0</v>
      </c>
      <c r="AH153">
        <f>1000*DH153*AU153*(DD153-DE153)/(100*CV153*(1000-AU153*DD153))</f>
        <v>0</v>
      </c>
      <c r="AI153">
        <f>(AJ153 - AK153 - DI153*1E3/(8.314*(DK153+273.15)) * AM153/DH153 * AL153) * DH153/(100*CV153) * (1000 - DE153)/1000</f>
        <v>0</v>
      </c>
      <c r="AJ153">
        <v>676.900155117603</v>
      </c>
      <c r="AK153">
        <v>655.379484848485</v>
      </c>
      <c r="AL153">
        <v>3.34022859478573</v>
      </c>
      <c r="AM153">
        <v>64.2423246042722</v>
      </c>
      <c r="AN153">
        <f>(AP153 - AO153 + DI153*1E3/(8.314*(DK153+273.15)) * AR153/DH153 * AQ153) * DH153/(100*CV153) * 1000/(1000 - AP153)</f>
        <v>0</v>
      </c>
      <c r="AO153">
        <v>24.5033356704008</v>
      </c>
      <c r="AP153">
        <v>25.3728890909091</v>
      </c>
      <c r="AQ153">
        <v>2.08422778737639e-05</v>
      </c>
      <c r="AR153">
        <v>102.202052282038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MAX(0,($B$13+$C$13*DP153)/(1+$D$13*DP153)*DI153/(DK153+273)*$E$13)</f>
        <v>0</v>
      </c>
      <c r="AX153" t="s">
        <v>407</v>
      </c>
      <c r="AY153" t="s">
        <v>407</v>
      </c>
      <c r="AZ153">
        <v>0</v>
      </c>
      <c r="BA153">
        <v>0</v>
      </c>
      <c r="BB153">
        <f>1-AZ153/BA153</f>
        <v>0</v>
      </c>
      <c r="BC153">
        <v>0</v>
      </c>
      <c r="BD153" t="s">
        <v>407</v>
      </c>
      <c r="BE153" t="s">
        <v>407</v>
      </c>
      <c r="BF153">
        <v>0</v>
      </c>
      <c r="BG153">
        <v>0</v>
      </c>
      <c r="BH153">
        <f>1-BF153/BG153</f>
        <v>0</v>
      </c>
      <c r="BI153">
        <v>0.5</v>
      </c>
      <c r="BJ153">
        <f>CS153</f>
        <v>0</v>
      </c>
      <c r="BK153">
        <f>L153</f>
        <v>0</v>
      </c>
      <c r="BL153">
        <f>BH153*BI153*BJ153</f>
        <v>0</v>
      </c>
      <c r="BM153">
        <f>(BK153-BC153)/BJ153</f>
        <v>0</v>
      </c>
      <c r="BN153">
        <f>(BA153-BG153)/BG153</f>
        <v>0</v>
      </c>
      <c r="BO153">
        <f>AZ153/(BB153+AZ153/BG153)</f>
        <v>0</v>
      </c>
      <c r="BP153" t="s">
        <v>407</v>
      </c>
      <c r="BQ153">
        <v>0</v>
      </c>
      <c r="BR153">
        <f>IF(BQ153&lt;&gt;0, BQ153, BO153)</f>
        <v>0</v>
      </c>
      <c r="BS153">
        <f>1-BR153/BG153</f>
        <v>0</v>
      </c>
      <c r="BT153">
        <f>(BG153-BF153)/(BG153-BR153)</f>
        <v>0</v>
      </c>
      <c r="BU153">
        <f>(BA153-BG153)/(BA153-BR153)</f>
        <v>0</v>
      </c>
      <c r="BV153">
        <f>(BG153-BF153)/(BG153-AZ153)</f>
        <v>0</v>
      </c>
      <c r="BW153">
        <f>(BA153-BG153)/(BA153-AZ153)</f>
        <v>0</v>
      </c>
      <c r="BX153">
        <f>(BT153*BR153/BF153)</f>
        <v>0</v>
      </c>
      <c r="BY153">
        <f>(1-BX153)</f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f>$B$11*DQ153+$C$11*DR153+$F$11*EC153*(1-EF153)</f>
        <v>0</v>
      </c>
      <c r="CS153">
        <f>CR153*CT153</f>
        <v>0</v>
      </c>
      <c r="CT153">
        <f>($B$11*$D$9+$C$11*$D$9+$F$11*((EP153+EH153)/MAX(EP153+EH153+EQ153, 0.1)*$I$9+EQ153/MAX(EP153+EH153+EQ153, 0.1)*$J$9))/($B$11+$C$11+$F$11)</f>
        <v>0</v>
      </c>
      <c r="CU153">
        <f>($B$11*$K$9+$C$11*$K$9+$F$11*((EP153+EH153)/MAX(EP153+EH153+EQ153, 0.1)*$P$9+EQ153/MAX(EP153+EH153+EQ153, 0.1)*$Q$9))/($B$11+$C$11+$F$11)</f>
        <v>0</v>
      </c>
      <c r="CV153">
        <v>2.18</v>
      </c>
      <c r="CW153">
        <v>0.5</v>
      </c>
      <c r="CX153" t="s">
        <v>408</v>
      </c>
      <c r="CY153">
        <v>2</v>
      </c>
      <c r="CZ153" t="b">
        <v>1</v>
      </c>
      <c r="DA153">
        <v>1510790837.75</v>
      </c>
      <c r="DB153">
        <v>615.133</v>
      </c>
      <c r="DC153">
        <v>643.512785714286</v>
      </c>
      <c r="DD153">
        <v>25.3702178571429</v>
      </c>
      <c r="DE153">
        <v>24.5032964285714</v>
      </c>
      <c r="DF153">
        <v>607.143607142857</v>
      </c>
      <c r="DG153">
        <v>24.7910428571429</v>
      </c>
      <c r="DH153">
        <v>500.073928571429</v>
      </c>
      <c r="DI153">
        <v>89.6034607142857</v>
      </c>
      <c r="DJ153">
        <v>0.0999905107142857</v>
      </c>
      <c r="DK153">
        <v>26.826275</v>
      </c>
      <c r="DL153">
        <v>27.49475</v>
      </c>
      <c r="DM153">
        <v>999.9</v>
      </c>
      <c r="DN153">
        <v>0</v>
      </c>
      <c r="DO153">
        <v>0</v>
      </c>
      <c r="DP153">
        <v>9991.72214285714</v>
      </c>
      <c r="DQ153">
        <v>0</v>
      </c>
      <c r="DR153">
        <v>9.96563035714286</v>
      </c>
      <c r="DS153">
        <v>-28.3796928571429</v>
      </c>
      <c r="DT153">
        <v>631.145321428571</v>
      </c>
      <c r="DU153">
        <v>659.676928571428</v>
      </c>
      <c r="DV153">
        <v>0.866936285714286</v>
      </c>
      <c r="DW153">
        <v>643.512785714286</v>
      </c>
      <c r="DX153">
        <v>24.5032964285714</v>
      </c>
      <c r="DY153">
        <v>2.27325857142857</v>
      </c>
      <c r="DZ153">
        <v>2.19557892857143</v>
      </c>
      <c r="EA153">
        <v>19.4881392857143</v>
      </c>
      <c r="EB153">
        <v>18.9300964285714</v>
      </c>
      <c r="EC153">
        <v>2000.00178571429</v>
      </c>
      <c r="ED153">
        <v>0.980001321428572</v>
      </c>
      <c r="EE153">
        <v>0.0199983571428571</v>
      </c>
      <c r="EF153">
        <v>0</v>
      </c>
      <c r="EG153">
        <v>2.346825</v>
      </c>
      <c r="EH153">
        <v>0</v>
      </c>
      <c r="EI153">
        <v>3696.80857142857</v>
      </c>
      <c r="EJ153">
        <v>17300.1785714286</v>
      </c>
      <c r="EK153">
        <v>40.4997142857143</v>
      </c>
      <c r="EL153">
        <v>40.4037857142857</v>
      </c>
      <c r="EM153">
        <v>40.1582142857143</v>
      </c>
      <c r="EN153">
        <v>39.0042142857143</v>
      </c>
      <c r="EO153">
        <v>39.6715714285714</v>
      </c>
      <c r="EP153">
        <v>1960.00178571429</v>
      </c>
      <c r="EQ153">
        <v>40</v>
      </c>
      <c r="ER153">
        <v>0</v>
      </c>
      <c r="ES153">
        <v>1679678193.5</v>
      </c>
      <c r="ET153">
        <v>0</v>
      </c>
      <c r="EU153">
        <v>2.33636923076923</v>
      </c>
      <c r="EV153">
        <v>0.199507696601381</v>
      </c>
      <c r="EW153">
        <v>29.2495725959168</v>
      </c>
      <c r="EX153">
        <v>3696.80807692308</v>
      </c>
      <c r="EY153">
        <v>15</v>
      </c>
      <c r="EZ153">
        <v>0</v>
      </c>
      <c r="FA153" t="s">
        <v>409</v>
      </c>
      <c r="FB153">
        <v>1510822609</v>
      </c>
      <c r="FC153">
        <v>1510822610</v>
      </c>
      <c r="FD153">
        <v>0</v>
      </c>
      <c r="FE153">
        <v>-0.09</v>
      </c>
      <c r="FF153">
        <v>-0.009</v>
      </c>
      <c r="FG153">
        <v>6.722</v>
      </c>
      <c r="FH153">
        <v>0.497</v>
      </c>
      <c r="FI153">
        <v>420</v>
      </c>
      <c r="FJ153">
        <v>24</v>
      </c>
      <c r="FK153">
        <v>0.26</v>
      </c>
      <c r="FL153">
        <v>0.06</v>
      </c>
      <c r="FM153">
        <v>0.8664519</v>
      </c>
      <c r="FN153">
        <v>0.0183265440900562</v>
      </c>
      <c r="FO153">
        <v>0.00207153136350865</v>
      </c>
      <c r="FP153">
        <v>1</v>
      </c>
      <c r="FQ153">
        <v>1</v>
      </c>
      <c r="FR153">
        <v>1</v>
      </c>
      <c r="FS153" t="s">
        <v>410</v>
      </c>
      <c r="FT153">
        <v>2.97363</v>
      </c>
      <c r="FU153">
        <v>2.75403</v>
      </c>
      <c r="FV153">
        <v>0.122321</v>
      </c>
      <c r="FW153">
        <v>0.127344</v>
      </c>
      <c r="FX153">
        <v>0.106158</v>
      </c>
      <c r="FY153">
        <v>0.104891</v>
      </c>
      <c r="FZ153">
        <v>34148.6</v>
      </c>
      <c r="GA153">
        <v>37038.8</v>
      </c>
      <c r="GB153">
        <v>35256.6</v>
      </c>
      <c r="GC153">
        <v>38490.5</v>
      </c>
      <c r="GD153">
        <v>44627.4</v>
      </c>
      <c r="GE153">
        <v>49735.9</v>
      </c>
      <c r="GF153">
        <v>55050.2</v>
      </c>
      <c r="GG153">
        <v>61708.3</v>
      </c>
      <c r="GH153">
        <v>1.99415</v>
      </c>
      <c r="GI153">
        <v>1.84155</v>
      </c>
      <c r="GJ153">
        <v>0.115082</v>
      </c>
      <c r="GK153">
        <v>0</v>
      </c>
      <c r="GL153">
        <v>25.6167</v>
      </c>
      <c r="GM153">
        <v>999.9</v>
      </c>
      <c r="GN153">
        <v>67.208</v>
      </c>
      <c r="GO153">
        <v>27.885</v>
      </c>
      <c r="GP153">
        <v>28.2763</v>
      </c>
      <c r="GQ153">
        <v>55.1494</v>
      </c>
      <c r="GR153">
        <v>49.1306</v>
      </c>
      <c r="GS153">
        <v>1</v>
      </c>
      <c r="GT153">
        <v>-0.0637932</v>
      </c>
      <c r="GU153">
        <v>0.503132</v>
      </c>
      <c r="GV153">
        <v>20.1492</v>
      </c>
      <c r="GW153">
        <v>5.19827</v>
      </c>
      <c r="GX153">
        <v>12.004</v>
      </c>
      <c r="GY153">
        <v>4.9753</v>
      </c>
      <c r="GZ153">
        <v>3.29293</v>
      </c>
      <c r="HA153">
        <v>999.9</v>
      </c>
      <c r="HB153">
        <v>9999</v>
      </c>
      <c r="HC153">
        <v>9999</v>
      </c>
      <c r="HD153">
        <v>9999</v>
      </c>
      <c r="HE153">
        <v>1.86279</v>
      </c>
      <c r="HF153">
        <v>1.86783</v>
      </c>
      <c r="HG153">
        <v>1.86761</v>
      </c>
      <c r="HH153">
        <v>1.86872</v>
      </c>
      <c r="HI153">
        <v>1.86964</v>
      </c>
      <c r="HJ153">
        <v>1.86568</v>
      </c>
      <c r="HK153">
        <v>1.86676</v>
      </c>
      <c r="HL153">
        <v>1.86813</v>
      </c>
      <c r="HM153">
        <v>5</v>
      </c>
      <c r="HN153">
        <v>0</v>
      </c>
      <c r="HO153">
        <v>0</v>
      </c>
      <c r="HP153">
        <v>0</v>
      </c>
      <c r="HQ153" t="s">
        <v>411</v>
      </c>
      <c r="HR153" t="s">
        <v>412</v>
      </c>
      <c r="HS153" t="s">
        <v>413</v>
      </c>
      <c r="HT153" t="s">
        <v>413</v>
      </c>
      <c r="HU153" t="s">
        <v>413</v>
      </c>
      <c r="HV153" t="s">
        <v>413</v>
      </c>
      <c r="HW153">
        <v>0</v>
      </c>
      <c r="HX153">
        <v>100</v>
      </c>
      <c r="HY153">
        <v>100</v>
      </c>
      <c r="HZ153">
        <v>8.142</v>
      </c>
      <c r="IA153">
        <v>0.5794</v>
      </c>
      <c r="IB153">
        <v>4.05733592392587</v>
      </c>
      <c r="IC153">
        <v>0.00686039997816796</v>
      </c>
      <c r="ID153">
        <v>-6.09800565113382e-07</v>
      </c>
      <c r="IE153">
        <v>-3.62270322714017e-11</v>
      </c>
      <c r="IF153">
        <v>0.00552775430249796</v>
      </c>
      <c r="IG153">
        <v>-0.0240141547127097</v>
      </c>
      <c r="IH153">
        <v>0.00268956239764471</v>
      </c>
      <c r="II153">
        <v>-3.17667099220491e-05</v>
      </c>
      <c r="IJ153">
        <v>-3</v>
      </c>
      <c r="IK153">
        <v>2046</v>
      </c>
      <c r="IL153">
        <v>1</v>
      </c>
      <c r="IM153">
        <v>25</v>
      </c>
      <c r="IN153">
        <v>-529.4</v>
      </c>
      <c r="IO153">
        <v>-529.4</v>
      </c>
      <c r="IP153">
        <v>1.52344</v>
      </c>
      <c r="IQ153">
        <v>2.60742</v>
      </c>
      <c r="IR153">
        <v>1.54785</v>
      </c>
      <c r="IS153">
        <v>2.30957</v>
      </c>
      <c r="IT153">
        <v>1.34644</v>
      </c>
      <c r="IU153">
        <v>2.44141</v>
      </c>
      <c r="IV153">
        <v>31.9585</v>
      </c>
      <c r="IW153">
        <v>14.7712</v>
      </c>
      <c r="IX153">
        <v>18</v>
      </c>
      <c r="IY153">
        <v>504.16</v>
      </c>
      <c r="IZ153">
        <v>406.566</v>
      </c>
      <c r="JA153">
        <v>24.151</v>
      </c>
      <c r="JB153">
        <v>26.4311</v>
      </c>
      <c r="JC153">
        <v>30.0002</v>
      </c>
      <c r="JD153">
        <v>26.3839</v>
      </c>
      <c r="JE153">
        <v>26.3274</v>
      </c>
      <c r="JF153">
        <v>30.5152</v>
      </c>
      <c r="JG153">
        <v>23.5904</v>
      </c>
      <c r="JH153">
        <v>100</v>
      </c>
      <c r="JI153">
        <v>24.1527</v>
      </c>
      <c r="JJ153">
        <v>689.203</v>
      </c>
      <c r="JK153">
        <v>24.4731</v>
      </c>
      <c r="JL153">
        <v>102.164</v>
      </c>
      <c r="JM153">
        <v>102.733</v>
      </c>
    </row>
    <row r="154" spans="1:273">
      <c r="A154">
        <v>138</v>
      </c>
      <c r="B154">
        <v>1510790850.5</v>
      </c>
      <c r="C154">
        <v>2598.90000009537</v>
      </c>
      <c r="D154" t="s">
        <v>686</v>
      </c>
      <c r="E154" t="s">
        <v>687</v>
      </c>
      <c r="F154">
        <v>5</v>
      </c>
      <c r="G154" t="s">
        <v>405</v>
      </c>
      <c r="H154" t="s">
        <v>406</v>
      </c>
      <c r="I154">
        <v>1510790843.01852</v>
      </c>
      <c r="J154">
        <f>(K154)/1000</f>
        <v>0</v>
      </c>
      <c r="K154">
        <f>IF(CZ154, AN154, AH154)</f>
        <v>0</v>
      </c>
      <c r="L154">
        <f>IF(CZ154, AI154, AG154)</f>
        <v>0</v>
      </c>
      <c r="M154">
        <f>DB154 - IF(AU154&gt;1, L154*CV154*100.0/(AW154*DP154), 0)</f>
        <v>0</v>
      </c>
      <c r="N154">
        <f>((T154-J154/2)*M154-L154)/(T154+J154/2)</f>
        <v>0</v>
      </c>
      <c r="O154">
        <f>N154*(DI154+DJ154)/1000.0</f>
        <v>0</v>
      </c>
      <c r="P154">
        <f>(DB154 - IF(AU154&gt;1, L154*CV154*100.0/(AW154*DP154), 0))*(DI154+DJ154)/1000.0</f>
        <v>0</v>
      </c>
      <c r="Q154">
        <f>2.0/((1/S154-1/R154)+SIGN(S154)*SQRT((1/S154-1/R154)*(1/S154-1/R154) + 4*CW154/((CW154+1)*(CW154+1))*(2*1/S154*1/R154-1/R154*1/R154)))</f>
        <v>0</v>
      </c>
      <c r="R154">
        <f>IF(LEFT(CX154,1)&lt;&gt;"0",IF(LEFT(CX154,1)="1",3.0,CY154),$D$5+$E$5*(DP154*DI154/($K$5*1000))+$F$5*(DP154*DI154/($K$5*1000))*MAX(MIN(CV154,$J$5),$I$5)*MAX(MIN(CV154,$J$5),$I$5)+$G$5*MAX(MIN(CV154,$J$5),$I$5)*(DP154*DI154/($K$5*1000))+$H$5*(DP154*DI154/($K$5*1000))*(DP154*DI154/($K$5*1000)))</f>
        <v>0</v>
      </c>
      <c r="S154">
        <f>J154*(1000-(1000*0.61365*exp(17.502*W154/(240.97+W154))/(DI154+DJ154)+DD154)/2)/(1000*0.61365*exp(17.502*W154/(240.97+W154))/(DI154+DJ154)-DD154)</f>
        <v>0</v>
      </c>
      <c r="T154">
        <f>1/((CW154+1)/(Q154/1.6)+1/(R154/1.37)) + CW154/((CW154+1)/(Q154/1.6) + CW154/(R154/1.37))</f>
        <v>0</v>
      </c>
      <c r="U154">
        <f>(CR154*CU154)</f>
        <v>0</v>
      </c>
      <c r="V154">
        <f>(DK154+(U154+2*0.95*5.67E-8*(((DK154+$B$7)+273)^4-(DK154+273)^4)-44100*J154)/(1.84*29.3*R154+8*0.95*5.67E-8*(DK154+273)^3))</f>
        <v>0</v>
      </c>
      <c r="W154">
        <f>($C$7*DL154+$D$7*DM154+$E$7*V154)</f>
        <v>0</v>
      </c>
      <c r="X154">
        <f>0.61365*exp(17.502*W154/(240.97+W154))</f>
        <v>0</v>
      </c>
      <c r="Y154">
        <f>(Z154/AA154*100)</f>
        <v>0</v>
      </c>
      <c r="Z154">
        <f>DD154*(DI154+DJ154)/1000</f>
        <v>0</v>
      </c>
      <c r="AA154">
        <f>0.61365*exp(17.502*DK154/(240.97+DK154))</f>
        <v>0</v>
      </c>
      <c r="AB154">
        <f>(X154-DD154*(DI154+DJ154)/1000)</f>
        <v>0</v>
      </c>
      <c r="AC154">
        <f>(-J154*44100)</f>
        <v>0</v>
      </c>
      <c r="AD154">
        <f>2*29.3*R154*0.92*(DK154-W154)</f>
        <v>0</v>
      </c>
      <c r="AE154">
        <f>2*0.95*5.67E-8*(((DK154+$B$7)+273)^4-(W154+273)^4)</f>
        <v>0</v>
      </c>
      <c r="AF154">
        <f>U154+AE154+AC154+AD154</f>
        <v>0</v>
      </c>
      <c r="AG154">
        <f>DH154*AU154*(DC154-DB154*(1000-AU154*DE154)/(1000-AU154*DD154))/(100*CV154)</f>
        <v>0</v>
      </c>
      <c r="AH154">
        <f>1000*DH154*AU154*(DD154-DE154)/(100*CV154*(1000-AU154*DD154))</f>
        <v>0</v>
      </c>
      <c r="AI154">
        <f>(AJ154 - AK154 - DI154*1E3/(8.314*(DK154+273.15)) * AM154/DH154 * AL154) * DH154/(100*CV154) * (1000 - DE154)/1000</f>
        <v>0</v>
      </c>
      <c r="AJ154">
        <v>694.730244300338</v>
      </c>
      <c r="AK154">
        <v>672.578036363636</v>
      </c>
      <c r="AL154">
        <v>3.43408492289281</v>
      </c>
      <c r="AM154">
        <v>64.2423246042722</v>
      </c>
      <c r="AN154">
        <f>(AP154 - AO154 + DI154*1E3/(8.314*(DK154+273.15)) * AR154/DH154 * AQ154) * DH154/(100*CV154) * 1000/(1000 - AP154)</f>
        <v>0</v>
      </c>
      <c r="AO154">
        <v>24.5016230634497</v>
      </c>
      <c r="AP154">
        <v>25.3700987878788</v>
      </c>
      <c r="AQ154">
        <v>-2.37822458444636e-05</v>
      </c>
      <c r="AR154">
        <v>102.202052282038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MAX(0,($B$13+$C$13*DP154)/(1+$D$13*DP154)*DI154/(DK154+273)*$E$13)</f>
        <v>0</v>
      </c>
      <c r="AX154" t="s">
        <v>407</v>
      </c>
      <c r="AY154" t="s">
        <v>407</v>
      </c>
      <c r="AZ154">
        <v>0</v>
      </c>
      <c r="BA154">
        <v>0</v>
      </c>
      <c r="BB154">
        <f>1-AZ154/BA154</f>
        <v>0</v>
      </c>
      <c r="BC154">
        <v>0</v>
      </c>
      <c r="BD154" t="s">
        <v>407</v>
      </c>
      <c r="BE154" t="s">
        <v>407</v>
      </c>
      <c r="BF154">
        <v>0</v>
      </c>
      <c r="BG154">
        <v>0</v>
      </c>
      <c r="BH154">
        <f>1-BF154/BG154</f>
        <v>0</v>
      </c>
      <c r="BI154">
        <v>0.5</v>
      </c>
      <c r="BJ154">
        <f>CS154</f>
        <v>0</v>
      </c>
      <c r="BK154">
        <f>L154</f>
        <v>0</v>
      </c>
      <c r="BL154">
        <f>BH154*BI154*BJ154</f>
        <v>0</v>
      </c>
      <c r="BM154">
        <f>(BK154-BC154)/BJ154</f>
        <v>0</v>
      </c>
      <c r="BN154">
        <f>(BA154-BG154)/BG154</f>
        <v>0</v>
      </c>
      <c r="BO154">
        <f>AZ154/(BB154+AZ154/BG154)</f>
        <v>0</v>
      </c>
      <c r="BP154" t="s">
        <v>407</v>
      </c>
      <c r="BQ154">
        <v>0</v>
      </c>
      <c r="BR154">
        <f>IF(BQ154&lt;&gt;0, BQ154, BO154)</f>
        <v>0</v>
      </c>
      <c r="BS154">
        <f>1-BR154/BG154</f>
        <v>0</v>
      </c>
      <c r="BT154">
        <f>(BG154-BF154)/(BG154-BR154)</f>
        <v>0</v>
      </c>
      <c r="BU154">
        <f>(BA154-BG154)/(BA154-BR154)</f>
        <v>0</v>
      </c>
      <c r="BV154">
        <f>(BG154-BF154)/(BG154-AZ154)</f>
        <v>0</v>
      </c>
      <c r="BW154">
        <f>(BA154-BG154)/(BA154-AZ154)</f>
        <v>0</v>
      </c>
      <c r="BX154">
        <f>(BT154*BR154/BF154)</f>
        <v>0</v>
      </c>
      <c r="BY154">
        <f>(1-BX154)</f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f>$B$11*DQ154+$C$11*DR154+$F$11*EC154*(1-EF154)</f>
        <v>0</v>
      </c>
      <c r="CS154">
        <f>CR154*CT154</f>
        <v>0</v>
      </c>
      <c r="CT154">
        <f>($B$11*$D$9+$C$11*$D$9+$F$11*((EP154+EH154)/MAX(EP154+EH154+EQ154, 0.1)*$I$9+EQ154/MAX(EP154+EH154+EQ154, 0.1)*$J$9))/($B$11+$C$11+$F$11)</f>
        <v>0</v>
      </c>
      <c r="CU154">
        <f>($B$11*$K$9+$C$11*$K$9+$F$11*((EP154+EH154)/MAX(EP154+EH154+EQ154, 0.1)*$P$9+EQ154/MAX(EP154+EH154+EQ154, 0.1)*$Q$9))/($B$11+$C$11+$F$11)</f>
        <v>0</v>
      </c>
      <c r="CV154">
        <v>2.18</v>
      </c>
      <c r="CW154">
        <v>0.5</v>
      </c>
      <c r="CX154" t="s">
        <v>408</v>
      </c>
      <c r="CY154">
        <v>2</v>
      </c>
      <c r="CZ154" t="b">
        <v>1</v>
      </c>
      <c r="DA154">
        <v>1510790843.01852</v>
      </c>
      <c r="DB154">
        <v>632.39037037037</v>
      </c>
      <c r="DC154">
        <v>661.153592592593</v>
      </c>
      <c r="DD154">
        <v>25.3713481481481</v>
      </c>
      <c r="DE154">
        <v>24.5026740740741</v>
      </c>
      <c r="DF154">
        <v>624.296925925926</v>
      </c>
      <c r="DG154">
        <v>24.7921259259259</v>
      </c>
      <c r="DH154">
        <v>500.077111111111</v>
      </c>
      <c r="DI154">
        <v>89.6028740740741</v>
      </c>
      <c r="DJ154">
        <v>0.0999374444444444</v>
      </c>
      <c r="DK154">
        <v>26.8272481481481</v>
      </c>
      <c r="DL154">
        <v>27.4980851851852</v>
      </c>
      <c r="DM154">
        <v>999.9</v>
      </c>
      <c r="DN154">
        <v>0</v>
      </c>
      <c r="DO154">
        <v>0</v>
      </c>
      <c r="DP154">
        <v>10011.9696296296</v>
      </c>
      <c r="DQ154">
        <v>0</v>
      </c>
      <c r="DR154">
        <v>9.98106407407407</v>
      </c>
      <c r="DS154">
        <v>-28.7630851851852</v>
      </c>
      <c r="DT154">
        <v>648.852740740741</v>
      </c>
      <c r="DU154">
        <v>677.760481481481</v>
      </c>
      <c r="DV154">
        <v>0.868685740740741</v>
      </c>
      <c r="DW154">
        <v>661.153592592593</v>
      </c>
      <c r="DX154">
        <v>24.5026740740741</v>
      </c>
      <c r="DY154">
        <v>2.27334518518518</v>
      </c>
      <c r="DZ154">
        <v>2.19550925925926</v>
      </c>
      <c r="EA154">
        <v>19.4887592592593</v>
      </c>
      <c r="EB154">
        <v>18.9295851851852</v>
      </c>
      <c r="EC154">
        <v>1999.99666666667</v>
      </c>
      <c r="ED154">
        <v>0.980001</v>
      </c>
      <c r="EE154">
        <v>0.0199987</v>
      </c>
      <c r="EF154">
        <v>0</v>
      </c>
      <c r="EG154">
        <v>2.34778888888889</v>
      </c>
      <c r="EH154">
        <v>0</v>
      </c>
      <c r="EI154">
        <v>3699.34518518519</v>
      </c>
      <c r="EJ154">
        <v>17300.1259259259</v>
      </c>
      <c r="EK154">
        <v>40.4557407407407</v>
      </c>
      <c r="EL154">
        <v>40.3632222222222</v>
      </c>
      <c r="EM154">
        <v>40.1201481481481</v>
      </c>
      <c r="EN154">
        <v>38.9558148148148</v>
      </c>
      <c r="EO154">
        <v>39.6363333333333</v>
      </c>
      <c r="EP154">
        <v>1959.99666666667</v>
      </c>
      <c r="EQ154">
        <v>40</v>
      </c>
      <c r="ER154">
        <v>0</v>
      </c>
      <c r="ES154">
        <v>1679678198.9</v>
      </c>
      <c r="ET154">
        <v>0</v>
      </c>
      <c r="EU154">
        <v>2.334844</v>
      </c>
      <c r="EV154">
        <v>-0.0202923031296647</v>
      </c>
      <c r="EW154">
        <v>31.9292307277616</v>
      </c>
      <c r="EX154">
        <v>3699.5776</v>
      </c>
      <c r="EY154">
        <v>15</v>
      </c>
      <c r="EZ154">
        <v>0</v>
      </c>
      <c r="FA154" t="s">
        <v>409</v>
      </c>
      <c r="FB154">
        <v>1510822609</v>
      </c>
      <c r="FC154">
        <v>1510822610</v>
      </c>
      <c r="FD154">
        <v>0</v>
      </c>
      <c r="FE154">
        <v>-0.09</v>
      </c>
      <c r="FF154">
        <v>-0.009</v>
      </c>
      <c r="FG154">
        <v>6.722</v>
      </c>
      <c r="FH154">
        <v>0.497</v>
      </c>
      <c r="FI154">
        <v>420</v>
      </c>
      <c r="FJ154">
        <v>24</v>
      </c>
      <c r="FK154">
        <v>0.26</v>
      </c>
      <c r="FL154">
        <v>0.06</v>
      </c>
      <c r="FM154">
        <v>0.867421875</v>
      </c>
      <c r="FN154">
        <v>0.0231995009380844</v>
      </c>
      <c r="FO154">
        <v>0.00242534502893403</v>
      </c>
      <c r="FP154">
        <v>1</v>
      </c>
      <c r="FQ154">
        <v>1</v>
      </c>
      <c r="FR154">
        <v>1</v>
      </c>
      <c r="FS154" t="s">
        <v>410</v>
      </c>
      <c r="FT154">
        <v>2.97329</v>
      </c>
      <c r="FU154">
        <v>2.75403</v>
      </c>
      <c r="FV154">
        <v>0.124554</v>
      </c>
      <c r="FW154">
        <v>0.129472</v>
      </c>
      <c r="FX154">
        <v>0.106152</v>
      </c>
      <c r="FY154">
        <v>0.104891</v>
      </c>
      <c r="FZ154">
        <v>34061.7</v>
      </c>
      <c r="GA154">
        <v>36948.6</v>
      </c>
      <c r="GB154">
        <v>35256.5</v>
      </c>
      <c r="GC154">
        <v>38490.6</v>
      </c>
      <c r="GD154">
        <v>44627.5</v>
      </c>
      <c r="GE154">
        <v>49736.1</v>
      </c>
      <c r="GF154">
        <v>55049.8</v>
      </c>
      <c r="GG154">
        <v>61708.5</v>
      </c>
      <c r="GH154">
        <v>1.99387</v>
      </c>
      <c r="GI154">
        <v>1.8415</v>
      </c>
      <c r="GJ154">
        <v>0.115022</v>
      </c>
      <c r="GK154">
        <v>0</v>
      </c>
      <c r="GL154">
        <v>25.6159</v>
      </c>
      <c r="GM154">
        <v>999.9</v>
      </c>
      <c r="GN154">
        <v>67.208</v>
      </c>
      <c r="GO154">
        <v>27.885</v>
      </c>
      <c r="GP154">
        <v>28.2734</v>
      </c>
      <c r="GQ154">
        <v>54.4094</v>
      </c>
      <c r="GR154">
        <v>49.5112</v>
      </c>
      <c r="GS154">
        <v>1</v>
      </c>
      <c r="GT154">
        <v>-0.0636763</v>
      </c>
      <c r="GU154">
        <v>0.495795</v>
      </c>
      <c r="GV154">
        <v>20.1494</v>
      </c>
      <c r="GW154">
        <v>5.19767</v>
      </c>
      <c r="GX154">
        <v>12.004</v>
      </c>
      <c r="GY154">
        <v>4.9751</v>
      </c>
      <c r="GZ154">
        <v>3.29285</v>
      </c>
      <c r="HA154">
        <v>999.9</v>
      </c>
      <c r="HB154">
        <v>9999</v>
      </c>
      <c r="HC154">
        <v>9999</v>
      </c>
      <c r="HD154">
        <v>9999</v>
      </c>
      <c r="HE154">
        <v>1.86279</v>
      </c>
      <c r="HF154">
        <v>1.86783</v>
      </c>
      <c r="HG154">
        <v>1.8676</v>
      </c>
      <c r="HH154">
        <v>1.86873</v>
      </c>
      <c r="HI154">
        <v>1.86965</v>
      </c>
      <c r="HJ154">
        <v>1.86569</v>
      </c>
      <c r="HK154">
        <v>1.86676</v>
      </c>
      <c r="HL154">
        <v>1.86813</v>
      </c>
      <c r="HM154">
        <v>5</v>
      </c>
      <c r="HN154">
        <v>0</v>
      </c>
      <c r="HO154">
        <v>0</v>
      </c>
      <c r="HP154">
        <v>0</v>
      </c>
      <c r="HQ154" t="s">
        <v>411</v>
      </c>
      <c r="HR154" t="s">
        <v>412</v>
      </c>
      <c r="HS154" t="s">
        <v>413</v>
      </c>
      <c r="HT154" t="s">
        <v>413</v>
      </c>
      <c r="HU154" t="s">
        <v>413</v>
      </c>
      <c r="HV154" t="s">
        <v>413</v>
      </c>
      <c r="HW154">
        <v>0</v>
      </c>
      <c r="HX154">
        <v>100</v>
      </c>
      <c r="HY154">
        <v>100</v>
      </c>
      <c r="HZ154">
        <v>8.242</v>
      </c>
      <c r="IA154">
        <v>0.5791</v>
      </c>
      <c r="IB154">
        <v>4.05733592392587</v>
      </c>
      <c r="IC154">
        <v>0.00686039997816796</v>
      </c>
      <c r="ID154">
        <v>-6.09800565113382e-07</v>
      </c>
      <c r="IE154">
        <v>-3.62270322714017e-11</v>
      </c>
      <c r="IF154">
        <v>0.00552775430249796</v>
      </c>
      <c r="IG154">
        <v>-0.0240141547127097</v>
      </c>
      <c r="IH154">
        <v>0.00268956239764471</v>
      </c>
      <c r="II154">
        <v>-3.17667099220491e-05</v>
      </c>
      <c r="IJ154">
        <v>-3</v>
      </c>
      <c r="IK154">
        <v>2046</v>
      </c>
      <c r="IL154">
        <v>1</v>
      </c>
      <c r="IM154">
        <v>25</v>
      </c>
      <c r="IN154">
        <v>-529.3</v>
      </c>
      <c r="IO154">
        <v>-529.3</v>
      </c>
      <c r="IP154">
        <v>1.54907</v>
      </c>
      <c r="IQ154">
        <v>2.61353</v>
      </c>
      <c r="IR154">
        <v>1.54785</v>
      </c>
      <c r="IS154">
        <v>2.30957</v>
      </c>
      <c r="IT154">
        <v>1.34644</v>
      </c>
      <c r="IU154">
        <v>2.45117</v>
      </c>
      <c r="IV154">
        <v>31.9805</v>
      </c>
      <c r="IW154">
        <v>14.7712</v>
      </c>
      <c r="IX154">
        <v>18</v>
      </c>
      <c r="IY154">
        <v>503.983</v>
      </c>
      <c r="IZ154">
        <v>406.55</v>
      </c>
      <c r="JA154">
        <v>24.1518</v>
      </c>
      <c r="JB154">
        <v>26.4333</v>
      </c>
      <c r="JC154">
        <v>30.0002</v>
      </c>
      <c r="JD154">
        <v>26.3844</v>
      </c>
      <c r="JE154">
        <v>26.329</v>
      </c>
      <c r="JF154">
        <v>31.1439</v>
      </c>
      <c r="JG154">
        <v>23.5904</v>
      </c>
      <c r="JH154">
        <v>100</v>
      </c>
      <c r="JI154">
        <v>24.1518</v>
      </c>
      <c r="JJ154">
        <v>709.404</v>
      </c>
      <c r="JK154">
        <v>24.4736</v>
      </c>
      <c r="JL154">
        <v>102.164</v>
      </c>
      <c r="JM154">
        <v>102.733</v>
      </c>
    </row>
    <row r="155" spans="1:273">
      <c r="A155">
        <v>139</v>
      </c>
      <c r="B155">
        <v>1510790855.5</v>
      </c>
      <c r="C155">
        <v>2603.90000009537</v>
      </c>
      <c r="D155" t="s">
        <v>688</v>
      </c>
      <c r="E155" t="s">
        <v>689</v>
      </c>
      <c r="F155">
        <v>5</v>
      </c>
      <c r="G155" t="s">
        <v>405</v>
      </c>
      <c r="H155" t="s">
        <v>406</v>
      </c>
      <c r="I155">
        <v>1510790847.73214</v>
      </c>
      <c r="J155">
        <f>(K155)/1000</f>
        <v>0</v>
      </c>
      <c r="K155">
        <f>IF(CZ155, AN155, AH155)</f>
        <v>0</v>
      </c>
      <c r="L155">
        <f>IF(CZ155, AI155, AG155)</f>
        <v>0</v>
      </c>
      <c r="M155">
        <f>DB155 - IF(AU155&gt;1, L155*CV155*100.0/(AW155*DP155), 0)</f>
        <v>0</v>
      </c>
      <c r="N155">
        <f>((T155-J155/2)*M155-L155)/(T155+J155/2)</f>
        <v>0</v>
      </c>
      <c r="O155">
        <f>N155*(DI155+DJ155)/1000.0</f>
        <v>0</v>
      </c>
      <c r="P155">
        <f>(DB155 - IF(AU155&gt;1, L155*CV155*100.0/(AW155*DP155), 0))*(DI155+DJ155)/1000.0</f>
        <v>0</v>
      </c>
      <c r="Q155">
        <f>2.0/((1/S155-1/R155)+SIGN(S155)*SQRT((1/S155-1/R155)*(1/S155-1/R155) + 4*CW155/((CW155+1)*(CW155+1))*(2*1/S155*1/R155-1/R155*1/R155)))</f>
        <v>0</v>
      </c>
      <c r="R155">
        <f>IF(LEFT(CX155,1)&lt;&gt;"0",IF(LEFT(CX155,1)="1",3.0,CY155),$D$5+$E$5*(DP155*DI155/($K$5*1000))+$F$5*(DP155*DI155/($K$5*1000))*MAX(MIN(CV155,$J$5),$I$5)*MAX(MIN(CV155,$J$5),$I$5)+$G$5*MAX(MIN(CV155,$J$5),$I$5)*(DP155*DI155/($K$5*1000))+$H$5*(DP155*DI155/($K$5*1000))*(DP155*DI155/($K$5*1000)))</f>
        <v>0</v>
      </c>
      <c r="S155">
        <f>J155*(1000-(1000*0.61365*exp(17.502*W155/(240.97+W155))/(DI155+DJ155)+DD155)/2)/(1000*0.61365*exp(17.502*W155/(240.97+W155))/(DI155+DJ155)-DD155)</f>
        <v>0</v>
      </c>
      <c r="T155">
        <f>1/((CW155+1)/(Q155/1.6)+1/(R155/1.37)) + CW155/((CW155+1)/(Q155/1.6) + CW155/(R155/1.37))</f>
        <v>0</v>
      </c>
      <c r="U155">
        <f>(CR155*CU155)</f>
        <v>0</v>
      </c>
      <c r="V155">
        <f>(DK155+(U155+2*0.95*5.67E-8*(((DK155+$B$7)+273)^4-(DK155+273)^4)-44100*J155)/(1.84*29.3*R155+8*0.95*5.67E-8*(DK155+273)^3))</f>
        <v>0</v>
      </c>
      <c r="W155">
        <f>($C$7*DL155+$D$7*DM155+$E$7*V155)</f>
        <v>0</v>
      </c>
      <c r="X155">
        <f>0.61365*exp(17.502*W155/(240.97+W155))</f>
        <v>0</v>
      </c>
      <c r="Y155">
        <f>(Z155/AA155*100)</f>
        <v>0</v>
      </c>
      <c r="Z155">
        <f>DD155*(DI155+DJ155)/1000</f>
        <v>0</v>
      </c>
      <c r="AA155">
        <f>0.61365*exp(17.502*DK155/(240.97+DK155))</f>
        <v>0</v>
      </c>
      <c r="AB155">
        <f>(X155-DD155*(DI155+DJ155)/1000)</f>
        <v>0</v>
      </c>
      <c r="AC155">
        <f>(-J155*44100)</f>
        <v>0</v>
      </c>
      <c r="AD155">
        <f>2*29.3*R155*0.92*(DK155-W155)</f>
        <v>0</v>
      </c>
      <c r="AE155">
        <f>2*0.95*5.67E-8*(((DK155+$B$7)+273)^4-(W155+273)^4)</f>
        <v>0</v>
      </c>
      <c r="AF155">
        <f>U155+AE155+AC155+AD155</f>
        <v>0</v>
      </c>
      <c r="AG155">
        <f>DH155*AU155*(DC155-DB155*(1000-AU155*DE155)/(1000-AU155*DD155))/(100*CV155)</f>
        <v>0</v>
      </c>
      <c r="AH155">
        <f>1000*DH155*AU155*(DD155-DE155)/(100*CV155*(1000-AU155*DD155))</f>
        <v>0</v>
      </c>
      <c r="AI155">
        <f>(AJ155 - AK155 - DI155*1E3/(8.314*(DK155+273.15)) * AM155/DH155 * AL155) * DH155/(100*CV155) * (1000 - DE155)/1000</f>
        <v>0</v>
      </c>
      <c r="AJ155">
        <v>711.519501376989</v>
      </c>
      <c r="AK155">
        <v>689.556933333333</v>
      </c>
      <c r="AL155">
        <v>3.39938544544455</v>
      </c>
      <c r="AM155">
        <v>64.2423246042722</v>
      </c>
      <c r="AN155">
        <f>(AP155 - AO155 + DI155*1E3/(8.314*(DK155+273.15)) * AR155/DH155 * AQ155) * DH155/(100*CV155) * 1000/(1000 - AP155)</f>
        <v>0</v>
      </c>
      <c r="AO155">
        <v>24.5002592895992</v>
      </c>
      <c r="AP155">
        <v>25.3669127272727</v>
      </c>
      <c r="AQ155">
        <v>-1.8390707196817e-05</v>
      </c>
      <c r="AR155">
        <v>102.202052282038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MAX(0,($B$13+$C$13*DP155)/(1+$D$13*DP155)*DI155/(DK155+273)*$E$13)</f>
        <v>0</v>
      </c>
      <c r="AX155" t="s">
        <v>407</v>
      </c>
      <c r="AY155" t="s">
        <v>407</v>
      </c>
      <c r="AZ155">
        <v>0</v>
      </c>
      <c r="BA155">
        <v>0</v>
      </c>
      <c r="BB155">
        <f>1-AZ155/BA155</f>
        <v>0</v>
      </c>
      <c r="BC155">
        <v>0</v>
      </c>
      <c r="BD155" t="s">
        <v>407</v>
      </c>
      <c r="BE155" t="s">
        <v>407</v>
      </c>
      <c r="BF155">
        <v>0</v>
      </c>
      <c r="BG155">
        <v>0</v>
      </c>
      <c r="BH155">
        <f>1-BF155/BG155</f>
        <v>0</v>
      </c>
      <c r="BI155">
        <v>0.5</v>
      </c>
      <c r="BJ155">
        <f>CS155</f>
        <v>0</v>
      </c>
      <c r="BK155">
        <f>L155</f>
        <v>0</v>
      </c>
      <c r="BL155">
        <f>BH155*BI155*BJ155</f>
        <v>0</v>
      </c>
      <c r="BM155">
        <f>(BK155-BC155)/BJ155</f>
        <v>0</v>
      </c>
      <c r="BN155">
        <f>(BA155-BG155)/BG155</f>
        <v>0</v>
      </c>
      <c r="BO155">
        <f>AZ155/(BB155+AZ155/BG155)</f>
        <v>0</v>
      </c>
      <c r="BP155" t="s">
        <v>407</v>
      </c>
      <c r="BQ155">
        <v>0</v>
      </c>
      <c r="BR155">
        <f>IF(BQ155&lt;&gt;0, BQ155, BO155)</f>
        <v>0</v>
      </c>
      <c r="BS155">
        <f>1-BR155/BG155</f>
        <v>0</v>
      </c>
      <c r="BT155">
        <f>(BG155-BF155)/(BG155-BR155)</f>
        <v>0</v>
      </c>
      <c r="BU155">
        <f>(BA155-BG155)/(BA155-BR155)</f>
        <v>0</v>
      </c>
      <c r="BV155">
        <f>(BG155-BF155)/(BG155-AZ155)</f>
        <v>0</v>
      </c>
      <c r="BW155">
        <f>(BA155-BG155)/(BA155-AZ155)</f>
        <v>0</v>
      </c>
      <c r="BX155">
        <f>(BT155*BR155/BF155)</f>
        <v>0</v>
      </c>
      <c r="BY155">
        <f>(1-BX155)</f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f>$B$11*DQ155+$C$11*DR155+$F$11*EC155*(1-EF155)</f>
        <v>0</v>
      </c>
      <c r="CS155">
        <f>CR155*CT155</f>
        <v>0</v>
      </c>
      <c r="CT155">
        <f>($B$11*$D$9+$C$11*$D$9+$F$11*((EP155+EH155)/MAX(EP155+EH155+EQ155, 0.1)*$I$9+EQ155/MAX(EP155+EH155+EQ155, 0.1)*$J$9))/($B$11+$C$11+$F$11)</f>
        <v>0</v>
      </c>
      <c r="CU155">
        <f>($B$11*$K$9+$C$11*$K$9+$F$11*((EP155+EH155)/MAX(EP155+EH155+EQ155, 0.1)*$P$9+EQ155/MAX(EP155+EH155+EQ155, 0.1)*$Q$9))/($B$11+$C$11+$F$11)</f>
        <v>0</v>
      </c>
      <c r="CV155">
        <v>2.18</v>
      </c>
      <c r="CW155">
        <v>0.5</v>
      </c>
      <c r="CX155" t="s">
        <v>408</v>
      </c>
      <c r="CY155">
        <v>2</v>
      </c>
      <c r="CZ155" t="b">
        <v>1</v>
      </c>
      <c r="DA155">
        <v>1510790847.73214</v>
      </c>
      <c r="DB155">
        <v>647.945571428571</v>
      </c>
      <c r="DC155">
        <v>676.903678571429</v>
      </c>
      <c r="DD155">
        <v>25.3709321428571</v>
      </c>
      <c r="DE155">
        <v>24.5017642857143</v>
      </c>
      <c r="DF155">
        <v>639.758535714286</v>
      </c>
      <c r="DG155">
        <v>24.7917321428571</v>
      </c>
      <c r="DH155">
        <v>500.08275</v>
      </c>
      <c r="DI155">
        <v>89.6026535714285</v>
      </c>
      <c r="DJ155">
        <v>0.09997075</v>
      </c>
      <c r="DK155">
        <v>26.8278035714286</v>
      </c>
      <c r="DL155">
        <v>27.4980535714286</v>
      </c>
      <c r="DM155">
        <v>999.9</v>
      </c>
      <c r="DN155">
        <v>0</v>
      </c>
      <c r="DO155">
        <v>0</v>
      </c>
      <c r="DP155">
        <v>10027.1017857143</v>
      </c>
      <c r="DQ155">
        <v>0</v>
      </c>
      <c r="DR155">
        <v>9.98469</v>
      </c>
      <c r="DS155">
        <v>-28.9581392857143</v>
      </c>
      <c r="DT155">
        <v>664.8125</v>
      </c>
      <c r="DU155">
        <v>693.905607142857</v>
      </c>
      <c r="DV155">
        <v>0.869173571428571</v>
      </c>
      <c r="DW155">
        <v>676.903678571429</v>
      </c>
      <c r="DX155">
        <v>24.5017642857143</v>
      </c>
      <c r="DY155">
        <v>2.2733025</v>
      </c>
      <c r="DZ155">
        <v>2.19542357142857</v>
      </c>
      <c r="EA155">
        <v>19.4884607142857</v>
      </c>
      <c r="EB155">
        <v>18.92895</v>
      </c>
      <c r="EC155">
        <v>2000.01928571429</v>
      </c>
      <c r="ED155">
        <v>0.980001</v>
      </c>
      <c r="EE155">
        <v>0.0199987</v>
      </c>
      <c r="EF155">
        <v>0</v>
      </c>
      <c r="EG155">
        <v>2.34813214285714</v>
      </c>
      <c r="EH155">
        <v>0</v>
      </c>
      <c r="EI155">
        <v>3701.99428571429</v>
      </c>
      <c r="EJ155">
        <v>17300.3321428571</v>
      </c>
      <c r="EK155">
        <v>40.4171428571428</v>
      </c>
      <c r="EL155">
        <v>40.33675</v>
      </c>
      <c r="EM155">
        <v>40.0845714285714</v>
      </c>
      <c r="EN155">
        <v>38.9172142857143</v>
      </c>
      <c r="EO155">
        <v>39.6001785714286</v>
      </c>
      <c r="EP155">
        <v>1960.01928571429</v>
      </c>
      <c r="EQ155">
        <v>40</v>
      </c>
      <c r="ER155">
        <v>0</v>
      </c>
      <c r="ES155">
        <v>1679678203.7</v>
      </c>
      <c r="ET155">
        <v>0</v>
      </c>
      <c r="EU155">
        <v>2.329108</v>
      </c>
      <c r="EV155">
        <v>-0.723623079565862</v>
      </c>
      <c r="EW155">
        <v>33.4353846308495</v>
      </c>
      <c r="EX155">
        <v>3702.2764</v>
      </c>
      <c r="EY155">
        <v>15</v>
      </c>
      <c r="EZ155">
        <v>0</v>
      </c>
      <c r="FA155" t="s">
        <v>409</v>
      </c>
      <c r="FB155">
        <v>1510822609</v>
      </c>
      <c r="FC155">
        <v>1510822610</v>
      </c>
      <c r="FD155">
        <v>0</v>
      </c>
      <c r="FE155">
        <v>-0.09</v>
      </c>
      <c r="FF155">
        <v>-0.009</v>
      </c>
      <c r="FG155">
        <v>6.722</v>
      </c>
      <c r="FH155">
        <v>0.497</v>
      </c>
      <c r="FI155">
        <v>420</v>
      </c>
      <c r="FJ155">
        <v>24</v>
      </c>
      <c r="FK155">
        <v>0.26</v>
      </c>
      <c r="FL155">
        <v>0.06</v>
      </c>
      <c r="FM155">
        <v>0.86847445</v>
      </c>
      <c r="FN155">
        <v>0.0109821163227017</v>
      </c>
      <c r="FO155">
        <v>0.00173838355879823</v>
      </c>
      <c r="FP155">
        <v>1</v>
      </c>
      <c r="FQ155">
        <v>1</v>
      </c>
      <c r="FR155">
        <v>1</v>
      </c>
      <c r="FS155" t="s">
        <v>410</v>
      </c>
      <c r="FT155">
        <v>2.97362</v>
      </c>
      <c r="FU155">
        <v>2.75412</v>
      </c>
      <c r="FV155">
        <v>0.126732</v>
      </c>
      <c r="FW155">
        <v>0.131696</v>
      </c>
      <c r="FX155">
        <v>0.106143</v>
      </c>
      <c r="FY155">
        <v>0.104887</v>
      </c>
      <c r="FZ155">
        <v>33977.4</v>
      </c>
      <c r="GA155">
        <v>36853.8</v>
      </c>
      <c r="GB155">
        <v>35256.9</v>
      </c>
      <c r="GC155">
        <v>38490.1</v>
      </c>
      <c r="GD155">
        <v>44628.5</v>
      </c>
      <c r="GE155">
        <v>49735.8</v>
      </c>
      <c r="GF155">
        <v>55050.4</v>
      </c>
      <c r="GG155">
        <v>61707.8</v>
      </c>
      <c r="GH155">
        <v>1.99422</v>
      </c>
      <c r="GI155">
        <v>1.84165</v>
      </c>
      <c r="GJ155">
        <v>0.115328</v>
      </c>
      <c r="GK155">
        <v>0</v>
      </c>
      <c r="GL155">
        <v>25.6137</v>
      </c>
      <c r="GM155">
        <v>999.9</v>
      </c>
      <c r="GN155">
        <v>67.208</v>
      </c>
      <c r="GO155">
        <v>27.885</v>
      </c>
      <c r="GP155">
        <v>28.2756</v>
      </c>
      <c r="GQ155">
        <v>55.1993</v>
      </c>
      <c r="GR155">
        <v>49.2748</v>
      </c>
      <c r="GS155">
        <v>1</v>
      </c>
      <c r="GT155">
        <v>-0.0636814</v>
      </c>
      <c r="GU155">
        <v>0.49445</v>
      </c>
      <c r="GV155">
        <v>20.1496</v>
      </c>
      <c r="GW155">
        <v>5.19737</v>
      </c>
      <c r="GX155">
        <v>12.004</v>
      </c>
      <c r="GY155">
        <v>4.97525</v>
      </c>
      <c r="GZ155">
        <v>3.293</v>
      </c>
      <c r="HA155">
        <v>999.9</v>
      </c>
      <c r="HB155">
        <v>9999</v>
      </c>
      <c r="HC155">
        <v>9999</v>
      </c>
      <c r="HD155">
        <v>9999</v>
      </c>
      <c r="HE155">
        <v>1.86279</v>
      </c>
      <c r="HF155">
        <v>1.86783</v>
      </c>
      <c r="HG155">
        <v>1.86759</v>
      </c>
      <c r="HH155">
        <v>1.86874</v>
      </c>
      <c r="HI155">
        <v>1.86963</v>
      </c>
      <c r="HJ155">
        <v>1.86566</v>
      </c>
      <c r="HK155">
        <v>1.86676</v>
      </c>
      <c r="HL155">
        <v>1.86813</v>
      </c>
      <c r="HM155">
        <v>5</v>
      </c>
      <c r="HN155">
        <v>0</v>
      </c>
      <c r="HO155">
        <v>0</v>
      </c>
      <c r="HP155">
        <v>0</v>
      </c>
      <c r="HQ155" t="s">
        <v>411</v>
      </c>
      <c r="HR155" t="s">
        <v>412</v>
      </c>
      <c r="HS155" t="s">
        <v>413</v>
      </c>
      <c r="HT155" t="s">
        <v>413</v>
      </c>
      <c r="HU155" t="s">
        <v>413</v>
      </c>
      <c r="HV155" t="s">
        <v>413</v>
      </c>
      <c r="HW155">
        <v>0</v>
      </c>
      <c r="HX155">
        <v>100</v>
      </c>
      <c r="HY155">
        <v>100</v>
      </c>
      <c r="HZ155">
        <v>8.342</v>
      </c>
      <c r="IA155">
        <v>0.579</v>
      </c>
      <c r="IB155">
        <v>4.05733592392587</v>
      </c>
      <c r="IC155">
        <v>0.00686039997816796</v>
      </c>
      <c r="ID155">
        <v>-6.09800565113382e-07</v>
      </c>
      <c r="IE155">
        <v>-3.62270322714017e-11</v>
      </c>
      <c r="IF155">
        <v>0.00552775430249796</v>
      </c>
      <c r="IG155">
        <v>-0.0240141547127097</v>
      </c>
      <c r="IH155">
        <v>0.00268956239764471</v>
      </c>
      <c r="II155">
        <v>-3.17667099220491e-05</v>
      </c>
      <c r="IJ155">
        <v>-3</v>
      </c>
      <c r="IK155">
        <v>2046</v>
      </c>
      <c r="IL155">
        <v>1</v>
      </c>
      <c r="IM155">
        <v>25</v>
      </c>
      <c r="IN155">
        <v>-529.2</v>
      </c>
      <c r="IO155">
        <v>-529.2</v>
      </c>
      <c r="IP155">
        <v>1.58447</v>
      </c>
      <c r="IQ155">
        <v>2.6123</v>
      </c>
      <c r="IR155">
        <v>1.54785</v>
      </c>
      <c r="IS155">
        <v>2.30957</v>
      </c>
      <c r="IT155">
        <v>1.34644</v>
      </c>
      <c r="IU155">
        <v>2.37671</v>
      </c>
      <c r="IV155">
        <v>31.9585</v>
      </c>
      <c r="IW155">
        <v>14.7625</v>
      </c>
      <c r="IX155">
        <v>18</v>
      </c>
      <c r="IY155">
        <v>504.215</v>
      </c>
      <c r="IZ155">
        <v>406.634</v>
      </c>
      <c r="JA155">
        <v>24.1513</v>
      </c>
      <c r="JB155">
        <v>26.4333</v>
      </c>
      <c r="JC155">
        <v>30.0002</v>
      </c>
      <c r="JD155">
        <v>26.3844</v>
      </c>
      <c r="JE155">
        <v>26.329</v>
      </c>
      <c r="JF155">
        <v>31.7164</v>
      </c>
      <c r="JG155">
        <v>23.5904</v>
      </c>
      <c r="JH155">
        <v>100</v>
      </c>
      <c r="JI155">
        <v>24.1517</v>
      </c>
      <c r="JJ155">
        <v>722.954</v>
      </c>
      <c r="JK155">
        <v>24.4751</v>
      </c>
      <c r="JL155">
        <v>102.165</v>
      </c>
      <c r="JM155">
        <v>102.732</v>
      </c>
    </row>
    <row r="156" spans="1:273">
      <c r="A156">
        <v>140</v>
      </c>
      <c r="B156">
        <v>1510790860.5</v>
      </c>
      <c r="C156">
        <v>2608.90000009537</v>
      </c>
      <c r="D156" t="s">
        <v>690</v>
      </c>
      <c r="E156" t="s">
        <v>691</v>
      </c>
      <c r="F156">
        <v>5</v>
      </c>
      <c r="G156" t="s">
        <v>405</v>
      </c>
      <c r="H156" t="s">
        <v>406</v>
      </c>
      <c r="I156">
        <v>1510790853</v>
      </c>
      <c r="J156">
        <f>(K156)/1000</f>
        <v>0</v>
      </c>
      <c r="K156">
        <f>IF(CZ156, AN156, AH156)</f>
        <v>0</v>
      </c>
      <c r="L156">
        <f>IF(CZ156, AI156, AG156)</f>
        <v>0</v>
      </c>
      <c r="M156">
        <f>DB156 - IF(AU156&gt;1, L156*CV156*100.0/(AW156*DP156), 0)</f>
        <v>0</v>
      </c>
      <c r="N156">
        <f>((T156-J156/2)*M156-L156)/(T156+J156/2)</f>
        <v>0</v>
      </c>
      <c r="O156">
        <f>N156*(DI156+DJ156)/1000.0</f>
        <v>0</v>
      </c>
      <c r="P156">
        <f>(DB156 - IF(AU156&gt;1, L156*CV156*100.0/(AW156*DP156), 0))*(DI156+DJ156)/1000.0</f>
        <v>0</v>
      </c>
      <c r="Q156">
        <f>2.0/((1/S156-1/R156)+SIGN(S156)*SQRT((1/S156-1/R156)*(1/S156-1/R156) + 4*CW156/((CW156+1)*(CW156+1))*(2*1/S156*1/R156-1/R156*1/R156)))</f>
        <v>0</v>
      </c>
      <c r="R156">
        <f>IF(LEFT(CX156,1)&lt;&gt;"0",IF(LEFT(CX156,1)="1",3.0,CY156),$D$5+$E$5*(DP156*DI156/($K$5*1000))+$F$5*(DP156*DI156/($K$5*1000))*MAX(MIN(CV156,$J$5),$I$5)*MAX(MIN(CV156,$J$5),$I$5)+$G$5*MAX(MIN(CV156,$J$5),$I$5)*(DP156*DI156/($K$5*1000))+$H$5*(DP156*DI156/($K$5*1000))*(DP156*DI156/($K$5*1000)))</f>
        <v>0</v>
      </c>
      <c r="S156">
        <f>J156*(1000-(1000*0.61365*exp(17.502*W156/(240.97+W156))/(DI156+DJ156)+DD156)/2)/(1000*0.61365*exp(17.502*W156/(240.97+W156))/(DI156+DJ156)-DD156)</f>
        <v>0</v>
      </c>
      <c r="T156">
        <f>1/((CW156+1)/(Q156/1.6)+1/(R156/1.37)) + CW156/((CW156+1)/(Q156/1.6) + CW156/(R156/1.37))</f>
        <v>0</v>
      </c>
      <c r="U156">
        <f>(CR156*CU156)</f>
        <v>0</v>
      </c>
      <c r="V156">
        <f>(DK156+(U156+2*0.95*5.67E-8*(((DK156+$B$7)+273)^4-(DK156+273)^4)-44100*J156)/(1.84*29.3*R156+8*0.95*5.67E-8*(DK156+273)^3))</f>
        <v>0</v>
      </c>
      <c r="W156">
        <f>($C$7*DL156+$D$7*DM156+$E$7*V156)</f>
        <v>0</v>
      </c>
      <c r="X156">
        <f>0.61365*exp(17.502*W156/(240.97+W156))</f>
        <v>0</v>
      </c>
      <c r="Y156">
        <f>(Z156/AA156*100)</f>
        <v>0</v>
      </c>
      <c r="Z156">
        <f>DD156*(DI156+DJ156)/1000</f>
        <v>0</v>
      </c>
      <c r="AA156">
        <f>0.61365*exp(17.502*DK156/(240.97+DK156))</f>
        <v>0</v>
      </c>
      <c r="AB156">
        <f>(X156-DD156*(DI156+DJ156)/1000)</f>
        <v>0</v>
      </c>
      <c r="AC156">
        <f>(-J156*44100)</f>
        <v>0</v>
      </c>
      <c r="AD156">
        <f>2*29.3*R156*0.92*(DK156-W156)</f>
        <v>0</v>
      </c>
      <c r="AE156">
        <f>2*0.95*5.67E-8*(((DK156+$B$7)+273)^4-(W156+273)^4)</f>
        <v>0</v>
      </c>
      <c r="AF156">
        <f>U156+AE156+AC156+AD156</f>
        <v>0</v>
      </c>
      <c r="AG156">
        <f>DH156*AU156*(DC156-DB156*(1000-AU156*DE156)/(1000-AU156*DD156))/(100*CV156)</f>
        <v>0</v>
      </c>
      <c r="AH156">
        <f>1000*DH156*AU156*(DD156-DE156)/(100*CV156*(1000-AU156*DD156))</f>
        <v>0</v>
      </c>
      <c r="AI156">
        <f>(AJ156 - AK156 - DI156*1E3/(8.314*(DK156+273.15)) * AM156/DH156 * AL156) * DH156/(100*CV156) * (1000 - DE156)/1000</f>
        <v>0</v>
      </c>
      <c r="AJ156">
        <v>729.27185259107</v>
      </c>
      <c r="AK156">
        <v>706.873672727273</v>
      </c>
      <c r="AL156">
        <v>3.45307722646601</v>
      </c>
      <c r="AM156">
        <v>64.2423246042722</v>
      </c>
      <c r="AN156">
        <f>(AP156 - AO156 + DI156*1E3/(8.314*(DK156+273.15)) * AR156/DH156 * AQ156) * DH156/(100*CV156) * 1000/(1000 - AP156)</f>
        <v>0</v>
      </c>
      <c r="AO156">
        <v>24.5002906133592</v>
      </c>
      <c r="AP156">
        <v>25.3638903030303</v>
      </c>
      <c r="AQ156">
        <v>-1.20025386701555e-05</v>
      </c>
      <c r="AR156">
        <v>102.202052282038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MAX(0,($B$13+$C$13*DP156)/(1+$D$13*DP156)*DI156/(DK156+273)*$E$13)</f>
        <v>0</v>
      </c>
      <c r="AX156" t="s">
        <v>407</v>
      </c>
      <c r="AY156" t="s">
        <v>407</v>
      </c>
      <c r="AZ156">
        <v>0</v>
      </c>
      <c r="BA156">
        <v>0</v>
      </c>
      <c r="BB156">
        <f>1-AZ156/BA156</f>
        <v>0</v>
      </c>
      <c r="BC156">
        <v>0</v>
      </c>
      <c r="BD156" t="s">
        <v>407</v>
      </c>
      <c r="BE156" t="s">
        <v>407</v>
      </c>
      <c r="BF156">
        <v>0</v>
      </c>
      <c r="BG156">
        <v>0</v>
      </c>
      <c r="BH156">
        <f>1-BF156/BG156</f>
        <v>0</v>
      </c>
      <c r="BI156">
        <v>0.5</v>
      </c>
      <c r="BJ156">
        <f>CS156</f>
        <v>0</v>
      </c>
      <c r="BK156">
        <f>L156</f>
        <v>0</v>
      </c>
      <c r="BL156">
        <f>BH156*BI156*BJ156</f>
        <v>0</v>
      </c>
      <c r="BM156">
        <f>(BK156-BC156)/BJ156</f>
        <v>0</v>
      </c>
      <c r="BN156">
        <f>(BA156-BG156)/BG156</f>
        <v>0</v>
      </c>
      <c r="BO156">
        <f>AZ156/(BB156+AZ156/BG156)</f>
        <v>0</v>
      </c>
      <c r="BP156" t="s">
        <v>407</v>
      </c>
      <c r="BQ156">
        <v>0</v>
      </c>
      <c r="BR156">
        <f>IF(BQ156&lt;&gt;0, BQ156, BO156)</f>
        <v>0</v>
      </c>
      <c r="BS156">
        <f>1-BR156/BG156</f>
        <v>0</v>
      </c>
      <c r="BT156">
        <f>(BG156-BF156)/(BG156-BR156)</f>
        <v>0</v>
      </c>
      <c r="BU156">
        <f>(BA156-BG156)/(BA156-BR156)</f>
        <v>0</v>
      </c>
      <c r="BV156">
        <f>(BG156-BF156)/(BG156-AZ156)</f>
        <v>0</v>
      </c>
      <c r="BW156">
        <f>(BA156-BG156)/(BA156-AZ156)</f>
        <v>0</v>
      </c>
      <c r="BX156">
        <f>(BT156*BR156/BF156)</f>
        <v>0</v>
      </c>
      <c r="BY156">
        <f>(1-BX156)</f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f>$B$11*DQ156+$C$11*DR156+$F$11*EC156*(1-EF156)</f>
        <v>0</v>
      </c>
      <c r="CS156">
        <f>CR156*CT156</f>
        <v>0</v>
      </c>
      <c r="CT156">
        <f>($B$11*$D$9+$C$11*$D$9+$F$11*((EP156+EH156)/MAX(EP156+EH156+EQ156, 0.1)*$I$9+EQ156/MAX(EP156+EH156+EQ156, 0.1)*$J$9))/($B$11+$C$11+$F$11)</f>
        <v>0</v>
      </c>
      <c r="CU156">
        <f>($B$11*$K$9+$C$11*$K$9+$F$11*((EP156+EH156)/MAX(EP156+EH156+EQ156, 0.1)*$P$9+EQ156/MAX(EP156+EH156+EQ156, 0.1)*$Q$9))/($B$11+$C$11+$F$11)</f>
        <v>0</v>
      </c>
      <c r="CV156">
        <v>2.18</v>
      </c>
      <c r="CW156">
        <v>0.5</v>
      </c>
      <c r="CX156" t="s">
        <v>408</v>
      </c>
      <c r="CY156">
        <v>2</v>
      </c>
      <c r="CZ156" t="b">
        <v>1</v>
      </c>
      <c r="DA156">
        <v>1510790853</v>
      </c>
      <c r="DB156">
        <v>665.491481481482</v>
      </c>
      <c r="DC156">
        <v>694.79737037037</v>
      </c>
      <c r="DD156">
        <v>25.3684592592593</v>
      </c>
      <c r="DE156">
        <v>24.5007259259259</v>
      </c>
      <c r="DF156">
        <v>657.199407407407</v>
      </c>
      <c r="DG156">
        <v>24.7893740740741</v>
      </c>
      <c r="DH156">
        <v>500.094703703704</v>
      </c>
      <c r="DI156">
        <v>89.6033259259259</v>
      </c>
      <c r="DJ156">
        <v>0.0999953666666667</v>
      </c>
      <c r="DK156">
        <v>26.8277555555556</v>
      </c>
      <c r="DL156">
        <v>27.5011925925926</v>
      </c>
      <c r="DM156">
        <v>999.9</v>
      </c>
      <c r="DN156">
        <v>0</v>
      </c>
      <c r="DO156">
        <v>0</v>
      </c>
      <c r="DP156">
        <v>10023.6562962963</v>
      </c>
      <c r="DQ156">
        <v>0</v>
      </c>
      <c r="DR156">
        <v>9.98469</v>
      </c>
      <c r="DS156">
        <v>-29.3058925925926</v>
      </c>
      <c r="DT156">
        <v>682.813481481482</v>
      </c>
      <c r="DU156">
        <v>712.247962962963</v>
      </c>
      <c r="DV156">
        <v>0.867730777777778</v>
      </c>
      <c r="DW156">
        <v>694.79737037037</v>
      </c>
      <c r="DX156">
        <v>24.5007259259259</v>
      </c>
      <c r="DY156">
        <v>2.27309851851852</v>
      </c>
      <c r="DZ156">
        <v>2.19534666666667</v>
      </c>
      <c r="EA156">
        <v>19.4870111111111</v>
      </c>
      <c r="EB156">
        <v>18.9284</v>
      </c>
      <c r="EC156">
        <v>2000.01703703704</v>
      </c>
      <c r="ED156">
        <v>0.980000666666667</v>
      </c>
      <c r="EE156">
        <v>0.0199990444444444</v>
      </c>
      <c r="EF156">
        <v>0</v>
      </c>
      <c r="EG156">
        <v>2.2795962962963</v>
      </c>
      <c r="EH156">
        <v>0</v>
      </c>
      <c r="EI156">
        <v>3704.88814814815</v>
      </c>
      <c r="EJ156">
        <v>17300.3185185185</v>
      </c>
      <c r="EK156">
        <v>40.3770740740741</v>
      </c>
      <c r="EL156">
        <v>40.2982592592593</v>
      </c>
      <c r="EM156">
        <v>40.0414074074074</v>
      </c>
      <c r="EN156">
        <v>38.8654814814815</v>
      </c>
      <c r="EO156">
        <v>39.5598888888889</v>
      </c>
      <c r="EP156">
        <v>1960.01703703704</v>
      </c>
      <c r="EQ156">
        <v>40</v>
      </c>
      <c r="ER156">
        <v>0</v>
      </c>
      <c r="ES156">
        <v>1679678208.5</v>
      </c>
      <c r="ET156">
        <v>0</v>
      </c>
      <c r="EU156">
        <v>2.261472</v>
      </c>
      <c r="EV156">
        <v>-0.966076921030577</v>
      </c>
      <c r="EW156">
        <v>34.3299999624867</v>
      </c>
      <c r="EX156">
        <v>3704.9056</v>
      </c>
      <c r="EY156">
        <v>15</v>
      </c>
      <c r="EZ156">
        <v>0</v>
      </c>
      <c r="FA156" t="s">
        <v>409</v>
      </c>
      <c r="FB156">
        <v>1510822609</v>
      </c>
      <c r="FC156">
        <v>1510822610</v>
      </c>
      <c r="FD156">
        <v>0</v>
      </c>
      <c r="FE156">
        <v>-0.09</v>
      </c>
      <c r="FF156">
        <v>-0.009</v>
      </c>
      <c r="FG156">
        <v>6.722</v>
      </c>
      <c r="FH156">
        <v>0.497</v>
      </c>
      <c r="FI156">
        <v>420</v>
      </c>
      <c r="FJ156">
        <v>24</v>
      </c>
      <c r="FK156">
        <v>0.26</v>
      </c>
      <c r="FL156">
        <v>0.06</v>
      </c>
      <c r="FM156">
        <v>0.868424925</v>
      </c>
      <c r="FN156">
        <v>-0.0115114108818035</v>
      </c>
      <c r="FO156">
        <v>0.00181766647638532</v>
      </c>
      <c r="FP156">
        <v>1</v>
      </c>
      <c r="FQ156">
        <v>1</v>
      </c>
      <c r="FR156">
        <v>1</v>
      </c>
      <c r="FS156" t="s">
        <v>410</v>
      </c>
      <c r="FT156">
        <v>2.97341</v>
      </c>
      <c r="FU156">
        <v>2.7537</v>
      </c>
      <c r="FV156">
        <v>0.128922</v>
      </c>
      <c r="FW156">
        <v>0.133791</v>
      </c>
      <c r="FX156">
        <v>0.106133</v>
      </c>
      <c r="FY156">
        <v>0.104887</v>
      </c>
      <c r="FZ156">
        <v>33891.7</v>
      </c>
      <c r="GA156">
        <v>36764.7</v>
      </c>
      <c r="GB156">
        <v>35256.3</v>
      </c>
      <c r="GC156">
        <v>38489.9</v>
      </c>
      <c r="GD156">
        <v>44628.2</v>
      </c>
      <c r="GE156">
        <v>49735.9</v>
      </c>
      <c r="GF156">
        <v>55049.4</v>
      </c>
      <c r="GG156">
        <v>61707.7</v>
      </c>
      <c r="GH156">
        <v>1.99417</v>
      </c>
      <c r="GI156">
        <v>1.84158</v>
      </c>
      <c r="GJ156">
        <v>0.115275</v>
      </c>
      <c r="GK156">
        <v>0</v>
      </c>
      <c r="GL156">
        <v>25.6122</v>
      </c>
      <c r="GM156">
        <v>999.9</v>
      </c>
      <c r="GN156">
        <v>67.208</v>
      </c>
      <c r="GO156">
        <v>27.885</v>
      </c>
      <c r="GP156">
        <v>28.2723</v>
      </c>
      <c r="GQ156">
        <v>54.8493</v>
      </c>
      <c r="GR156">
        <v>49.4271</v>
      </c>
      <c r="GS156">
        <v>1</v>
      </c>
      <c r="GT156">
        <v>-0.0636128</v>
      </c>
      <c r="GU156">
        <v>0.492522</v>
      </c>
      <c r="GV156">
        <v>20.1494</v>
      </c>
      <c r="GW156">
        <v>5.19812</v>
      </c>
      <c r="GX156">
        <v>12.004</v>
      </c>
      <c r="GY156">
        <v>4.97525</v>
      </c>
      <c r="GZ156">
        <v>3.293</v>
      </c>
      <c r="HA156">
        <v>999.9</v>
      </c>
      <c r="HB156">
        <v>9999</v>
      </c>
      <c r="HC156">
        <v>9999</v>
      </c>
      <c r="HD156">
        <v>9999</v>
      </c>
      <c r="HE156">
        <v>1.86279</v>
      </c>
      <c r="HF156">
        <v>1.86783</v>
      </c>
      <c r="HG156">
        <v>1.86764</v>
      </c>
      <c r="HH156">
        <v>1.86874</v>
      </c>
      <c r="HI156">
        <v>1.86964</v>
      </c>
      <c r="HJ156">
        <v>1.86567</v>
      </c>
      <c r="HK156">
        <v>1.86676</v>
      </c>
      <c r="HL156">
        <v>1.86813</v>
      </c>
      <c r="HM156">
        <v>5</v>
      </c>
      <c r="HN156">
        <v>0</v>
      </c>
      <c r="HO156">
        <v>0</v>
      </c>
      <c r="HP156">
        <v>0</v>
      </c>
      <c r="HQ156" t="s">
        <v>411</v>
      </c>
      <c r="HR156" t="s">
        <v>412</v>
      </c>
      <c r="HS156" t="s">
        <v>413</v>
      </c>
      <c r="HT156" t="s">
        <v>413</v>
      </c>
      <c r="HU156" t="s">
        <v>413</v>
      </c>
      <c r="HV156" t="s">
        <v>413</v>
      </c>
      <c r="HW156">
        <v>0</v>
      </c>
      <c r="HX156">
        <v>100</v>
      </c>
      <c r="HY156">
        <v>100</v>
      </c>
      <c r="HZ156">
        <v>8.442</v>
      </c>
      <c r="IA156">
        <v>0.5788</v>
      </c>
      <c r="IB156">
        <v>4.05733592392587</v>
      </c>
      <c r="IC156">
        <v>0.00686039997816796</v>
      </c>
      <c r="ID156">
        <v>-6.09800565113382e-07</v>
      </c>
      <c r="IE156">
        <v>-3.62270322714017e-11</v>
      </c>
      <c r="IF156">
        <v>0.00552775430249796</v>
      </c>
      <c r="IG156">
        <v>-0.0240141547127097</v>
      </c>
      <c r="IH156">
        <v>0.00268956239764471</v>
      </c>
      <c r="II156">
        <v>-3.17667099220491e-05</v>
      </c>
      <c r="IJ156">
        <v>-3</v>
      </c>
      <c r="IK156">
        <v>2046</v>
      </c>
      <c r="IL156">
        <v>1</v>
      </c>
      <c r="IM156">
        <v>25</v>
      </c>
      <c r="IN156">
        <v>-529.1</v>
      </c>
      <c r="IO156">
        <v>-529.2</v>
      </c>
      <c r="IP156">
        <v>1.61011</v>
      </c>
      <c r="IQ156">
        <v>2.62085</v>
      </c>
      <c r="IR156">
        <v>1.54785</v>
      </c>
      <c r="IS156">
        <v>2.30957</v>
      </c>
      <c r="IT156">
        <v>1.34644</v>
      </c>
      <c r="IU156">
        <v>2.2937</v>
      </c>
      <c r="IV156">
        <v>31.9805</v>
      </c>
      <c r="IW156">
        <v>14.7537</v>
      </c>
      <c r="IX156">
        <v>18</v>
      </c>
      <c r="IY156">
        <v>504.182</v>
      </c>
      <c r="IZ156">
        <v>406.592</v>
      </c>
      <c r="JA156">
        <v>24.1512</v>
      </c>
      <c r="JB156">
        <v>26.4333</v>
      </c>
      <c r="JC156">
        <v>30.0002</v>
      </c>
      <c r="JD156">
        <v>26.3844</v>
      </c>
      <c r="JE156">
        <v>26.329</v>
      </c>
      <c r="JF156">
        <v>32.3453</v>
      </c>
      <c r="JG156">
        <v>23.5904</v>
      </c>
      <c r="JH156">
        <v>100</v>
      </c>
      <c r="JI156">
        <v>24.1514</v>
      </c>
      <c r="JJ156">
        <v>743.283</v>
      </c>
      <c r="JK156">
        <v>24.4751</v>
      </c>
      <c r="JL156">
        <v>102.163</v>
      </c>
      <c r="JM156">
        <v>102.732</v>
      </c>
    </row>
    <row r="157" spans="1:273">
      <c r="A157">
        <v>141</v>
      </c>
      <c r="B157">
        <v>1510790865.5</v>
      </c>
      <c r="C157">
        <v>2613.90000009537</v>
      </c>
      <c r="D157" t="s">
        <v>692</v>
      </c>
      <c r="E157" t="s">
        <v>693</v>
      </c>
      <c r="F157">
        <v>5</v>
      </c>
      <c r="G157" t="s">
        <v>405</v>
      </c>
      <c r="H157" t="s">
        <v>406</v>
      </c>
      <c r="I157">
        <v>1510790857.71429</v>
      </c>
      <c r="J157">
        <f>(K157)/1000</f>
        <v>0</v>
      </c>
      <c r="K157">
        <f>IF(CZ157, AN157, AH157)</f>
        <v>0</v>
      </c>
      <c r="L157">
        <f>IF(CZ157, AI157, AG157)</f>
        <v>0</v>
      </c>
      <c r="M157">
        <f>DB157 - IF(AU157&gt;1, L157*CV157*100.0/(AW157*DP157), 0)</f>
        <v>0</v>
      </c>
      <c r="N157">
        <f>((T157-J157/2)*M157-L157)/(T157+J157/2)</f>
        <v>0</v>
      </c>
      <c r="O157">
        <f>N157*(DI157+DJ157)/1000.0</f>
        <v>0</v>
      </c>
      <c r="P157">
        <f>(DB157 - IF(AU157&gt;1, L157*CV157*100.0/(AW157*DP157), 0))*(DI157+DJ157)/1000.0</f>
        <v>0</v>
      </c>
      <c r="Q157">
        <f>2.0/((1/S157-1/R157)+SIGN(S157)*SQRT((1/S157-1/R157)*(1/S157-1/R157) + 4*CW157/((CW157+1)*(CW157+1))*(2*1/S157*1/R157-1/R157*1/R157)))</f>
        <v>0</v>
      </c>
      <c r="R157">
        <f>IF(LEFT(CX157,1)&lt;&gt;"0",IF(LEFT(CX157,1)="1",3.0,CY157),$D$5+$E$5*(DP157*DI157/($K$5*1000))+$F$5*(DP157*DI157/($K$5*1000))*MAX(MIN(CV157,$J$5),$I$5)*MAX(MIN(CV157,$J$5),$I$5)+$G$5*MAX(MIN(CV157,$J$5),$I$5)*(DP157*DI157/($K$5*1000))+$H$5*(DP157*DI157/($K$5*1000))*(DP157*DI157/($K$5*1000)))</f>
        <v>0</v>
      </c>
      <c r="S157">
        <f>J157*(1000-(1000*0.61365*exp(17.502*W157/(240.97+W157))/(DI157+DJ157)+DD157)/2)/(1000*0.61365*exp(17.502*W157/(240.97+W157))/(DI157+DJ157)-DD157)</f>
        <v>0</v>
      </c>
      <c r="T157">
        <f>1/((CW157+1)/(Q157/1.6)+1/(R157/1.37)) + CW157/((CW157+1)/(Q157/1.6) + CW157/(R157/1.37))</f>
        <v>0</v>
      </c>
      <c r="U157">
        <f>(CR157*CU157)</f>
        <v>0</v>
      </c>
      <c r="V157">
        <f>(DK157+(U157+2*0.95*5.67E-8*(((DK157+$B$7)+273)^4-(DK157+273)^4)-44100*J157)/(1.84*29.3*R157+8*0.95*5.67E-8*(DK157+273)^3))</f>
        <v>0</v>
      </c>
      <c r="W157">
        <f>($C$7*DL157+$D$7*DM157+$E$7*V157)</f>
        <v>0</v>
      </c>
      <c r="X157">
        <f>0.61365*exp(17.502*W157/(240.97+W157))</f>
        <v>0</v>
      </c>
      <c r="Y157">
        <f>(Z157/AA157*100)</f>
        <v>0</v>
      </c>
      <c r="Z157">
        <f>DD157*(DI157+DJ157)/1000</f>
        <v>0</v>
      </c>
      <c r="AA157">
        <f>0.61365*exp(17.502*DK157/(240.97+DK157))</f>
        <v>0</v>
      </c>
      <c r="AB157">
        <f>(X157-DD157*(DI157+DJ157)/1000)</f>
        <v>0</v>
      </c>
      <c r="AC157">
        <f>(-J157*44100)</f>
        <v>0</v>
      </c>
      <c r="AD157">
        <f>2*29.3*R157*0.92*(DK157-W157)</f>
        <v>0</v>
      </c>
      <c r="AE157">
        <f>2*0.95*5.67E-8*(((DK157+$B$7)+273)^4-(W157+273)^4)</f>
        <v>0</v>
      </c>
      <c r="AF157">
        <f>U157+AE157+AC157+AD157</f>
        <v>0</v>
      </c>
      <c r="AG157">
        <f>DH157*AU157*(DC157-DB157*(1000-AU157*DE157)/(1000-AU157*DD157))/(100*CV157)</f>
        <v>0</v>
      </c>
      <c r="AH157">
        <f>1000*DH157*AU157*(DD157-DE157)/(100*CV157*(1000-AU157*DD157))</f>
        <v>0</v>
      </c>
      <c r="AI157">
        <f>(AJ157 - AK157 - DI157*1E3/(8.314*(DK157+273.15)) * AM157/DH157 * AL157) * DH157/(100*CV157) * (1000 - DE157)/1000</f>
        <v>0</v>
      </c>
      <c r="AJ157">
        <v>746.29634081759</v>
      </c>
      <c r="AK157">
        <v>723.94176969697</v>
      </c>
      <c r="AL157">
        <v>3.4220105675213</v>
      </c>
      <c r="AM157">
        <v>64.2423246042722</v>
      </c>
      <c r="AN157">
        <f>(AP157 - AO157 + DI157*1E3/(8.314*(DK157+273.15)) * AR157/DH157 * AQ157) * DH157/(100*CV157) * 1000/(1000 - AP157)</f>
        <v>0</v>
      </c>
      <c r="AO157">
        <v>24.4983880867495</v>
      </c>
      <c r="AP157">
        <v>25.3636793939394</v>
      </c>
      <c r="AQ157">
        <v>9.56905992577614e-07</v>
      </c>
      <c r="AR157">
        <v>102.202052282038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MAX(0,($B$13+$C$13*DP157)/(1+$D$13*DP157)*DI157/(DK157+273)*$E$13)</f>
        <v>0</v>
      </c>
      <c r="AX157" t="s">
        <v>407</v>
      </c>
      <c r="AY157" t="s">
        <v>407</v>
      </c>
      <c r="AZ157">
        <v>0</v>
      </c>
      <c r="BA157">
        <v>0</v>
      </c>
      <c r="BB157">
        <f>1-AZ157/BA157</f>
        <v>0</v>
      </c>
      <c r="BC157">
        <v>0</v>
      </c>
      <c r="BD157" t="s">
        <v>407</v>
      </c>
      <c r="BE157" t="s">
        <v>407</v>
      </c>
      <c r="BF157">
        <v>0</v>
      </c>
      <c r="BG157">
        <v>0</v>
      </c>
      <c r="BH157">
        <f>1-BF157/BG157</f>
        <v>0</v>
      </c>
      <c r="BI157">
        <v>0.5</v>
      </c>
      <c r="BJ157">
        <f>CS157</f>
        <v>0</v>
      </c>
      <c r="BK157">
        <f>L157</f>
        <v>0</v>
      </c>
      <c r="BL157">
        <f>BH157*BI157*BJ157</f>
        <v>0</v>
      </c>
      <c r="BM157">
        <f>(BK157-BC157)/BJ157</f>
        <v>0</v>
      </c>
      <c r="BN157">
        <f>(BA157-BG157)/BG157</f>
        <v>0</v>
      </c>
      <c r="BO157">
        <f>AZ157/(BB157+AZ157/BG157)</f>
        <v>0</v>
      </c>
      <c r="BP157" t="s">
        <v>407</v>
      </c>
      <c r="BQ157">
        <v>0</v>
      </c>
      <c r="BR157">
        <f>IF(BQ157&lt;&gt;0, BQ157, BO157)</f>
        <v>0</v>
      </c>
      <c r="BS157">
        <f>1-BR157/BG157</f>
        <v>0</v>
      </c>
      <c r="BT157">
        <f>(BG157-BF157)/(BG157-BR157)</f>
        <v>0</v>
      </c>
      <c r="BU157">
        <f>(BA157-BG157)/(BA157-BR157)</f>
        <v>0</v>
      </c>
      <c r="BV157">
        <f>(BG157-BF157)/(BG157-AZ157)</f>
        <v>0</v>
      </c>
      <c r="BW157">
        <f>(BA157-BG157)/(BA157-AZ157)</f>
        <v>0</v>
      </c>
      <c r="BX157">
        <f>(BT157*BR157/BF157)</f>
        <v>0</v>
      </c>
      <c r="BY157">
        <f>(1-BX157)</f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f>$B$11*DQ157+$C$11*DR157+$F$11*EC157*(1-EF157)</f>
        <v>0</v>
      </c>
      <c r="CS157">
        <f>CR157*CT157</f>
        <v>0</v>
      </c>
      <c r="CT157">
        <f>($B$11*$D$9+$C$11*$D$9+$F$11*((EP157+EH157)/MAX(EP157+EH157+EQ157, 0.1)*$I$9+EQ157/MAX(EP157+EH157+EQ157, 0.1)*$J$9))/($B$11+$C$11+$F$11)</f>
        <v>0</v>
      </c>
      <c r="CU157">
        <f>($B$11*$K$9+$C$11*$K$9+$F$11*((EP157+EH157)/MAX(EP157+EH157+EQ157, 0.1)*$P$9+EQ157/MAX(EP157+EH157+EQ157, 0.1)*$Q$9))/($B$11+$C$11+$F$11)</f>
        <v>0</v>
      </c>
      <c r="CV157">
        <v>2.18</v>
      </c>
      <c r="CW157">
        <v>0.5</v>
      </c>
      <c r="CX157" t="s">
        <v>408</v>
      </c>
      <c r="CY157">
        <v>2</v>
      </c>
      <c r="CZ157" t="b">
        <v>1</v>
      </c>
      <c r="DA157">
        <v>1510790857.71429</v>
      </c>
      <c r="DB157">
        <v>681.233178571429</v>
      </c>
      <c r="DC157">
        <v>710.649357142857</v>
      </c>
      <c r="DD157">
        <v>25.3660214285714</v>
      </c>
      <c r="DE157">
        <v>24.4997821428571</v>
      </c>
      <c r="DF157">
        <v>672.847071428571</v>
      </c>
      <c r="DG157">
        <v>24.7870571428571</v>
      </c>
      <c r="DH157">
        <v>500.077214285714</v>
      </c>
      <c r="DI157">
        <v>89.6031642857143</v>
      </c>
      <c r="DJ157">
        <v>0.100006710714286</v>
      </c>
      <c r="DK157">
        <v>26.8269964285714</v>
      </c>
      <c r="DL157">
        <v>27.4981285714286</v>
      </c>
      <c r="DM157">
        <v>999.9</v>
      </c>
      <c r="DN157">
        <v>0</v>
      </c>
      <c r="DO157">
        <v>0</v>
      </c>
      <c r="DP157">
        <v>10012.3167857143</v>
      </c>
      <c r="DQ157">
        <v>0</v>
      </c>
      <c r="DR157">
        <v>9.98469</v>
      </c>
      <c r="DS157">
        <v>-29.4162321428571</v>
      </c>
      <c r="DT157">
        <v>698.963</v>
      </c>
      <c r="DU157">
        <v>728.497357142857</v>
      </c>
      <c r="DV157">
        <v>0.866241892857143</v>
      </c>
      <c r="DW157">
        <v>710.649357142857</v>
      </c>
      <c r="DX157">
        <v>24.4997821428571</v>
      </c>
      <c r="DY157">
        <v>2.2728775</v>
      </c>
      <c r="DZ157">
        <v>2.19525785714286</v>
      </c>
      <c r="EA157">
        <v>19.4854428571429</v>
      </c>
      <c r="EB157">
        <v>18.92775</v>
      </c>
      <c r="EC157">
        <v>1999.99428571429</v>
      </c>
      <c r="ED157">
        <v>0.980000142857143</v>
      </c>
      <c r="EE157">
        <v>0.0199995857142857</v>
      </c>
      <c r="EF157">
        <v>0</v>
      </c>
      <c r="EG157">
        <v>2.26196785714286</v>
      </c>
      <c r="EH157">
        <v>0</v>
      </c>
      <c r="EI157">
        <v>3707.4775</v>
      </c>
      <c r="EJ157">
        <v>17300.1178571429</v>
      </c>
      <c r="EK157">
        <v>40.34125</v>
      </c>
      <c r="EL157">
        <v>40.2765714285714</v>
      </c>
      <c r="EM157">
        <v>40.0087142857143</v>
      </c>
      <c r="EN157">
        <v>38.8300714285714</v>
      </c>
      <c r="EO157">
        <v>39.5287857142857</v>
      </c>
      <c r="EP157">
        <v>1959.99428571429</v>
      </c>
      <c r="EQ157">
        <v>40</v>
      </c>
      <c r="ER157">
        <v>0</v>
      </c>
      <c r="ES157">
        <v>1679678213.9</v>
      </c>
      <c r="ET157">
        <v>0</v>
      </c>
      <c r="EU157">
        <v>2.25142692307692</v>
      </c>
      <c r="EV157">
        <v>-0.260509400455512</v>
      </c>
      <c r="EW157">
        <v>30.7924786224409</v>
      </c>
      <c r="EX157">
        <v>3707.72461538462</v>
      </c>
      <c r="EY157">
        <v>15</v>
      </c>
      <c r="EZ157">
        <v>0</v>
      </c>
      <c r="FA157" t="s">
        <v>409</v>
      </c>
      <c r="FB157">
        <v>1510822609</v>
      </c>
      <c r="FC157">
        <v>1510822610</v>
      </c>
      <c r="FD157">
        <v>0</v>
      </c>
      <c r="FE157">
        <v>-0.09</v>
      </c>
      <c r="FF157">
        <v>-0.009</v>
      </c>
      <c r="FG157">
        <v>6.722</v>
      </c>
      <c r="FH157">
        <v>0.497</v>
      </c>
      <c r="FI157">
        <v>420</v>
      </c>
      <c r="FJ157">
        <v>24</v>
      </c>
      <c r="FK157">
        <v>0.26</v>
      </c>
      <c r="FL157">
        <v>0.06</v>
      </c>
      <c r="FM157">
        <v>0.8673621</v>
      </c>
      <c r="FN157">
        <v>-0.0232978761726086</v>
      </c>
      <c r="FO157">
        <v>0.00238349226766105</v>
      </c>
      <c r="FP157">
        <v>1</v>
      </c>
      <c r="FQ157">
        <v>1</v>
      </c>
      <c r="FR157">
        <v>1</v>
      </c>
      <c r="FS157" t="s">
        <v>410</v>
      </c>
      <c r="FT157">
        <v>2.97369</v>
      </c>
      <c r="FU157">
        <v>2.75407</v>
      </c>
      <c r="FV157">
        <v>0.131052</v>
      </c>
      <c r="FW157">
        <v>0.135956</v>
      </c>
      <c r="FX157">
        <v>0.106128</v>
      </c>
      <c r="FY157">
        <v>0.104881</v>
      </c>
      <c r="FZ157">
        <v>33808.7</v>
      </c>
      <c r="GA157">
        <v>36673</v>
      </c>
      <c r="GB157">
        <v>35256.2</v>
      </c>
      <c r="GC157">
        <v>38490</v>
      </c>
      <c r="GD157">
        <v>44628.5</v>
      </c>
      <c r="GE157">
        <v>49735.9</v>
      </c>
      <c r="GF157">
        <v>55049.3</v>
      </c>
      <c r="GG157">
        <v>61707.3</v>
      </c>
      <c r="GH157">
        <v>1.9941</v>
      </c>
      <c r="GI157">
        <v>1.84175</v>
      </c>
      <c r="GJ157">
        <v>0.11535</v>
      </c>
      <c r="GK157">
        <v>0</v>
      </c>
      <c r="GL157">
        <v>25.6102</v>
      </c>
      <c r="GM157">
        <v>999.9</v>
      </c>
      <c r="GN157">
        <v>67.208</v>
      </c>
      <c r="GO157">
        <v>27.885</v>
      </c>
      <c r="GP157">
        <v>28.2756</v>
      </c>
      <c r="GQ157">
        <v>55.3694</v>
      </c>
      <c r="GR157">
        <v>48.8421</v>
      </c>
      <c r="GS157">
        <v>1</v>
      </c>
      <c r="GT157">
        <v>-0.0636001</v>
      </c>
      <c r="GU157">
        <v>0.490561</v>
      </c>
      <c r="GV157">
        <v>20.1494</v>
      </c>
      <c r="GW157">
        <v>5.19812</v>
      </c>
      <c r="GX157">
        <v>12.004</v>
      </c>
      <c r="GY157">
        <v>4.9754</v>
      </c>
      <c r="GZ157">
        <v>3.29295</v>
      </c>
      <c r="HA157">
        <v>999.9</v>
      </c>
      <c r="HB157">
        <v>9999</v>
      </c>
      <c r="HC157">
        <v>9999</v>
      </c>
      <c r="HD157">
        <v>9999</v>
      </c>
      <c r="HE157">
        <v>1.86279</v>
      </c>
      <c r="HF157">
        <v>1.86784</v>
      </c>
      <c r="HG157">
        <v>1.8676</v>
      </c>
      <c r="HH157">
        <v>1.86873</v>
      </c>
      <c r="HI157">
        <v>1.86964</v>
      </c>
      <c r="HJ157">
        <v>1.86566</v>
      </c>
      <c r="HK157">
        <v>1.86676</v>
      </c>
      <c r="HL157">
        <v>1.86813</v>
      </c>
      <c r="HM157">
        <v>5</v>
      </c>
      <c r="HN157">
        <v>0</v>
      </c>
      <c r="HO157">
        <v>0</v>
      </c>
      <c r="HP157">
        <v>0</v>
      </c>
      <c r="HQ157" t="s">
        <v>411</v>
      </c>
      <c r="HR157" t="s">
        <v>412</v>
      </c>
      <c r="HS157" t="s">
        <v>413</v>
      </c>
      <c r="HT157" t="s">
        <v>413</v>
      </c>
      <c r="HU157" t="s">
        <v>413</v>
      </c>
      <c r="HV157" t="s">
        <v>413</v>
      </c>
      <c r="HW157">
        <v>0</v>
      </c>
      <c r="HX157">
        <v>100</v>
      </c>
      <c r="HY157">
        <v>100</v>
      </c>
      <c r="HZ157">
        <v>8.54</v>
      </c>
      <c r="IA157">
        <v>0.5788</v>
      </c>
      <c r="IB157">
        <v>4.05733592392587</v>
      </c>
      <c r="IC157">
        <v>0.00686039997816796</v>
      </c>
      <c r="ID157">
        <v>-6.09800565113382e-07</v>
      </c>
      <c r="IE157">
        <v>-3.62270322714017e-11</v>
      </c>
      <c r="IF157">
        <v>0.00552775430249796</v>
      </c>
      <c r="IG157">
        <v>-0.0240141547127097</v>
      </c>
      <c r="IH157">
        <v>0.00268956239764471</v>
      </c>
      <c r="II157">
        <v>-3.17667099220491e-05</v>
      </c>
      <c r="IJ157">
        <v>-3</v>
      </c>
      <c r="IK157">
        <v>2046</v>
      </c>
      <c r="IL157">
        <v>1</v>
      </c>
      <c r="IM157">
        <v>25</v>
      </c>
      <c r="IN157">
        <v>-529.1</v>
      </c>
      <c r="IO157">
        <v>-529.1</v>
      </c>
      <c r="IP157">
        <v>1.64307</v>
      </c>
      <c r="IQ157">
        <v>2.61108</v>
      </c>
      <c r="IR157">
        <v>1.54785</v>
      </c>
      <c r="IS157">
        <v>2.30957</v>
      </c>
      <c r="IT157">
        <v>1.34644</v>
      </c>
      <c r="IU157">
        <v>2.323</v>
      </c>
      <c r="IV157">
        <v>31.9585</v>
      </c>
      <c r="IW157">
        <v>14.7625</v>
      </c>
      <c r="IX157">
        <v>18</v>
      </c>
      <c r="IY157">
        <v>504.152</v>
      </c>
      <c r="IZ157">
        <v>406.69</v>
      </c>
      <c r="JA157">
        <v>24.151</v>
      </c>
      <c r="JB157">
        <v>26.4333</v>
      </c>
      <c r="JC157">
        <v>30</v>
      </c>
      <c r="JD157">
        <v>26.3866</v>
      </c>
      <c r="JE157">
        <v>26.329</v>
      </c>
      <c r="JF157">
        <v>32.9187</v>
      </c>
      <c r="JG157">
        <v>23.5904</v>
      </c>
      <c r="JH157">
        <v>100</v>
      </c>
      <c r="JI157">
        <v>24.1512</v>
      </c>
      <c r="JJ157">
        <v>756.775</v>
      </c>
      <c r="JK157">
        <v>24.4751</v>
      </c>
      <c r="JL157">
        <v>102.163</v>
      </c>
      <c r="JM157">
        <v>102.732</v>
      </c>
    </row>
    <row r="158" spans="1:273">
      <c r="A158">
        <v>142</v>
      </c>
      <c r="B158">
        <v>1510790870.5</v>
      </c>
      <c r="C158">
        <v>2618.90000009537</v>
      </c>
      <c r="D158" t="s">
        <v>694</v>
      </c>
      <c r="E158" t="s">
        <v>695</v>
      </c>
      <c r="F158">
        <v>5</v>
      </c>
      <c r="G158" t="s">
        <v>405</v>
      </c>
      <c r="H158" t="s">
        <v>406</v>
      </c>
      <c r="I158">
        <v>1510790863</v>
      </c>
      <c r="J158">
        <f>(K158)/1000</f>
        <v>0</v>
      </c>
      <c r="K158">
        <f>IF(CZ158, AN158, AH158)</f>
        <v>0</v>
      </c>
      <c r="L158">
        <f>IF(CZ158, AI158, AG158)</f>
        <v>0</v>
      </c>
      <c r="M158">
        <f>DB158 - IF(AU158&gt;1, L158*CV158*100.0/(AW158*DP158), 0)</f>
        <v>0</v>
      </c>
      <c r="N158">
        <f>((T158-J158/2)*M158-L158)/(T158+J158/2)</f>
        <v>0</v>
      </c>
      <c r="O158">
        <f>N158*(DI158+DJ158)/1000.0</f>
        <v>0</v>
      </c>
      <c r="P158">
        <f>(DB158 - IF(AU158&gt;1, L158*CV158*100.0/(AW158*DP158), 0))*(DI158+DJ158)/1000.0</f>
        <v>0</v>
      </c>
      <c r="Q158">
        <f>2.0/((1/S158-1/R158)+SIGN(S158)*SQRT((1/S158-1/R158)*(1/S158-1/R158) + 4*CW158/((CW158+1)*(CW158+1))*(2*1/S158*1/R158-1/R158*1/R158)))</f>
        <v>0</v>
      </c>
      <c r="R158">
        <f>IF(LEFT(CX158,1)&lt;&gt;"0",IF(LEFT(CX158,1)="1",3.0,CY158),$D$5+$E$5*(DP158*DI158/($K$5*1000))+$F$5*(DP158*DI158/($K$5*1000))*MAX(MIN(CV158,$J$5),$I$5)*MAX(MIN(CV158,$J$5),$I$5)+$G$5*MAX(MIN(CV158,$J$5),$I$5)*(DP158*DI158/($K$5*1000))+$H$5*(DP158*DI158/($K$5*1000))*(DP158*DI158/($K$5*1000)))</f>
        <v>0</v>
      </c>
      <c r="S158">
        <f>J158*(1000-(1000*0.61365*exp(17.502*W158/(240.97+W158))/(DI158+DJ158)+DD158)/2)/(1000*0.61365*exp(17.502*W158/(240.97+W158))/(DI158+DJ158)-DD158)</f>
        <v>0</v>
      </c>
      <c r="T158">
        <f>1/((CW158+1)/(Q158/1.6)+1/(R158/1.37)) + CW158/((CW158+1)/(Q158/1.6) + CW158/(R158/1.37))</f>
        <v>0</v>
      </c>
      <c r="U158">
        <f>(CR158*CU158)</f>
        <v>0</v>
      </c>
      <c r="V158">
        <f>(DK158+(U158+2*0.95*5.67E-8*(((DK158+$B$7)+273)^4-(DK158+273)^4)-44100*J158)/(1.84*29.3*R158+8*0.95*5.67E-8*(DK158+273)^3))</f>
        <v>0</v>
      </c>
      <c r="W158">
        <f>($C$7*DL158+$D$7*DM158+$E$7*V158)</f>
        <v>0</v>
      </c>
      <c r="X158">
        <f>0.61365*exp(17.502*W158/(240.97+W158))</f>
        <v>0</v>
      </c>
      <c r="Y158">
        <f>(Z158/AA158*100)</f>
        <v>0</v>
      </c>
      <c r="Z158">
        <f>DD158*(DI158+DJ158)/1000</f>
        <v>0</v>
      </c>
      <c r="AA158">
        <f>0.61365*exp(17.502*DK158/(240.97+DK158))</f>
        <v>0</v>
      </c>
      <c r="AB158">
        <f>(X158-DD158*(DI158+DJ158)/1000)</f>
        <v>0</v>
      </c>
      <c r="AC158">
        <f>(-J158*44100)</f>
        <v>0</v>
      </c>
      <c r="AD158">
        <f>2*29.3*R158*0.92*(DK158-W158)</f>
        <v>0</v>
      </c>
      <c r="AE158">
        <f>2*0.95*5.67E-8*(((DK158+$B$7)+273)^4-(W158+273)^4)</f>
        <v>0</v>
      </c>
      <c r="AF158">
        <f>U158+AE158+AC158+AD158</f>
        <v>0</v>
      </c>
      <c r="AG158">
        <f>DH158*AU158*(DC158-DB158*(1000-AU158*DE158)/(1000-AU158*DD158))/(100*CV158)</f>
        <v>0</v>
      </c>
      <c r="AH158">
        <f>1000*DH158*AU158*(DD158-DE158)/(100*CV158*(1000-AU158*DD158))</f>
        <v>0</v>
      </c>
      <c r="AI158">
        <f>(AJ158 - AK158 - DI158*1E3/(8.314*(DK158+273.15)) * AM158/DH158 * AL158) * DH158/(100*CV158) * (1000 - DE158)/1000</f>
        <v>0</v>
      </c>
      <c r="AJ158">
        <v>764.089691858489</v>
      </c>
      <c r="AK158">
        <v>741.391284848485</v>
      </c>
      <c r="AL158">
        <v>3.50346072539469</v>
      </c>
      <c r="AM158">
        <v>64.2423246042722</v>
      </c>
      <c r="AN158">
        <f>(AP158 - AO158 + DI158*1E3/(8.314*(DK158+273.15)) * AR158/DH158 * AQ158) * DH158/(100*CV158) * 1000/(1000 - AP158)</f>
        <v>0</v>
      </c>
      <c r="AO158">
        <v>24.4974565080107</v>
      </c>
      <c r="AP158">
        <v>25.3599339393939</v>
      </c>
      <c r="AQ158">
        <v>-1.472504639689e-05</v>
      </c>
      <c r="AR158">
        <v>102.202052282038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MAX(0,($B$13+$C$13*DP158)/(1+$D$13*DP158)*DI158/(DK158+273)*$E$13)</f>
        <v>0</v>
      </c>
      <c r="AX158" t="s">
        <v>407</v>
      </c>
      <c r="AY158" t="s">
        <v>407</v>
      </c>
      <c r="AZ158">
        <v>0</v>
      </c>
      <c r="BA158">
        <v>0</v>
      </c>
      <c r="BB158">
        <f>1-AZ158/BA158</f>
        <v>0</v>
      </c>
      <c r="BC158">
        <v>0</v>
      </c>
      <c r="BD158" t="s">
        <v>407</v>
      </c>
      <c r="BE158" t="s">
        <v>407</v>
      </c>
      <c r="BF158">
        <v>0</v>
      </c>
      <c r="BG158">
        <v>0</v>
      </c>
      <c r="BH158">
        <f>1-BF158/BG158</f>
        <v>0</v>
      </c>
      <c r="BI158">
        <v>0.5</v>
      </c>
      <c r="BJ158">
        <f>CS158</f>
        <v>0</v>
      </c>
      <c r="BK158">
        <f>L158</f>
        <v>0</v>
      </c>
      <c r="BL158">
        <f>BH158*BI158*BJ158</f>
        <v>0</v>
      </c>
      <c r="BM158">
        <f>(BK158-BC158)/BJ158</f>
        <v>0</v>
      </c>
      <c r="BN158">
        <f>(BA158-BG158)/BG158</f>
        <v>0</v>
      </c>
      <c r="BO158">
        <f>AZ158/(BB158+AZ158/BG158)</f>
        <v>0</v>
      </c>
      <c r="BP158" t="s">
        <v>407</v>
      </c>
      <c r="BQ158">
        <v>0</v>
      </c>
      <c r="BR158">
        <f>IF(BQ158&lt;&gt;0, BQ158, BO158)</f>
        <v>0</v>
      </c>
      <c r="BS158">
        <f>1-BR158/BG158</f>
        <v>0</v>
      </c>
      <c r="BT158">
        <f>(BG158-BF158)/(BG158-BR158)</f>
        <v>0</v>
      </c>
      <c r="BU158">
        <f>(BA158-BG158)/(BA158-BR158)</f>
        <v>0</v>
      </c>
      <c r="BV158">
        <f>(BG158-BF158)/(BG158-AZ158)</f>
        <v>0</v>
      </c>
      <c r="BW158">
        <f>(BA158-BG158)/(BA158-AZ158)</f>
        <v>0</v>
      </c>
      <c r="BX158">
        <f>(BT158*BR158/BF158)</f>
        <v>0</v>
      </c>
      <c r="BY158">
        <f>(1-BX158)</f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f>$B$11*DQ158+$C$11*DR158+$F$11*EC158*(1-EF158)</f>
        <v>0</v>
      </c>
      <c r="CS158">
        <f>CR158*CT158</f>
        <v>0</v>
      </c>
      <c r="CT158">
        <f>($B$11*$D$9+$C$11*$D$9+$F$11*((EP158+EH158)/MAX(EP158+EH158+EQ158, 0.1)*$I$9+EQ158/MAX(EP158+EH158+EQ158, 0.1)*$J$9))/($B$11+$C$11+$F$11)</f>
        <v>0</v>
      </c>
      <c r="CU158">
        <f>($B$11*$K$9+$C$11*$K$9+$F$11*((EP158+EH158)/MAX(EP158+EH158+EQ158, 0.1)*$P$9+EQ158/MAX(EP158+EH158+EQ158, 0.1)*$Q$9))/($B$11+$C$11+$F$11)</f>
        <v>0</v>
      </c>
      <c r="CV158">
        <v>2.18</v>
      </c>
      <c r="CW158">
        <v>0.5</v>
      </c>
      <c r="CX158" t="s">
        <v>408</v>
      </c>
      <c r="CY158">
        <v>2</v>
      </c>
      <c r="CZ158" t="b">
        <v>1</v>
      </c>
      <c r="DA158">
        <v>1510790863</v>
      </c>
      <c r="DB158">
        <v>698.960111111111</v>
      </c>
      <c r="DC158">
        <v>728.669592592592</v>
      </c>
      <c r="DD158">
        <v>25.3633814814815</v>
      </c>
      <c r="DE158">
        <v>24.4987925925926</v>
      </c>
      <c r="DF158">
        <v>690.46862962963</v>
      </c>
      <c r="DG158">
        <v>24.7845333333333</v>
      </c>
      <c r="DH158">
        <v>500.076555555556</v>
      </c>
      <c r="DI158">
        <v>89.6032814814815</v>
      </c>
      <c r="DJ158">
        <v>0.100023966666667</v>
      </c>
      <c r="DK158">
        <v>26.8258814814815</v>
      </c>
      <c r="DL158">
        <v>27.5012074074074</v>
      </c>
      <c r="DM158">
        <v>999.9</v>
      </c>
      <c r="DN158">
        <v>0</v>
      </c>
      <c r="DO158">
        <v>0</v>
      </c>
      <c r="DP158">
        <v>9996.49629629629</v>
      </c>
      <c r="DQ158">
        <v>0</v>
      </c>
      <c r="DR158">
        <v>9.98469</v>
      </c>
      <c r="DS158">
        <v>-29.7094888888889</v>
      </c>
      <c r="DT158">
        <v>717.149333333333</v>
      </c>
      <c r="DU158">
        <v>746.969407407407</v>
      </c>
      <c r="DV158">
        <v>0.864585407407407</v>
      </c>
      <c r="DW158">
        <v>728.669592592592</v>
      </c>
      <c r="DX158">
        <v>24.4987925925926</v>
      </c>
      <c r="DY158">
        <v>2.27264333333333</v>
      </c>
      <c r="DZ158">
        <v>2.19517148148148</v>
      </c>
      <c r="EA158">
        <v>19.4837888888889</v>
      </c>
      <c r="EB158">
        <v>18.9271296296296</v>
      </c>
      <c r="EC158">
        <v>1999.99592592593</v>
      </c>
      <c r="ED158">
        <v>0.979999666666667</v>
      </c>
      <c r="EE158">
        <v>0.0200000777777778</v>
      </c>
      <c r="EF158">
        <v>0</v>
      </c>
      <c r="EG158">
        <v>2.26757407407407</v>
      </c>
      <c r="EH158">
        <v>0</v>
      </c>
      <c r="EI158">
        <v>3710.21</v>
      </c>
      <c r="EJ158">
        <v>17300.1259259259</v>
      </c>
      <c r="EK158">
        <v>40.2983333333333</v>
      </c>
      <c r="EL158">
        <v>40.2405925925926</v>
      </c>
      <c r="EM158">
        <v>39.9696666666667</v>
      </c>
      <c r="EN158">
        <v>38.7867407407407</v>
      </c>
      <c r="EO158">
        <v>39.4882222222222</v>
      </c>
      <c r="EP158">
        <v>1959.99555555556</v>
      </c>
      <c r="EQ158">
        <v>40.0003703703704</v>
      </c>
      <c r="ER158">
        <v>0</v>
      </c>
      <c r="ES158">
        <v>1679678218.7</v>
      </c>
      <c r="ET158">
        <v>0</v>
      </c>
      <c r="EU158">
        <v>2.25854230769231</v>
      </c>
      <c r="EV158">
        <v>0.345822232007378</v>
      </c>
      <c r="EW158">
        <v>29.8892307798247</v>
      </c>
      <c r="EX158">
        <v>3710.20153846154</v>
      </c>
      <c r="EY158">
        <v>15</v>
      </c>
      <c r="EZ158">
        <v>0</v>
      </c>
      <c r="FA158" t="s">
        <v>409</v>
      </c>
      <c r="FB158">
        <v>1510822609</v>
      </c>
      <c r="FC158">
        <v>1510822610</v>
      </c>
      <c r="FD158">
        <v>0</v>
      </c>
      <c r="FE158">
        <v>-0.09</v>
      </c>
      <c r="FF158">
        <v>-0.009</v>
      </c>
      <c r="FG158">
        <v>6.722</v>
      </c>
      <c r="FH158">
        <v>0.497</v>
      </c>
      <c r="FI158">
        <v>420</v>
      </c>
      <c r="FJ158">
        <v>24</v>
      </c>
      <c r="FK158">
        <v>0.26</v>
      </c>
      <c r="FL158">
        <v>0.06</v>
      </c>
      <c r="FM158">
        <v>0.86557595</v>
      </c>
      <c r="FN158">
        <v>-0.0177874896810521</v>
      </c>
      <c r="FO158">
        <v>0.00193492967507866</v>
      </c>
      <c r="FP158">
        <v>1</v>
      </c>
      <c r="FQ158">
        <v>1</v>
      </c>
      <c r="FR158">
        <v>1</v>
      </c>
      <c r="FS158" t="s">
        <v>410</v>
      </c>
      <c r="FT158">
        <v>2.97375</v>
      </c>
      <c r="FU158">
        <v>2.75378</v>
      </c>
      <c r="FV158">
        <v>0.133209</v>
      </c>
      <c r="FW158">
        <v>0.138017</v>
      </c>
      <c r="FX158">
        <v>0.106123</v>
      </c>
      <c r="FY158">
        <v>0.104883</v>
      </c>
      <c r="FZ158">
        <v>33724.9</v>
      </c>
      <c r="GA158">
        <v>36585.3</v>
      </c>
      <c r="GB158">
        <v>35256.2</v>
      </c>
      <c r="GC158">
        <v>38489.7</v>
      </c>
      <c r="GD158">
        <v>44628.6</v>
      </c>
      <c r="GE158">
        <v>49736.1</v>
      </c>
      <c r="GF158">
        <v>55049.2</v>
      </c>
      <c r="GG158">
        <v>61707.6</v>
      </c>
      <c r="GH158">
        <v>1.99387</v>
      </c>
      <c r="GI158">
        <v>1.84162</v>
      </c>
      <c r="GJ158">
        <v>0.116058</v>
      </c>
      <c r="GK158">
        <v>0</v>
      </c>
      <c r="GL158">
        <v>25.609</v>
      </c>
      <c r="GM158">
        <v>999.9</v>
      </c>
      <c r="GN158">
        <v>67.208</v>
      </c>
      <c r="GO158">
        <v>27.885</v>
      </c>
      <c r="GP158">
        <v>28.276</v>
      </c>
      <c r="GQ158">
        <v>54.7794</v>
      </c>
      <c r="GR158">
        <v>48.8141</v>
      </c>
      <c r="GS158">
        <v>1</v>
      </c>
      <c r="GT158">
        <v>-0.0632901</v>
      </c>
      <c r="GU158">
        <v>0.489047</v>
      </c>
      <c r="GV158">
        <v>20.1494</v>
      </c>
      <c r="GW158">
        <v>5.19812</v>
      </c>
      <c r="GX158">
        <v>12.004</v>
      </c>
      <c r="GY158">
        <v>4.9754</v>
      </c>
      <c r="GZ158">
        <v>3.29295</v>
      </c>
      <c r="HA158">
        <v>999.9</v>
      </c>
      <c r="HB158">
        <v>9999</v>
      </c>
      <c r="HC158">
        <v>9999</v>
      </c>
      <c r="HD158">
        <v>9999</v>
      </c>
      <c r="HE158">
        <v>1.86279</v>
      </c>
      <c r="HF158">
        <v>1.86783</v>
      </c>
      <c r="HG158">
        <v>1.86763</v>
      </c>
      <c r="HH158">
        <v>1.86873</v>
      </c>
      <c r="HI158">
        <v>1.86964</v>
      </c>
      <c r="HJ158">
        <v>1.86566</v>
      </c>
      <c r="HK158">
        <v>1.86676</v>
      </c>
      <c r="HL158">
        <v>1.86813</v>
      </c>
      <c r="HM158">
        <v>5</v>
      </c>
      <c r="HN158">
        <v>0</v>
      </c>
      <c r="HO158">
        <v>0</v>
      </c>
      <c r="HP158">
        <v>0</v>
      </c>
      <c r="HQ158" t="s">
        <v>411</v>
      </c>
      <c r="HR158" t="s">
        <v>412</v>
      </c>
      <c r="HS158" t="s">
        <v>413</v>
      </c>
      <c r="HT158" t="s">
        <v>413</v>
      </c>
      <c r="HU158" t="s">
        <v>413</v>
      </c>
      <c r="HV158" t="s">
        <v>413</v>
      </c>
      <c r="HW158">
        <v>0</v>
      </c>
      <c r="HX158">
        <v>100</v>
      </c>
      <c r="HY158">
        <v>100</v>
      </c>
      <c r="HZ158">
        <v>8.641</v>
      </c>
      <c r="IA158">
        <v>0.5787</v>
      </c>
      <c r="IB158">
        <v>4.05733592392587</v>
      </c>
      <c r="IC158">
        <v>0.00686039997816796</v>
      </c>
      <c r="ID158">
        <v>-6.09800565113382e-07</v>
      </c>
      <c r="IE158">
        <v>-3.62270322714017e-11</v>
      </c>
      <c r="IF158">
        <v>0.00552775430249796</v>
      </c>
      <c r="IG158">
        <v>-0.0240141547127097</v>
      </c>
      <c r="IH158">
        <v>0.00268956239764471</v>
      </c>
      <c r="II158">
        <v>-3.17667099220491e-05</v>
      </c>
      <c r="IJ158">
        <v>-3</v>
      </c>
      <c r="IK158">
        <v>2046</v>
      </c>
      <c r="IL158">
        <v>1</v>
      </c>
      <c r="IM158">
        <v>25</v>
      </c>
      <c r="IN158">
        <v>-529</v>
      </c>
      <c r="IO158">
        <v>-529</v>
      </c>
      <c r="IP158">
        <v>1.66992</v>
      </c>
      <c r="IQ158">
        <v>2.60254</v>
      </c>
      <c r="IR158">
        <v>1.54785</v>
      </c>
      <c r="IS158">
        <v>2.30957</v>
      </c>
      <c r="IT158">
        <v>1.34644</v>
      </c>
      <c r="IU158">
        <v>2.42554</v>
      </c>
      <c r="IV158">
        <v>31.9585</v>
      </c>
      <c r="IW158">
        <v>14.7625</v>
      </c>
      <c r="IX158">
        <v>18</v>
      </c>
      <c r="IY158">
        <v>504.003</v>
      </c>
      <c r="IZ158">
        <v>406.627</v>
      </c>
      <c r="JA158">
        <v>24.1508</v>
      </c>
      <c r="JB158">
        <v>26.4344</v>
      </c>
      <c r="JC158">
        <v>30.0001</v>
      </c>
      <c r="JD158">
        <v>26.3866</v>
      </c>
      <c r="JE158">
        <v>26.33</v>
      </c>
      <c r="JF158">
        <v>33.4521</v>
      </c>
      <c r="JG158">
        <v>23.5904</v>
      </c>
      <c r="JH158">
        <v>100</v>
      </c>
      <c r="JI158">
        <v>24.1511</v>
      </c>
      <c r="JJ158">
        <v>776.969</v>
      </c>
      <c r="JK158">
        <v>24.4751</v>
      </c>
      <c r="JL158">
        <v>102.163</v>
      </c>
      <c r="JM158">
        <v>102.732</v>
      </c>
    </row>
    <row r="159" spans="1:273">
      <c r="A159">
        <v>143</v>
      </c>
      <c r="B159">
        <v>1510790875.5</v>
      </c>
      <c r="C159">
        <v>2623.90000009537</v>
      </c>
      <c r="D159" t="s">
        <v>696</v>
      </c>
      <c r="E159" t="s">
        <v>697</v>
      </c>
      <c r="F159">
        <v>5</v>
      </c>
      <c r="G159" t="s">
        <v>405</v>
      </c>
      <c r="H159" t="s">
        <v>406</v>
      </c>
      <c r="I159">
        <v>1510790867.71429</v>
      </c>
      <c r="J159">
        <f>(K159)/1000</f>
        <v>0</v>
      </c>
      <c r="K159">
        <f>IF(CZ159, AN159, AH159)</f>
        <v>0</v>
      </c>
      <c r="L159">
        <f>IF(CZ159, AI159, AG159)</f>
        <v>0</v>
      </c>
      <c r="M159">
        <f>DB159 - IF(AU159&gt;1, L159*CV159*100.0/(AW159*DP159), 0)</f>
        <v>0</v>
      </c>
      <c r="N159">
        <f>((T159-J159/2)*M159-L159)/(T159+J159/2)</f>
        <v>0</v>
      </c>
      <c r="O159">
        <f>N159*(DI159+DJ159)/1000.0</f>
        <v>0</v>
      </c>
      <c r="P159">
        <f>(DB159 - IF(AU159&gt;1, L159*CV159*100.0/(AW159*DP159), 0))*(DI159+DJ159)/1000.0</f>
        <v>0</v>
      </c>
      <c r="Q159">
        <f>2.0/((1/S159-1/R159)+SIGN(S159)*SQRT((1/S159-1/R159)*(1/S159-1/R159) + 4*CW159/((CW159+1)*(CW159+1))*(2*1/S159*1/R159-1/R159*1/R159)))</f>
        <v>0</v>
      </c>
      <c r="R159">
        <f>IF(LEFT(CX159,1)&lt;&gt;"0",IF(LEFT(CX159,1)="1",3.0,CY159),$D$5+$E$5*(DP159*DI159/($K$5*1000))+$F$5*(DP159*DI159/($K$5*1000))*MAX(MIN(CV159,$J$5),$I$5)*MAX(MIN(CV159,$J$5),$I$5)+$G$5*MAX(MIN(CV159,$J$5),$I$5)*(DP159*DI159/($K$5*1000))+$H$5*(DP159*DI159/($K$5*1000))*(DP159*DI159/($K$5*1000)))</f>
        <v>0</v>
      </c>
      <c r="S159">
        <f>J159*(1000-(1000*0.61365*exp(17.502*W159/(240.97+W159))/(DI159+DJ159)+DD159)/2)/(1000*0.61365*exp(17.502*W159/(240.97+W159))/(DI159+DJ159)-DD159)</f>
        <v>0</v>
      </c>
      <c r="T159">
        <f>1/((CW159+1)/(Q159/1.6)+1/(R159/1.37)) + CW159/((CW159+1)/(Q159/1.6) + CW159/(R159/1.37))</f>
        <v>0</v>
      </c>
      <c r="U159">
        <f>(CR159*CU159)</f>
        <v>0</v>
      </c>
      <c r="V159">
        <f>(DK159+(U159+2*0.95*5.67E-8*(((DK159+$B$7)+273)^4-(DK159+273)^4)-44100*J159)/(1.84*29.3*R159+8*0.95*5.67E-8*(DK159+273)^3))</f>
        <v>0</v>
      </c>
      <c r="W159">
        <f>($C$7*DL159+$D$7*DM159+$E$7*V159)</f>
        <v>0</v>
      </c>
      <c r="X159">
        <f>0.61365*exp(17.502*W159/(240.97+W159))</f>
        <v>0</v>
      </c>
      <c r="Y159">
        <f>(Z159/AA159*100)</f>
        <v>0</v>
      </c>
      <c r="Z159">
        <f>DD159*(DI159+DJ159)/1000</f>
        <v>0</v>
      </c>
      <c r="AA159">
        <f>0.61365*exp(17.502*DK159/(240.97+DK159))</f>
        <v>0</v>
      </c>
      <c r="AB159">
        <f>(X159-DD159*(DI159+DJ159)/1000)</f>
        <v>0</v>
      </c>
      <c r="AC159">
        <f>(-J159*44100)</f>
        <v>0</v>
      </c>
      <c r="AD159">
        <f>2*29.3*R159*0.92*(DK159-W159)</f>
        <v>0</v>
      </c>
      <c r="AE159">
        <f>2*0.95*5.67E-8*(((DK159+$B$7)+273)^4-(W159+273)^4)</f>
        <v>0</v>
      </c>
      <c r="AF159">
        <f>U159+AE159+AC159+AD159</f>
        <v>0</v>
      </c>
      <c r="AG159">
        <f>DH159*AU159*(DC159-DB159*(1000-AU159*DE159)/(1000-AU159*DD159))/(100*CV159)</f>
        <v>0</v>
      </c>
      <c r="AH159">
        <f>1000*DH159*AU159*(DD159-DE159)/(100*CV159*(1000-AU159*DD159))</f>
        <v>0</v>
      </c>
      <c r="AI159">
        <f>(AJ159 - AK159 - DI159*1E3/(8.314*(DK159+273.15)) * AM159/DH159 * AL159) * DH159/(100*CV159) * (1000 - DE159)/1000</f>
        <v>0</v>
      </c>
      <c r="AJ159">
        <v>780.814461167365</v>
      </c>
      <c r="AK159">
        <v>758.404793939394</v>
      </c>
      <c r="AL159">
        <v>3.38626001869947</v>
      </c>
      <c r="AM159">
        <v>64.2423246042722</v>
      </c>
      <c r="AN159">
        <f>(AP159 - AO159 + DI159*1E3/(8.314*(DK159+273.15)) * AR159/DH159 * AQ159) * DH159/(100*CV159) * 1000/(1000 - AP159)</f>
        <v>0</v>
      </c>
      <c r="AO159">
        <v>24.4996926411122</v>
      </c>
      <c r="AP159">
        <v>25.3575</v>
      </c>
      <c r="AQ159">
        <v>-5.97717851035415e-06</v>
      </c>
      <c r="AR159">
        <v>102.202052282038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MAX(0,($B$13+$C$13*DP159)/(1+$D$13*DP159)*DI159/(DK159+273)*$E$13)</f>
        <v>0</v>
      </c>
      <c r="AX159" t="s">
        <v>407</v>
      </c>
      <c r="AY159" t="s">
        <v>407</v>
      </c>
      <c r="AZ159">
        <v>0</v>
      </c>
      <c r="BA159">
        <v>0</v>
      </c>
      <c r="BB159">
        <f>1-AZ159/BA159</f>
        <v>0</v>
      </c>
      <c r="BC159">
        <v>0</v>
      </c>
      <c r="BD159" t="s">
        <v>407</v>
      </c>
      <c r="BE159" t="s">
        <v>407</v>
      </c>
      <c r="BF159">
        <v>0</v>
      </c>
      <c r="BG159">
        <v>0</v>
      </c>
      <c r="BH159">
        <f>1-BF159/BG159</f>
        <v>0</v>
      </c>
      <c r="BI159">
        <v>0.5</v>
      </c>
      <c r="BJ159">
        <f>CS159</f>
        <v>0</v>
      </c>
      <c r="BK159">
        <f>L159</f>
        <v>0</v>
      </c>
      <c r="BL159">
        <f>BH159*BI159*BJ159</f>
        <v>0</v>
      </c>
      <c r="BM159">
        <f>(BK159-BC159)/BJ159</f>
        <v>0</v>
      </c>
      <c r="BN159">
        <f>(BA159-BG159)/BG159</f>
        <v>0</v>
      </c>
      <c r="BO159">
        <f>AZ159/(BB159+AZ159/BG159)</f>
        <v>0</v>
      </c>
      <c r="BP159" t="s">
        <v>407</v>
      </c>
      <c r="BQ159">
        <v>0</v>
      </c>
      <c r="BR159">
        <f>IF(BQ159&lt;&gt;0, BQ159, BO159)</f>
        <v>0</v>
      </c>
      <c r="BS159">
        <f>1-BR159/BG159</f>
        <v>0</v>
      </c>
      <c r="BT159">
        <f>(BG159-BF159)/(BG159-BR159)</f>
        <v>0</v>
      </c>
      <c r="BU159">
        <f>(BA159-BG159)/(BA159-BR159)</f>
        <v>0</v>
      </c>
      <c r="BV159">
        <f>(BG159-BF159)/(BG159-AZ159)</f>
        <v>0</v>
      </c>
      <c r="BW159">
        <f>(BA159-BG159)/(BA159-AZ159)</f>
        <v>0</v>
      </c>
      <c r="BX159">
        <f>(BT159*BR159/BF159)</f>
        <v>0</v>
      </c>
      <c r="BY159">
        <f>(1-BX159)</f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f>$B$11*DQ159+$C$11*DR159+$F$11*EC159*(1-EF159)</f>
        <v>0</v>
      </c>
      <c r="CS159">
        <f>CR159*CT159</f>
        <v>0</v>
      </c>
      <c r="CT159">
        <f>($B$11*$D$9+$C$11*$D$9+$F$11*((EP159+EH159)/MAX(EP159+EH159+EQ159, 0.1)*$I$9+EQ159/MAX(EP159+EH159+EQ159, 0.1)*$J$9))/($B$11+$C$11+$F$11)</f>
        <v>0</v>
      </c>
      <c r="CU159">
        <f>($B$11*$K$9+$C$11*$K$9+$F$11*((EP159+EH159)/MAX(EP159+EH159+EQ159, 0.1)*$P$9+EQ159/MAX(EP159+EH159+EQ159, 0.1)*$Q$9))/($B$11+$C$11+$F$11)</f>
        <v>0</v>
      </c>
      <c r="CV159">
        <v>2.18</v>
      </c>
      <c r="CW159">
        <v>0.5</v>
      </c>
      <c r="CX159" t="s">
        <v>408</v>
      </c>
      <c r="CY159">
        <v>2</v>
      </c>
      <c r="CZ159" t="b">
        <v>1</v>
      </c>
      <c r="DA159">
        <v>1510790867.71429</v>
      </c>
      <c r="DB159">
        <v>714.788357142857</v>
      </c>
      <c r="DC159">
        <v>744.488214285714</v>
      </c>
      <c r="DD159">
        <v>25.3614285714286</v>
      </c>
      <c r="DE159">
        <v>24.4985321428571</v>
      </c>
      <c r="DF159">
        <v>706.203178571429</v>
      </c>
      <c r="DG159">
        <v>24.7826785714286</v>
      </c>
      <c r="DH159">
        <v>500.078357142857</v>
      </c>
      <c r="DI159">
        <v>89.6036821428572</v>
      </c>
      <c r="DJ159">
        <v>0.0999393857142857</v>
      </c>
      <c r="DK159">
        <v>26.8248571428571</v>
      </c>
      <c r="DL159">
        <v>27.5019785714286</v>
      </c>
      <c r="DM159">
        <v>999.9</v>
      </c>
      <c r="DN159">
        <v>0</v>
      </c>
      <c r="DO159">
        <v>0</v>
      </c>
      <c r="DP159">
        <v>9997.92142857143</v>
      </c>
      <c r="DQ159">
        <v>0</v>
      </c>
      <c r="DR159">
        <v>9.98469</v>
      </c>
      <c r="DS159">
        <v>-29.6999857142857</v>
      </c>
      <c r="DT159">
        <v>733.387892857143</v>
      </c>
      <c r="DU159">
        <v>763.185178571429</v>
      </c>
      <c r="DV159">
        <v>0.86289375</v>
      </c>
      <c r="DW159">
        <v>744.488214285714</v>
      </c>
      <c r="DX159">
        <v>24.4985321428571</v>
      </c>
      <c r="DY159">
        <v>2.27247892857143</v>
      </c>
      <c r="DZ159">
        <v>2.19515857142857</v>
      </c>
      <c r="EA159">
        <v>19.482625</v>
      </c>
      <c r="EB159">
        <v>18.9270214285714</v>
      </c>
      <c r="EC159">
        <v>2000.00821428571</v>
      </c>
      <c r="ED159">
        <v>0.979999392857143</v>
      </c>
      <c r="EE159">
        <v>0.0200003607142857</v>
      </c>
      <c r="EF159">
        <v>0</v>
      </c>
      <c r="EG159">
        <v>2.29286071428571</v>
      </c>
      <c r="EH159">
        <v>0</v>
      </c>
      <c r="EI159">
        <v>3712.52035714286</v>
      </c>
      <c r="EJ159">
        <v>17300.2214285714</v>
      </c>
      <c r="EK159">
        <v>40.2676428571429</v>
      </c>
      <c r="EL159">
        <v>40.21625</v>
      </c>
      <c r="EM159">
        <v>39.9416428571429</v>
      </c>
      <c r="EN159">
        <v>38.7587142857143</v>
      </c>
      <c r="EO159">
        <v>39.4573214285714</v>
      </c>
      <c r="EP159">
        <v>1960.0075</v>
      </c>
      <c r="EQ159">
        <v>40.0007142857143</v>
      </c>
      <c r="ER159">
        <v>0</v>
      </c>
      <c r="ES159">
        <v>1679678223.5</v>
      </c>
      <c r="ET159">
        <v>0</v>
      </c>
      <c r="EU159">
        <v>2.28559615384615</v>
      </c>
      <c r="EV159">
        <v>0.459299154938325</v>
      </c>
      <c r="EW159">
        <v>28.8933332573849</v>
      </c>
      <c r="EX159">
        <v>3712.52730769231</v>
      </c>
      <c r="EY159">
        <v>15</v>
      </c>
      <c r="EZ159">
        <v>0</v>
      </c>
      <c r="FA159" t="s">
        <v>409</v>
      </c>
      <c r="FB159">
        <v>1510822609</v>
      </c>
      <c r="FC159">
        <v>1510822610</v>
      </c>
      <c r="FD159">
        <v>0</v>
      </c>
      <c r="FE159">
        <v>-0.09</v>
      </c>
      <c r="FF159">
        <v>-0.009</v>
      </c>
      <c r="FG159">
        <v>6.722</v>
      </c>
      <c r="FH159">
        <v>0.497</v>
      </c>
      <c r="FI159">
        <v>420</v>
      </c>
      <c r="FJ159">
        <v>24</v>
      </c>
      <c r="FK159">
        <v>0.26</v>
      </c>
      <c r="FL159">
        <v>0.06</v>
      </c>
      <c r="FM159">
        <v>0.863886975</v>
      </c>
      <c r="FN159">
        <v>-0.0187706904315219</v>
      </c>
      <c r="FO159">
        <v>0.00204621799287735</v>
      </c>
      <c r="FP159">
        <v>1</v>
      </c>
      <c r="FQ159">
        <v>1</v>
      </c>
      <c r="FR159">
        <v>1</v>
      </c>
      <c r="FS159" t="s">
        <v>410</v>
      </c>
      <c r="FT159">
        <v>2.97338</v>
      </c>
      <c r="FU159">
        <v>2.75371</v>
      </c>
      <c r="FV159">
        <v>0.135285</v>
      </c>
      <c r="FW159">
        <v>0.140043</v>
      </c>
      <c r="FX159">
        <v>0.106117</v>
      </c>
      <c r="FY159">
        <v>0.104886</v>
      </c>
      <c r="FZ159">
        <v>33643.7</v>
      </c>
      <c r="GA159">
        <v>36499.4</v>
      </c>
      <c r="GB159">
        <v>35255.8</v>
      </c>
      <c r="GC159">
        <v>38489.8</v>
      </c>
      <c r="GD159">
        <v>44628.9</v>
      </c>
      <c r="GE159">
        <v>49736.2</v>
      </c>
      <c r="GF159">
        <v>55049.1</v>
      </c>
      <c r="GG159">
        <v>61707.8</v>
      </c>
      <c r="GH159">
        <v>1.99408</v>
      </c>
      <c r="GI159">
        <v>1.84195</v>
      </c>
      <c r="GJ159">
        <v>0.116102</v>
      </c>
      <c r="GK159">
        <v>0</v>
      </c>
      <c r="GL159">
        <v>25.6102</v>
      </c>
      <c r="GM159">
        <v>999.9</v>
      </c>
      <c r="GN159">
        <v>67.208</v>
      </c>
      <c r="GO159">
        <v>27.885</v>
      </c>
      <c r="GP159">
        <v>28.2732</v>
      </c>
      <c r="GQ159">
        <v>54.9994</v>
      </c>
      <c r="GR159">
        <v>49.4832</v>
      </c>
      <c r="GS159">
        <v>1</v>
      </c>
      <c r="GT159">
        <v>-0.0635671</v>
      </c>
      <c r="GU159">
        <v>0.507603</v>
      </c>
      <c r="GV159">
        <v>20.1494</v>
      </c>
      <c r="GW159">
        <v>5.19857</v>
      </c>
      <c r="GX159">
        <v>12.004</v>
      </c>
      <c r="GY159">
        <v>4.9757</v>
      </c>
      <c r="GZ159">
        <v>3.293</v>
      </c>
      <c r="HA159">
        <v>999.9</v>
      </c>
      <c r="HB159">
        <v>9999</v>
      </c>
      <c r="HC159">
        <v>9999</v>
      </c>
      <c r="HD159">
        <v>9999</v>
      </c>
      <c r="HE159">
        <v>1.86279</v>
      </c>
      <c r="HF159">
        <v>1.86783</v>
      </c>
      <c r="HG159">
        <v>1.86758</v>
      </c>
      <c r="HH159">
        <v>1.86872</v>
      </c>
      <c r="HI159">
        <v>1.86962</v>
      </c>
      <c r="HJ159">
        <v>1.86567</v>
      </c>
      <c r="HK159">
        <v>1.86676</v>
      </c>
      <c r="HL159">
        <v>1.86813</v>
      </c>
      <c r="HM159">
        <v>5</v>
      </c>
      <c r="HN159">
        <v>0</v>
      </c>
      <c r="HO159">
        <v>0</v>
      </c>
      <c r="HP159">
        <v>0</v>
      </c>
      <c r="HQ159" t="s">
        <v>411</v>
      </c>
      <c r="HR159" t="s">
        <v>412</v>
      </c>
      <c r="HS159" t="s">
        <v>413</v>
      </c>
      <c r="HT159" t="s">
        <v>413</v>
      </c>
      <c r="HU159" t="s">
        <v>413</v>
      </c>
      <c r="HV159" t="s">
        <v>413</v>
      </c>
      <c r="HW159">
        <v>0</v>
      </c>
      <c r="HX159">
        <v>100</v>
      </c>
      <c r="HY159">
        <v>100</v>
      </c>
      <c r="HZ159">
        <v>8.739</v>
      </c>
      <c r="IA159">
        <v>0.5785</v>
      </c>
      <c r="IB159">
        <v>4.05733592392587</v>
      </c>
      <c r="IC159">
        <v>0.00686039997816796</v>
      </c>
      <c r="ID159">
        <v>-6.09800565113382e-07</v>
      </c>
      <c r="IE159">
        <v>-3.62270322714017e-11</v>
      </c>
      <c r="IF159">
        <v>0.00552775430249796</v>
      </c>
      <c r="IG159">
        <v>-0.0240141547127097</v>
      </c>
      <c r="IH159">
        <v>0.00268956239764471</v>
      </c>
      <c r="II159">
        <v>-3.17667099220491e-05</v>
      </c>
      <c r="IJ159">
        <v>-3</v>
      </c>
      <c r="IK159">
        <v>2046</v>
      </c>
      <c r="IL159">
        <v>1</v>
      </c>
      <c r="IM159">
        <v>25</v>
      </c>
      <c r="IN159">
        <v>-528.9</v>
      </c>
      <c r="IO159">
        <v>-528.9</v>
      </c>
      <c r="IP159">
        <v>1.70044</v>
      </c>
      <c r="IQ159">
        <v>2.60132</v>
      </c>
      <c r="IR159">
        <v>1.54785</v>
      </c>
      <c r="IS159">
        <v>2.30957</v>
      </c>
      <c r="IT159">
        <v>1.34644</v>
      </c>
      <c r="IU159">
        <v>2.43286</v>
      </c>
      <c r="IV159">
        <v>31.9585</v>
      </c>
      <c r="IW159">
        <v>14.7625</v>
      </c>
      <c r="IX159">
        <v>18</v>
      </c>
      <c r="IY159">
        <v>504.135</v>
      </c>
      <c r="IZ159">
        <v>406.817</v>
      </c>
      <c r="JA159">
        <v>24.1503</v>
      </c>
      <c r="JB159">
        <v>26.4355</v>
      </c>
      <c r="JC159">
        <v>30.0002</v>
      </c>
      <c r="JD159">
        <v>26.3866</v>
      </c>
      <c r="JE159">
        <v>26.3312</v>
      </c>
      <c r="JF159">
        <v>34.0545</v>
      </c>
      <c r="JG159">
        <v>23.5904</v>
      </c>
      <c r="JH159">
        <v>100</v>
      </c>
      <c r="JI159">
        <v>24.145</v>
      </c>
      <c r="JJ159">
        <v>790.617</v>
      </c>
      <c r="JK159">
        <v>24.4751</v>
      </c>
      <c r="JL159">
        <v>102.162</v>
      </c>
      <c r="JM159">
        <v>102.732</v>
      </c>
    </row>
    <row r="160" spans="1:273">
      <c r="A160">
        <v>144</v>
      </c>
      <c r="B160">
        <v>1510790880.5</v>
      </c>
      <c r="C160">
        <v>2628.90000009537</v>
      </c>
      <c r="D160" t="s">
        <v>698</v>
      </c>
      <c r="E160" t="s">
        <v>699</v>
      </c>
      <c r="F160">
        <v>5</v>
      </c>
      <c r="G160" t="s">
        <v>405</v>
      </c>
      <c r="H160" t="s">
        <v>406</v>
      </c>
      <c r="I160">
        <v>1510790873</v>
      </c>
      <c r="J160">
        <f>(K160)/1000</f>
        <v>0</v>
      </c>
      <c r="K160">
        <f>IF(CZ160, AN160, AH160)</f>
        <v>0</v>
      </c>
      <c r="L160">
        <f>IF(CZ160, AI160, AG160)</f>
        <v>0</v>
      </c>
      <c r="M160">
        <f>DB160 - IF(AU160&gt;1, L160*CV160*100.0/(AW160*DP160), 0)</f>
        <v>0</v>
      </c>
      <c r="N160">
        <f>((T160-J160/2)*M160-L160)/(T160+J160/2)</f>
        <v>0</v>
      </c>
      <c r="O160">
        <f>N160*(DI160+DJ160)/1000.0</f>
        <v>0</v>
      </c>
      <c r="P160">
        <f>(DB160 - IF(AU160&gt;1, L160*CV160*100.0/(AW160*DP160), 0))*(DI160+DJ160)/1000.0</f>
        <v>0</v>
      </c>
      <c r="Q160">
        <f>2.0/((1/S160-1/R160)+SIGN(S160)*SQRT((1/S160-1/R160)*(1/S160-1/R160) + 4*CW160/((CW160+1)*(CW160+1))*(2*1/S160*1/R160-1/R160*1/R160)))</f>
        <v>0</v>
      </c>
      <c r="R160">
        <f>IF(LEFT(CX160,1)&lt;&gt;"0",IF(LEFT(CX160,1)="1",3.0,CY160),$D$5+$E$5*(DP160*DI160/($K$5*1000))+$F$5*(DP160*DI160/($K$5*1000))*MAX(MIN(CV160,$J$5),$I$5)*MAX(MIN(CV160,$J$5),$I$5)+$G$5*MAX(MIN(CV160,$J$5),$I$5)*(DP160*DI160/($K$5*1000))+$H$5*(DP160*DI160/($K$5*1000))*(DP160*DI160/($K$5*1000)))</f>
        <v>0</v>
      </c>
      <c r="S160">
        <f>J160*(1000-(1000*0.61365*exp(17.502*W160/(240.97+W160))/(DI160+DJ160)+DD160)/2)/(1000*0.61365*exp(17.502*W160/(240.97+W160))/(DI160+DJ160)-DD160)</f>
        <v>0</v>
      </c>
      <c r="T160">
        <f>1/((CW160+1)/(Q160/1.6)+1/(R160/1.37)) + CW160/((CW160+1)/(Q160/1.6) + CW160/(R160/1.37))</f>
        <v>0</v>
      </c>
      <c r="U160">
        <f>(CR160*CU160)</f>
        <v>0</v>
      </c>
      <c r="V160">
        <f>(DK160+(U160+2*0.95*5.67E-8*(((DK160+$B$7)+273)^4-(DK160+273)^4)-44100*J160)/(1.84*29.3*R160+8*0.95*5.67E-8*(DK160+273)^3))</f>
        <v>0</v>
      </c>
      <c r="W160">
        <f>($C$7*DL160+$D$7*DM160+$E$7*V160)</f>
        <v>0</v>
      </c>
      <c r="X160">
        <f>0.61365*exp(17.502*W160/(240.97+W160))</f>
        <v>0</v>
      </c>
      <c r="Y160">
        <f>(Z160/AA160*100)</f>
        <v>0</v>
      </c>
      <c r="Z160">
        <f>DD160*(DI160+DJ160)/1000</f>
        <v>0</v>
      </c>
      <c r="AA160">
        <f>0.61365*exp(17.502*DK160/(240.97+DK160))</f>
        <v>0</v>
      </c>
      <c r="AB160">
        <f>(X160-DD160*(DI160+DJ160)/1000)</f>
        <v>0</v>
      </c>
      <c r="AC160">
        <f>(-J160*44100)</f>
        <v>0</v>
      </c>
      <c r="AD160">
        <f>2*29.3*R160*0.92*(DK160-W160)</f>
        <v>0</v>
      </c>
      <c r="AE160">
        <f>2*0.95*5.67E-8*(((DK160+$B$7)+273)^4-(W160+273)^4)</f>
        <v>0</v>
      </c>
      <c r="AF160">
        <f>U160+AE160+AC160+AD160</f>
        <v>0</v>
      </c>
      <c r="AG160">
        <f>DH160*AU160*(DC160-DB160*(1000-AU160*DE160)/(1000-AU160*DD160))/(100*CV160)</f>
        <v>0</v>
      </c>
      <c r="AH160">
        <f>1000*DH160*AU160*(DD160-DE160)/(100*CV160*(1000-AU160*DD160))</f>
        <v>0</v>
      </c>
      <c r="AI160">
        <f>(AJ160 - AK160 - DI160*1E3/(8.314*(DK160+273.15)) * AM160/DH160 * AL160) * DH160/(100*CV160) * (1000 - DE160)/1000</f>
        <v>0</v>
      </c>
      <c r="AJ160">
        <v>797.77434195523</v>
      </c>
      <c r="AK160">
        <v>775.383715151515</v>
      </c>
      <c r="AL160">
        <v>3.38318506943541</v>
      </c>
      <c r="AM160">
        <v>64.2423246042722</v>
      </c>
      <c r="AN160">
        <f>(AP160 - AO160 + DI160*1E3/(8.314*(DK160+273.15)) * AR160/DH160 * AQ160) * DH160/(100*CV160) * 1000/(1000 - AP160)</f>
        <v>0</v>
      </c>
      <c r="AO160">
        <v>24.4985483421466</v>
      </c>
      <c r="AP160">
        <v>25.35266</v>
      </c>
      <c r="AQ160">
        <v>-1.77711017549179e-05</v>
      </c>
      <c r="AR160">
        <v>102.202052282038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MAX(0,($B$13+$C$13*DP160)/(1+$D$13*DP160)*DI160/(DK160+273)*$E$13)</f>
        <v>0</v>
      </c>
      <c r="AX160" t="s">
        <v>407</v>
      </c>
      <c r="AY160" t="s">
        <v>407</v>
      </c>
      <c r="AZ160">
        <v>0</v>
      </c>
      <c r="BA160">
        <v>0</v>
      </c>
      <c r="BB160">
        <f>1-AZ160/BA160</f>
        <v>0</v>
      </c>
      <c r="BC160">
        <v>0</v>
      </c>
      <c r="BD160" t="s">
        <v>407</v>
      </c>
      <c r="BE160" t="s">
        <v>407</v>
      </c>
      <c r="BF160">
        <v>0</v>
      </c>
      <c r="BG160">
        <v>0</v>
      </c>
      <c r="BH160">
        <f>1-BF160/BG160</f>
        <v>0</v>
      </c>
      <c r="BI160">
        <v>0.5</v>
      </c>
      <c r="BJ160">
        <f>CS160</f>
        <v>0</v>
      </c>
      <c r="BK160">
        <f>L160</f>
        <v>0</v>
      </c>
      <c r="BL160">
        <f>BH160*BI160*BJ160</f>
        <v>0</v>
      </c>
      <c r="BM160">
        <f>(BK160-BC160)/BJ160</f>
        <v>0</v>
      </c>
      <c r="BN160">
        <f>(BA160-BG160)/BG160</f>
        <v>0</v>
      </c>
      <c r="BO160">
        <f>AZ160/(BB160+AZ160/BG160)</f>
        <v>0</v>
      </c>
      <c r="BP160" t="s">
        <v>407</v>
      </c>
      <c r="BQ160">
        <v>0</v>
      </c>
      <c r="BR160">
        <f>IF(BQ160&lt;&gt;0, BQ160, BO160)</f>
        <v>0</v>
      </c>
      <c r="BS160">
        <f>1-BR160/BG160</f>
        <v>0</v>
      </c>
      <c r="BT160">
        <f>(BG160-BF160)/(BG160-BR160)</f>
        <v>0</v>
      </c>
      <c r="BU160">
        <f>(BA160-BG160)/(BA160-BR160)</f>
        <v>0</v>
      </c>
      <c r="BV160">
        <f>(BG160-BF160)/(BG160-AZ160)</f>
        <v>0</v>
      </c>
      <c r="BW160">
        <f>(BA160-BG160)/(BA160-AZ160)</f>
        <v>0</v>
      </c>
      <c r="BX160">
        <f>(BT160*BR160/BF160)</f>
        <v>0</v>
      </c>
      <c r="BY160">
        <f>(1-BX160)</f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f>$B$11*DQ160+$C$11*DR160+$F$11*EC160*(1-EF160)</f>
        <v>0</v>
      </c>
      <c r="CS160">
        <f>CR160*CT160</f>
        <v>0</v>
      </c>
      <c r="CT160">
        <f>($B$11*$D$9+$C$11*$D$9+$F$11*((EP160+EH160)/MAX(EP160+EH160+EQ160, 0.1)*$I$9+EQ160/MAX(EP160+EH160+EQ160, 0.1)*$J$9))/($B$11+$C$11+$F$11)</f>
        <v>0</v>
      </c>
      <c r="CU160">
        <f>($B$11*$K$9+$C$11*$K$9+$F$11*((EP160+EH160)/MAX(EP160+EH160+EQ160, 0.1)*$P$9+EQ160/MAX(EP160+EH160+EQ160, 0.1)*$Q$9))/($B$11+$C$11+$F$11)</f>
        <v>0</v>
      </c>
      <c r="CV160">
        <v>2.18</v>
      </c>
      <c r="CW160">
        <v>0.5</v>
      </c>
      <c r="CX160" t="s">
        <v>408</v>
      </c>
      <c r="CY160">
        <v>2</v>
      </c>
      <c r="CZ160" t="b">
        <v>1</v>
      </c>
      <c r="DA160">
        <v>1510790873</v>
      </c>
      <c r="DB160">
        <v>732.488074074074</v>
      </c>
      <c r="DC160">
        <v>762.173185185185</v>
      </c>
      <c r="DD160">
        <v>25.3585740740741</v>
      </c>
      <c r="DE160">
        <v>24.498337037037</v>
      </c>
      <c r="DF160">
        <v>723.798555555556</v>
      </c>
      <c r="DG160">
        <v>24.7799592592593</v>
      </c>
      <c r="DH160">
        <v>500.090407407407</v>
      </c>
      <c r="DI160">
        <v>89.6042148148148</v>
      </c>
      <c r="DJ160">
        <v>0.0999639592592593</v>
      </c>
      <c r="DK160">
        <v>26.8251518518519</v>
      </c>
      <c r="DL160">
        <v>27.5088148148148</v>
      </c>
      <c r="DM160">
        <v>999.9</v>
      </c>
      <c r="DN160">
        <v>0</v>
      </c>
      <c r="DO160">
        <v>0</v>
      </c>
      <c r="DP160">
        <v>10001.9422222222</v>
      </c>
      <c r="DQ160">
        <v>0</v>
      </c>
      <c r="DR160">
        <v>9.98469</v>
      </c>
      <c r="DS160">
        <v>-29.6852185185185</v>
      </c>
      <c r="DT160">
        <v>751.546074074074</v>
      </c>
      <c r="DU160">
        <v>781.314148148148</v>
      </c>
      <c r="DV160">
        <v>0.860229185185185</v>
      </c>
      <c r="DW160">
        <v>762.173185185185</v>
      </c>
      <c r="DX160">
        <v>24.498337037037</v>
      </c>
      <c r="DY160">
        <v>2.27223555555556</v>
      </c>
      <c r="DZ160">
        <v>2.19515444444444</v>
      </c>
      <c r="EA160">
        <v>19.4809074074074</v>
      </c>
      <c r="EB160">
        <v>18.9269925925926</v>
      </c>
      <c r="EC160">
        <v>2000.03444444444</v>
      </c>
      <c r="ED160">
        <v>0.979999333333333</v>
      </c>
      <c r="EE160">
        <v>0.0200004222222222</v>
      </c>
      <c r="EF160">
        <v>0</v>
      </c>
      <c r="EG160">
        <v>2.30078518518519</v>
      </c>
      <c r="EH160">
        <v>0</v>
      </c>
      <c r="EI160">
        <v>3715.00740740741</v>
      </c>
      <c r="EJ160">
        <v>17300.4444444444</v>
      </c>
      <c r="EK160">
        <v>40.2243333333333</v>
      </c>
      <c r="EL160">
        <v>40.1733333333333</v>
      </c>
      <c r="EM160">
        <v>39.9071481481481</v>
      </c>
      <c r="EN160">
        <v>38.7196666666667</v>
      </c>
      <c r="EO160">
        <v>39.4140740740741</v>
      </c>
      <c r="EP160">
        <v>1960.0337037037</v>
      </c>
      <c r="EQ160">
        <v>40.0007407407407</v>
      </c>
      <c r="ER160">
        <v>0</v>
      </c>
      <c r="ES160">
        <v>1679678228.9</v>
      </c>
      <c r="ET160">
        <v>0</v>
      </c>
      <c r="EU160">
        <v>2.295772</v>
      </c>
      <c r="EV160">
        <v>-0.211684598824043</v>
      </c>
      <c r="EW160">
        <v>25.7076922431812</v>
      </c>
      <c r="EX160">
        <v>3715.154</v>
      </c>
      <c r="EY160">
        <v>15</v>
      </c>
      <c r="EZ160">
        <v>0</v>
      </c>
      <c r="FA160" t="s">
        <v>409</v>
      </c>
      <c r="FB160">
        <v>1510822609</v>
      </c>
      <c r="FC160">
        <v>1510822610</v>
      </c>
      <c r="FD160">
        <v>0</v>
      </c>
      <c r="FE160">
        <v>-0.09</v>
      </c>
      <c r="FF160">
        <v>-0.009</v>
      </c>
      <c r="FG160">
        <v>6.722</v>
      </c>
      <c r="FH160">
        <v>0.497</v>
      </c>
      <c r="FI160">
        <v>420</v>
      </c>
      <c r="FJ160">
        <v>24</v>
      </c>
      <c r="FK160">
        <v>0.26</v>
      </c>
      <c r="FL160">
        <v>0.06</v>
      </c>
      <c r="FM160">
        <v>0.861448675</v>
      </c>
      <c r="FN160">
        <v>-0.0305298574108824</v>
      </c>
      <c r="FO160">
        <v>0.00308210295405183</v>
      </c>
      <c r="FP160">
        <v>1</v>
      </c>
      <c r="FQ160">
        <v>1</v>
      </c>
      <c r="FR160">
        <v>1</v>
      </c>
      <c r="FS160" t="s">
        <v>410</v>
      </c>
      <c r="FT160">
        <v>2.97368</v>
      </c>
      <c r="FU160">
        <v>2.75415</v>
      </c>
      <c r="FV160">
        <v>0.137326</v>
      </c>
      <c r="FW160">
        <v>0.142015</v>
      </c>
      <c r="FX160">
        <v>0.106098</v>
      </c>
      <c r="FY160">
        <v>0.104874</v>
      </c>
      <c r="FZ160">
        <v>33564.2</v>
      </c>
      <c r="GA160">
        <v>36415.8</v>
      </c>
      <c r="GB160">
        <v>35255.6</v>
      </c>
      <c r="GC160">
        <v>38489.8</v>
      </c>
      <c r="GD160">
        <v>44629.6</v>
      </c>
      <c r="GE160">
        <v>49736.7</v>
      </c>
      <c r="GF160">
        <v>55048.7</v>
      </c>
      <c r="GG160">
        <v>61707.6</v>
      </c>
      <c r="GH160">
        <v>1.99402</v>
      </c>
      <c r="GI160">
        <v>1.84203</v>
      </c>
      <c r="GJ160">
        <v>0.116922</v>
      </c>
      <c r="GK160">
        <v>0</v>
      </c>
      <c r="GL160">
        <v>25.6102</v>
      </c>
      <c r="GM160">
        <v>999.9</v>
      </c>
      <c r="GN160">
        <v>67.208</v>
      </c>
      <c r="GO160">
        <v>27.875</v>
      </c>
      <c r="GP160">
        <v>28.2539</v>
      </c>
      <c r="GQ160">
        <v>55.0394</v>
      </c>
      <c r="GR160">
        <v>48.9824</v>
      </c>
      <c r="GS160">
        <v>1</v>
      </c>
      <c r="GT160">
        <v>-0.0637398</v>
      </c>
      <c r="GU160">
        <v>0.537203</v>
      </c>
      <c r="GV160">
        <v>20.1494</v>
      </c>
      <c r="GW160">
        <v>5.19872</v>
      </c>
      <c r="GX160">
        <v>12.004</v>
      </c>
      <c r="GY160">
        <v>4.9755</v>
      </c>
      <c r="GZ160">
        <v>3.29298</v>
      </c>
      <c r="HA160">
        <v>999.9</v>
      </c>
      <c r="HB160">
        <v>9999</v>
      </c>
      <c r="HC160">
        <v>9999</v>
      </c>
      <c r="HD160">
        <v>9999</v>
      </c>
      <c r="HE160">
        <v>1.86279</v>
      </c>
      <c r="HF160">
        <v>1.86783</v>
      </c>
      <c r="HG160">
        <v>1.86763</v>
      </c>
      <c r="HH160">
        <v>1.86873</v>
      </c>
      <c r="HI160">
        <v>1.86964</v>
      </c>
      <c r="HJ160">
        <v>1.86567</v>
      </c>
      <c r="HK160">
        <v>1.86676</v>
      </c>
      <c r="HL160">
        <v>1.86813</v>
      </c>
      <c r="HM160">
        <v>5</v>
      </c>
      <c r="HN160">
        <v>0</v>
      </c>
      <c r="HO160">
        <v>0</v>
      </c>
      <c r="HP160">
        <v>0</v>
      </c>
      <c r="HQ160" t="s">
        <v>411</v>
      </c>
      <c r="HR160" t="s">
        <v>412</v>
      </c>
      <c r="HS160" t="s">
        <v>413</v>
      </c>
      <c r="HT160" t="s">
        <v>413</v>
      </c>
      <c r="HU160" t="s">
        <v>413</v>
      </c>
      <c r="HV160" t="s">
        <v>413</v>
      </c>
      <c r="HW160">
        <v>0</v>
      </c>
      <c r="HX160">
        <v>100</v>
      </c>
      <c r="HY160">
        <v>100</v>
      </c>
      <c r="HZ160">
        <v>8.836</v>
      </c>
      <c r="IA160">
        <v>0.5783</v>
      </c>
      <c r="IB160">
        <v>4.05733592392587</v>
      </c>
      <c r="IC160">
        <v>0.00686039997816796</v>
      </c>
      <c r="ID160">
        <v>-6.09800565113382e-07</v>
      </c>
      <c r="IE160">
        <v>-3.62270322714017e-11</v>
      </c>
      <c r="IF160">
        <v>0.00552775430249796</v>
      </c>
      <c r="IG160">
        <v>-0.0240141547127097</v>
      </c>
      <c r="IH160">
        <v>0.00268956239764471</v>
      </c>
      <c r="II160">
        <v>-3.17667099220491e-05</v>
      </c>
      <c r="IJ160">
        <v>-3</v>
      </c>
      <c r="IK160">
        <v>2046</v>
      </c>
      <c r="IL160">
        <v>1</v>
      </c>
      <c r="IM160">
        <v>25</v>
      </c>
      <c r="IN160">
        <v>-528.8</v>
      </c>
      <c r="IO160">
        <v>-528.8</v>
      </c>
      <c r="IP160">
        <v>1.72852</v>
      </c>
      <c r="IQ160">
        <v>2.60742</v>
      </c>
      <c r="IR160">
        <v>1.54785</v>
      </c>
      <c r="IS160">
        <v>2.30957</v>
      </c>
      <c r="IT160">
        <v>1.34644</v>
      </c>
      <c r="IU160">
        <v>2.38647</v>
      </c>
      <c r="IV160">
        <v>31.9805</v>
      </c>
      <c r="IW160">
        <v>14.7625</v>
      </c>
      <c r="IX160">
        <v>18</v>
      </c>
      <c r="IY160">
        <v>504.102</v>
      </c>
      <c r="IZ160">
        <v>406.859</v>
      </c>
      <c r="JA160">
        <v>24.1443</v>
      </c>
      <c r="JB160">
        <v>26.4355</v>
      </c>
      <c r="JC160">
        <v>30</v>
      </c>
      <c r="JD160">
        <v>26.3866</v>
      </c>
      <c r="JE160">
        <v>26.3312</v>
      </c>
      <c r="JF160">
        <v>34.5971</v>
      </c>
      <c r="JG160">
        <v>23.5904</v>
      </c>
      <c r="JH160">
        <v>100</v>
      </c>
      <c r="JI160">
        <v>24.1353</v>
      </c>
      <c r="JJ160">
        <v>810.795</v>
      </c>
      <c r="JK160">
        <v>24.4751</v>
      </c>
      <c r="JL160">
        <v>102.162</v>
      </c>
      <c r="JM160">
        <v>102.732</v>
      </c>
    </row>
    <row r="161" spans="1:273">
      <c r="A161">
        <v>145</v>
      </c>
      <c r="B161">
        <v>1510790885.5</v>
      </c>
      <c r="C161">
        <v>2633.90000009537</v>
      </c>
      <c r="D161" t="s">
        <v>700</v>
      </c>
      <c r="E161" t="s">
        <v>701</v>
      </c>
      <c r="F161">
        <v>5</v>
      </c>
      <c r="G161" t="s">
        <v>405</v>
      </c>
      <c r="H161" t="s">
        <v>406</v>
      </c>
      <c r="I161">
        <v>1510790877.71429</v>
      </c>
      <c r="J161">
        <f>(K161)/1000</f>
        <v>0</v>
      </c>
      <c r="K161">
        <f>IF(CZ161, AN161, AH161)</f>
        <v>0</v>
      </c>
      <c r="L161">
        <f>IF(CZ161, AI161, AG161)</f>
        <v>0</v>
      </c>
      <c r="M161">
        <f>DB161 - IF(AU161&gt;1, L161*CV161*100.0/(AW161*DP161), 0)</f>
        <v>0</v>
      </c>
      <c r="N161">
        <f>((T161-J161/2)*M161-L161)/(T161+J161/2)</f>
        <v>0</v>
      </c>
      <c r="O161">
        <f>N161*(DI161+DJ161)/1000.0</f>
        <v>0</v>
      </c>
      <c r="P161">
        <f>(DB161 - IF(AU161&gt;1, L161*CV161*100.0/(AW161*DP161), 0))*(DI161+DJ161)/1000.0</f>
        <v>0</v>
      </c>
      <c r="Q161">
        <f>2.0/((1/S161-1/R161)+SIGN(S161)*SQRT((1/S161-1/R161)*(1/S161-1/R161) + 4*CW161/((CW161+1)*(CW161+1))*(2*1/S161*1/R161-1/R161*1/R161)))</f>
        <v>0</v>
      </c>
      <c r="R161">
        <f>IF(LEFT(CX161,1)&lt;&gt;"0",IF(LEFT(CX161,1)="1",3.0,CY161),$D$5+$E$5*(DP161*DI161/($K$5*1000))+$F$5*(DP161*DI161/($K$5*1000))*MAX(MIN(CV161,$J$5),$I$5)*MAX(MIN(CV161,$J$5),$I$5)+$G$5*MAX(MIN(CV161,$J$5),$I$5)*(DP161*DI161/($K$5*1000))+$H$5*(DP161*DI161/($K$5*1000))*(DP161*DI161/($K$5*1000)))</f>
        <v>0</v>
      </c>
      <c r="S161">
        <f>J161*(1000-(1000*0.61365*exp(17.502*W161/(240.97+W161))/(DI161+DJ161)+DD161)/2)/(1000*0.61365*exp(17.502*W161/(240.97+W161))/(DI161+DJ161)-DD161)</f>
        <v>0</v>
      </c>
      <c r="T161">
        <f>1/((CW161+1)/(Q161/1.6)+1/(R161/1.37)) + CW161/((CW161+1)/(Q161/1.6) + CW161/(R161/1.37))</f>
        <v>0</v>
      </c>
      <c r="U161">
        <f>(CR161*CU161)</f>
        <v>0</v>
      </c>
      <c r="V161">
        <f>(DK161+(U161+2*0.95*5.67E-8*(((DK161+$B$7)+273)^4-(DK161+273)^4)-44100*J161)/(1.84*29.3*R161+8*0.95*5.67E-8*(DK161+273)^3))</f>
        <v>0</v>
      </c>
      <c r="W161">
        <f>($C$7*DL161+$D$7*DM161+$E$7*V161)</f>
        <v>0</v>
      </c>
      <c r="X161">
        <f>0.61365*exp(17.502*W161/(240.97+W161))</f>
        <v>0</v>
      </c>
      <c r="Y161">
        <f>(Z161/AA161*100)</f>
        <v>0</v>
      </c>
      <c r="Z161">
        <f>DD161*(DI161+DJ161)/1000</f>
        <v>0</v>
      </c>
      <c r="AA161">
        <f>0.61365*exp(17.502*DK161/(240.97+DK161))</f>
        <v>0</v>
      </c>
      <c r="AB161">
        <f>(X161-DD161*(DI161+DJ161)/1000)</f>
        <v>0</v>
      </c>
      <c r="AC161">
        <f>(-J161*44100)</f>
        <v>0</v>
      </c>
      <c r="AD161">
        <f>2*29.3*R161*0.92*(DK161-W161)</f>
        <v>0</v>
      </c>
      <c r="AE161">
        <f>2*0.95*5.67E-8*(((DK161+$B$7)+273)^4-(W161+273)^4)</f>
        <v>0</v>
      </c>
      <c r="AF161">
        <f>U161+AE161+AC161+AD161</f>
        <v>0</v>
      </c>
      <c r="AG161">
        <f>DH161*AU161*(DC161-DB161*(1000-AU161*DE161)/(1000-AU161*DD161))/(100*CV161)</f>
        <v>0</v>
      </c>
      <c r="AH161">
        <f>1000*DH161*AU161*(DD161-DE161)/(100*CV161*(1000-AU161*DD161))</f>
        <v>0</v>
      </c>
      <c r="AI161">
        <f>(AJ161 - AK161 - DI161*1E3/(8.314*(DK161+273.15)) * AM161/DH161 * AL161) * DH161/(100*CV161) * (1000 - DE161)/1000</f>
        <v>0</v>
      </c>
      <c r="AJ161">
        <v>814.694459099411</v>
      </c>
      <c r="AK161">
        <v>792.326006060606</v>
      </c>
      <c r="AL161">
        <v>3.40104454728749</v>
      </c>
      <c r="AM161">
        <v>64.2423246042722</v>
      </c>
      <c r="AN161">
        <f>(AP161 - AO161 + DI161*1E3/(8.314*(DK161+273.15)) * AR161/DH161 * AQ161) * DH161/(100*CV161) * 1000/(1000 - AP161)</f>
        <v>0</v>
      </c>
      <c r="AO161">
        <v>24.4954824846082</v>
      </c>
      <c r="AP161">
        <v>25.345476969697</v>
      </c>
      <c r="AQ161">
        <v>-1.63376735994143e-05</v>
      </c>
      <c r="AR161">
        <v>102.202052282038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MAX(0,($B$13+$C$13*DP161)/(1+$D$13*DP161)*DI161/(DK161+273)*$E$13)</f>
        <v>0</v>
      </c>
      <c r="AX161" t="s">
        <v>407</v>
      </c>
      <c r="AY161" t="s">
        <v>407</v>
      </c>
      <c r="AZ161">
        <v>0</v>
      </c>
      <c r="BA161">
        <v>0</v>
      </c>
      <c r="BB161">
        <f>1-AZ161/BA161</f>
        <v>0</v>
      </c>
      <c r="BC161">
        <v>0</v>
      </c>
      <c r="BD161" t="s">
        <v>407</v>
      </c>
      <c r="BE161" t="s">
        <v>407</v>
      </c>
      <c r="BF161">
        <v>0</v>
      </c>
      <c r="BG161">
        <v>0</v>
      </c>
      <c r="BH161">
        <f>1-BF161/BG161</f>
        <v>0</v>
      </c>
      <c r="BI161">
        <v>0.5</v>
      </c>
      <c r="BJ161">
        <f>CS161</f>
        <v>0</v>
      </c>
      <c r="BK161">
        <f>L161</f>
        <v>0</v>
      </c>
      <c r="BL161">
        <f>BH161*BI161*BJ161</f>
        <v>0</v>
      </c>
      <c r="BM161">
        <f>(BK161-BC161)/BJ161</f>
        <v>0</v>
      </c>
      <c r="BN161">
        <f>(BA161-BG161)/BG161</f>
        <v>0</v>
      </c>
      <c r="BO161">
        <f>AZ161/(BB161+AZ161/BG161)</f>
        <v>0</v>
      </c>
      <c r="BP161" t="s">
        <v>407</v>
      </c>
      <c r="BQ161">
        <v>0</v>
      </c>
      <c r="BR161">
        <f>IF(BQ161&lt;&gt;0, BQ161, BO161)</f>
        <v>0</v>
      </c>
      <c r="BS161">
        <f>1-BR161/BG161</f>
        <v>0</v>
      </c>
      <c r="BT161">
        <f>(BG161-BF161)/(BG161-BR161)</f>
        <v>0</v>
      </c>
      <c r="BU161">
        <f>(BA161-BG161)/(BA161-BR161)</f>
        <v>0</v>
      </c>
      <c r="BV161">
        <f>(BG161-BF161)/(BG161-AZ161)</f>
        <v>0</v>
      </c>
      <c r="BW161">
        <f>(BA161-BG161)/(BA161-AZ161)</f>
        <v>0</v>
      </c>
      <c r="BX161">
        <f>(BT161*BR161/BF161)</f>
        <v>0</v>
      </c>
      <c r="BY161">
        <f>(1-BX161)</f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f>$B$11*DQ161+$C$11*DR161+$F$11*EC161*(1-EF161)</f>
        <v>0</v>
      </c>
      <c r="CS161">
        <f>CR161*CT161</f>
        <v>0</v>
      </c>
      <c r="CT161">
        <f>($B$11*$D$9+$C$11*$D$9+$F$11*((EP161+EH161)/MAX(EP161+EH161+EQ161, 0.1)*$I$9+EQ161/MAX(EP161+EH161+EQ161, 0.1)*$J$9))/($B$11+$C$11+$F$11)</f>
        <v>0</v>
      </c>
      <c r="CU161">
        <f>($B$11*$K$9+$C$11*$K$9+$F$11*((EP161+EH161)/MAX(EP161+EH161+EQ161, 0.1)*$P$9+EQ161/MAX(EP161+EH161+EQ161, 0.1)*$Q$9))/($B$11+$C$11+$F$11)</f>
        <v>0</v>
      </c>
      <c r="CV161">
        <v>2.18</v>
      </c>
      <c r="CW161">
        <v>0.5</v>
      </c>
      <c r="CX161" t="s">
        <v>408</v>
      </c>
      <c r="CY161">
        <v>2</v>
      </c>
      <c r="CZ161" t="b">
        <v>1</v>
      </c>
      <c r="DA161">
        <v>1510790877.71429</v>
      </c>
      <c r="DB161">
        <v>748.15825</v>
      </c>
      <c r="DC161">
        <v>777.71</v>
      </c>
      <c r="DD161">
        <v>25.3543357142857</v>
      </c>
      <c r="DE161">
        <v>24.4975892857143</v>
      </c>
      <c r="DF161">
        <v>739.37675</v>
      </c>
      <c r="DG161">
        <v>24.7759392857143</v>
      </c>
      <c r="DH161">
        <v>500.091785714286</v>
      </c>
      <c r="DI161">
        <v>89.6042357142857</v>
      </c>
      <c r="DJ161">
        <v>0.0999414071428571</v>
      </c>
      <c r="DK161">
        <v>26.8245107142857</v>
      </c>
      <c r="DL161">
        <v>27.5137</v>
      </c>
      <c r="DM161">
        <v>999.9</v>
      </c>
      <c r="DN161">
        <v>0</v>
      </c>
      <c r="DO161">
        <v>0</v>
      </c>
      <c r="DP161">
        <v>10005.3117857143</v>
      </c>
      <c r="DQ161">
        <v>0</v>
      </c>
      <c r="DR161">
        <v>9.98469</v>
      </c>
      <c r="DS161">
        <v>-29.5518714285714</v>
      </c>
      <c r="DT161">
        <v>767.620571428571</v>
      </c>
      <c r="DU161">
        <v>797.240535714286</v>
      </c>
      <c r="DV161">
        <v>0.856746714285714</v>
      </c>
      <c r="DW161">
        <v>777.71</v>
      </c>
      <c r="DX161">
        <v>24.4975892857143</v>
      </c>
      <c r="DY161">
        <v>2.27185642857143</v>
      </c>
      <c r="DZ161">
        <v>2.19508821428571</v>
      </c>
      <c r="EA161">
        <v>19.478225</v>
      </c>
      <c r="EB161">
        <v>18.9265035714286</v>
      </c>
      <c r="EC161">
        <v>2000.04107142857</v>
      </c>
      <c r="ED161">
        <v>0.979999178571428</v>
      </c>
      <c r="EE161">
        <v>0.0200005821428571</v>
      </c>
      <c r="EF161">
        <v>0</v>
      </c>
      <c r="EG161">
        <v>2.28316428571429</v>
      </c>
      <c r="EH161">
        <v>0</v>
      </c>
      <c r="EI161">
        <v>3717.08142857143</v>
      </c>
      <c r="EJ161">
        <v>17300.4892857143</v>
      </c>
      <c r="EK161">
        <v>40.1895</v>
      </c>
      <c r="EL161">
        <v>40.1471428571429</v>
      </c>
      <c r="EM161">
        <v>39.8792857142857</v>
      </c>
      <c r="EN161">
        <v>38.6916428571429</v>
      </c>
      <c r="EO161">
        <v>39.3837142857143</v>
      </c>
      <c r="EP161">
        <v>1960.04035714286</v>
      </c>
      <c r="EQ161">
        <v>40.0007142857143</v>
      </c>
      <c r="ER161">
        <v>0</v>
      </c>
      <c r="ES161">
        <v>1679678233.7</v>
      </c>
      <c r="ET161">
        <v>0</v>
      </c>
      <c r="EU161">
        <v>2.289808</v>
      </c>
      <c r="EV161">
        <v>-0.246315378008738</v>
      </c>
      <c r="EW161">
        <v>24.709230733219</v>
      </c>
      <c r="EX161">
        <v>3717.1996</v>
      </c>
      <c r="EY161">
        <v>15</v>
      </c>
      <c r="EZ161">
        <v>0</v>
      </c>
      <c r="FA161" t="s">
        <v>409</v>
      </c>
      <c r="FB161">
        <v>1510822609</v>
      </c>
      <c r="FC161">
        <v>1510822610</v>
      </c>
      <c r="FD161">
        <v>0</v>
      </c>
      <c r="FE161">
        <v>-0.09</v>
      </c>
      <c r="FF161">
        <v>-0.009</v>
      </c>
      <c r="FG161">
        <v>6.722</v>
      </c>
      <c r="FH161">
        <v>0.497</v>
      </c>
      <c r="FI161">
        <v>420</v>
      </c>
      <c r="FJ161">
        <v>24</v>
      </c>
      <c r="FK161">
        <v>0.26</v>
      </c>
      <c r="FL161">
        <v>0.06</v>
      </c>
      <c r="FM161">
        <v>0.8592175</v>
      </c>
      <c r="FN161">
        <v>-0.0405349193245788</v>
      </c>
      <c r="FO161">
        <v>0.00393310897382719</v>
      </c>
      <c r="FP161">
        <v>1</v>
      </c>
      <c r="FQ161">
        <v>1</v>
      </c>
      <c r="FR161">
        <v>1</v>
      </c>
      <c r="FS161" t="s">
        <v>410</v>
      </c>
      <c r="FT161">
        <v>2.97368</v>
      </c>
      <c r="FU161">
        <v>2.75399</v>
      </c>
      <c r="FV161">
        <v>0.139345</v>
      </c>
      <c r="FW161">
        <v>0.144017</v>
      </c>
      <c r="FX161">
        <v>0.106078</v>
      </c>
      <c r="FY161">
        <v>0.10487</v>
      </c>
      <c r="FZ161">
        <v>33485.9</v>
      </c>
      <c r="GA161">
        <v>36330.9</v>
      </c>
      <c r="GB161">
        <v>35255.8</v>
      </c>
      <c r="GC161">
        <v>38489.9</v>
      </c>
      <c r="GD161">
        <v>44631</v>
      </c>
      <c r="GE161">
        <v>49737.2</v>
      </c>
      <c r="GF161">
        <v>55049</v>
      </c>
      <c r="GG161">
        <v>61707.8</v>
      </c>
      <c r="GH161">
        <v>1.99398</v>
      </c>
      <c r="GI161">
        <v>1.84215</v>
      </c>
      <c r="GJ161">
        <v>0.116117</v>
      </c>
      <c r="GK161">
        <v>0</v>
      </c>
      <c r="GL161">
        <v>25.6115</v>
      </c>
      <c r="GM161">
        <v>999.9</v>
      </c>
      <c r="GN161">
        <v>67.208</v>
      </c>
      <c r="GO161">
        <v>27.885</v>
      </c>
      <c r="GP161">
        <v>28.2728</v>
      </c>
      <c r="GQ161">
        <v>54.9294</v>
      </c>
      <c r="GR161">
        <v>48.9383</v>
      </c>
      <c r="GS161">
        <v>1</v>
      </c>
      <c r="GT161">
        <v>-0.0635823</v>
      </c>
      <c r="GU161">
        <v>0.58866</v>
      </c>
      <c r="GV161">
        <v>20.1493</v>
      </c>
      <c r="GW161">
        <v>5.19887</v>
      </c>
      <c r="GX161">
        <v>12.004</v>
      </c>
      <c r="GY161">
        <v>4.9752</v>
      </c>
      <c r="GZ161">
        <v>3.2929</v>
      </c>
      <c r="HA161">
        <v>999.9</v>
      </c>
      <c r="HB161">
        <v>9999</v>
      </c>
      <c r="HC161">
        <v>9999</v>
      </c>
      <c r="HD161">
        <v>9999</v>
      </c>
      <c r="HE161">
        <v>1.86279</v>
      </c>
      <c r="HF161">
        <v>1.86783</v>
      </c>
      <c r="HG161">
        <v>1.86759</v>
      </c>
      <c r="HH161">
        <v>1.86874</v>
      </c>
      <c r="HI161">
        <v>1.86962</v>
      </c>
      <c r="HJ161">
        <v>1.86565</v>
      </c>
      <c r="HK161">
        <v>1.86676</v>
      </c>
      <c r="HL161">
        <v>1.86813</v>
      </c>
      <c r="HM161">
        <v>5</v>
      </c>
      <c r="HN161">
        <v>0</v>
      </c>
      <c r="HO161">
        <v>0</v>
      </c>
      <c r="HP161">
        <v>0</v>
      </c>
      <c r="HQ161" t="s">
        <v>411</v>
      </c>
      <c r="HR161" t="s">
        <v>412</v>
      </c>
      <c r="HS161" t="s">
        <v>413</v>
      </c>
      <c r="HT161" t="s">
        <v>413</v>
      </c>
      <c r="HU161" t="s">
        <v>413</v>
      </c>
      <c r="HV161" t="s">
        <v>413</v>
      </c>
      <c r="HW161">
        <v>0</v>
      </c>
      <c r="HX161">
        <v>100</v>
      </c>
      <c r="HY161">
        <v>100</v>
      </c>
      <c r="HZ161">
        <v>8.933</v>
      </c>
      <c r="IA161">
        <v>0.578</v>
      </c>
      <c r="IB161">
        <v>4.05733592392587</v>
      </c>
      <c r="IC161">
        <v>0.00686039997816796</v>
      </c>
      <c r="ID161">
        <v>-6.09800565113382e-07</v>
      </c>
      <c r="IE161">
        <v>-3.62270322714017e-11</v>
      </c>
      <c r="IF161">
        <v>0.00552775430249796</v>
      </c>
      <c r="IG161">
        <v>-0.0240141547127097</v>
      </c>
      <c r="IH161">
        <v>0.00268956239764471</v>
      </c>
      <c r="II161">
        <v>-3.17667099220491e-05</v>
      </c>
      <c r="IJ161">
        <v>-3</v>
      </c>
      <c r="IK161">
        <v>2046</v>
      </c>
      <c r="IL161">
        <v>1</v>
      </c>
      <c r="IM161">
        <v>25</v>
      </c>
      <c r="IN161">
        <v>-528.7</v>
      </c>
      <c r="IO161">
        <v>-528.7</v>
      </c>
      <c r="IP161">
        <v>1.75903</v>
      </c>
      <c r="IQ161">
        <v>2.61719</v>
      </c>
      <c r="IR161">
        <v>1.54785</v>
      </c>
      <c r="IS161">
        <v>2.30957</v>
      </c>
      <c r="IT161">
        <v>1.34644</v>
      </c>
      <c r="IU161">
        <v>2.31201</v>
      </c>
      <c r="IV161">
        <v>31.9585</v>
      </c>
      <c r="IW161">
        <v>14.7537</v>
      </c>
      <c r="IX161">
        <v>18</v>
      </c>
      <c r="IY161">
        <v>504.069</v>
      </c>
      <c r="IZ161">
        <v>406.929</v>
      </c>
      <c r="JA161">
        <v>24.1315</v>
      </c>
      <c r="JB161">
        <v>26.4355</v>
      </c>
      <c r="JC161">
        <v>30</v>
      </c>
      <c r="JD161">
        <v>26.3866</v>
      </c>
      <c r="JE161">
        <v>26.3312</v>
      </c>
      <c r="JF161">
        <v>35.2199</v>
      </c>
      <c r="JG161">
        <v>23.5904</v>
      </c>
      <c r="JH161">
        <v>100</v>
      </c>
      <c r="JI161">
        <v>24.1128</v>
      </c>
      <c r="JJ161">
        <v>824.242</v>
      </c>
      <c r="JK161">
        <v>24.4751</v>
      </c>
      <c r="JL161">
        <v>102.162</v>
      </c>
      <c r="JM161">
        <v>102.732</v>
      </c>
    </row>
    <row r="162" spans="1:273">
      <c r="A162">
        <v>146</v>
      </c>
      <c r="B162">
        <v>1510790890.5</v>
      </c>
      <c r="C162">
        <v>2638.90000009537</v>
      </c>
      <c r="D162" t="s">
        <v>702</v>
      </c>
      <c r="E162" t="s">
        <v>703</v>
      </c>
      <c r="F162">
        <v>5</v>
      </c>
      <c r="G162" t="s">
        <v>405</v>
      </c>
      <c r="H162" t="s">
        <v>406</v>
      </c>
      <c r="I162">
        <v>1510790883</v>
      </c>
      <c r="J162">
        <f>(K162)/1000</f>
        <v>0</v>
      </c>
      <c r="K162">
        <f>IF(CZ162, AN162, AH162)</f>
        <v>0</v>
      </c>
      <c r="L162">
        <f>IF(CZ162, AI162, AG162)</f>
        <v>0</v>
      </c>
      <c r="M162">
        <f>DB162 - IF(AU162&gt;1, L162*CV162*100.0/(AW162*DP162), 0)</f>
        <v>0</v>
      </c>
      <c r="N162">
        <f>((T162-J162/2)*M162-L162)/(T162+J162/2)</f>
        <v>0</v>
      </c>
      <c r="O162">
        <f>N162*(DI162+DJ162)/1000.0</f>
        <v>0</v>
      </c>
      <c r="P162">
        <f>(DB162 - IF(AU162&gt;1, L162*CV162*100.0/(AW162*DP162), 0))*(DI162+DJ162)/1000.0</f>
        <v>0</v>
      </c>
      <c r="Q162">
        <f>2.0/((1/S162-1/R162)+SIGN(S162)*SQRT((1/S162-1/R162)*(1/S162-1/R162) + 4*CW162/((CW162+1)*(CW162+1))*(2*1/S162*1/R162-1/R162*1/R162)))</f>
        <v>0</v>
      </c>
      <c r="R162">
        <f>IF(LEFT(CX162,1)&lt;&gt;"0",IF(LEFT(CX162,1)="1",3.0,CY162),$D$5+$E$5*(DP162*DI162/($K$5*1000))+$F$5*(DP162*DI162/($K$5*1000))*MAX(MIN(CV162,$J$5),$I$5)*MAX(MIN(CV162,$J$5),$I$5)+$G$5*MAX(MIN(CV162,$J$5),$I$5)*(DP162*DI162/($K$5*1000))+$H$5*(DP162*DI162/($K$5*1000))*(DP162*DI162/($K$5*1000)))</f>
        <v>0</v>
      </c>
      <c r="S162">
        <f>J162*(1000-(1000*0.61365*exp(17.502*W162/(240.97+W162))/(DI162+DJ162)+DD162)/2)/(1000*0.61365*exp(17.502*W162/(240.97+W162))/(DI162+DJ162)-DD162)</f>
        <v>0</v>
      </c>
      <c r="T162">
        <f>1/((CW162+1)/(Q162/1.6)+1/(R162/1.37)) + CW162/((CW162+1)/(Q162/1.6) + CW162/(R162/1.37))</f>
        <v>0</v>
      </c>
      <c r="U162">
        <f>(CR162*CU162)</f>
        <v>0</v>
      </c>
      <c r="V162">
        <f>(DK162+(U162+2*0.95*5.67E-8*(((DK162+$B$7)+273)^4-(DK162+273)^4)-44100*J162)/(1.84*29.3*R162+8*0.95*5.67E-8*(DK162+273)^3))</f>
        <v>0</v>
      </c>
      <c r="W162">
        <f>($C$7*DL162+$D$7*DM162+$E$7*V162)</f>
        <v>0</v>
      </c>
      <c r="X162">
        <f>0.61365*exp(17.502*W162/(240.97+W162))</f>
        <v>0</v>
      </c>
      <c r="Y162">
        <f>(Z162/AA162*100)</f>
        <v>0</v>
      </c>
      <c r="Z162">
        <f>DD162*(DI162+DJ162)/1000</f>
        <v>0</v>
      </c>
      <c r="AA162">
        <f>0.61365*exp(17.502*DK162/(240.97+DK162))</f>
        <v>0</v>
      </c>
      <c r="AB162">
        <f>(X162-DD162*(DI162+DJ162)/1000)</f>
        <v>0</v>
      </c>
      <c r="AC162">
        <f>(-J162*44100)</f>
        <v>0</v>
      </c>
      <c r="AD162">
        <f>2*29.3*R162*0.92*(DK162-W162)</f>
        <v>0</v>
      </c>
      <c r="AE162">
        <f>2*0.95*5.67E-8*(((DK162+$B$7)+273)^4-(W162+273)^4)</f>
        <v>0</v>
      </c>
      <c r="AF162">
        <f>U162+AE162+AC162+AD162</f>
        <v>0</v>
      </c>
      <c r="AG162">
        <f>DH162*AU162*(DC162-DB162*(1000-AU162*DE162)/(1000-AU162*DD162))/(100*CV162)</f>
        <v>0</v>
      </c>
      <c r="AH162">
        <f>1000*DH162*AU162*(DD162-DE162)/(100*CV162*(1000-AU162*DD162))</f>
        <v>0</v>
      </c>
      <c r="AI162">
        <f>(AJ162 - AK162 - DI162*1E3/(8.314*(DK162+273.15)) * AM162/DH162 * AL162) * DH162/(100*CV162) * (1000 - DE162)/1000</f>
        <v>0</v>
      </c>
      <c r="AJ162">
        <v>831.979436698171</v>
      </c>
      <c r="AK162">
        <v>809.372278787878</v>
      </c>
      <c r="AL162">
        <v>3.41343780531813</v>
      </c>
      <c r="AM162">
        <v>64.2423246042722</v>
      </c>
      <c r="AN162">
        <f>(AP162 - AO162 + DI162*1E3/(8.314*(DK162+273.15)) * AR162/DH162 * AQ162) * DH162/(100*CV162) * 1000/(1000 - AP162)</f>
        <v>0</v>
      </c>
      <c r="AO162">
        <v>24.4938048421508</v>
      </c>
      <c r="AP162">
        <v>25.3370666666667</v>
      </c>
      <c r="AQ162">
        <v>-3.61252797248754e-05</v>
      </c>
      <c r="AR162">
        <v>102.202052282038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MAX(0,($B$13+$C$13*DP162)/(1+$D$13*DP162)*DI162/(DK162+273)*$E$13)</f>
        <v>0</v>
      </c>
      <c r="AX162" t="s">
        <v>407</v>
      </c>
      <c r="AY162" t="s">
        <v>407</v>
      </c>
      <c r="AZ162">
        <v>0</v>
      </c>
      <c r="BA162">
        <v>0</v>
      </c>
      <c r="BB162">
        <f>1-AZ162/BA162</f>
        <v>0</v>
      </c>
      <c r="BC162">
        <v>0</v>
      </c>
      <c r="BD162" t="s">
        <v>407</v>
      </c>
      <c r="BE162" t="s">
        <v>407</v>
      </c>
      <c r="BF162">
        <v>0</v>
      </c>
      <c r="BG162">
        <v>0</v>
      </c>
      <c r="BH162">
        <f>1-BF162/BG162</f>
        <v>0</v>
      </c>
      <c r="BI162">
        <v>0.5</v>
      </c>
      <c r="BJ162">
        <f>CS162</f>
        <v>0</v>
      </c>
      <c r="BK162">
        <f>L162</f>
        <v>0</v>
      </c>
      <c r="BL162">
        <f>BH162*BI162*BJ162</f>
        <v>0</v>
      </c>
      <c r="BM162">
        <f>(BK162-BC162)/BJ162</f>
        <v>0</v>
      </c>
      <c r="BN162">
        <f>(BA162-BG162)/BG162</f>
        <v>0</v>
      </c>
      <c r="BO162">
        <f>AZ162/(BB162+AZ162/BG162)</f>
        <v>0</v>
      </c>
      <c r="BP162" t="s">
        <v>407</v>
      </c>
      <c r="BQ162">
        <v>0</v>
      </c>
      <c r="BR162">
        <f>IF(BQ162&lt;&gt;0, BQ162, BO162)</f>
        <v>0</v>
      </c>
      <c r="BS162">
        <f>1-BR162/BG162</f>
        <v>0</v>
      </c>
      <c r="BT162">
        <f>(BG162-BF162)/(BG162-BR162)</f>
        <v>0</v>
      </c>
      <c r="BU162">
        <f>(BA162-BG162)/(BA162-BR162)</f>
        <v>0</v>
      </c>
      <c r="BV162">
        <f>(BG162-BF162)/(BG162-AZ162)</f>
        <v>0</v>
      </c>
      <c r="BW162">
        <f>(BA162-BG162)/(BA162-AZ162)</f>
        <v>0</v>
      </c>
      <c r="BX162">
        <f>(BT162*BR162/BF162)</f>
        <v>0</v>
      </c>
      <c r="BY162">
        <f>(1-BX162)</f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f>$B$11*DQ162+$C$11*DR162+$F$11*EC162*(1-EF162)</f>
        <v>0</v>
      </c>
      <c r="CS162">
        <f>CR162*CT162</f>
        <v>0</v>
      </c>
      <c r="CT162">
        <f>($B$11*$D$9+$C$11*$D$9+$F$11*((EP162+EH162)/MAX(EP162+EH162+EQ162, 0.1)*$I$9+EQ162/MAX(EP162+EH162+EQ162, 0.1)*$J$9))/($B$11+$C$11+$F$11)</f>
        <v>0</v>
      </c>
      <c r="CU162">
        <f>($B$11*$K$9+$C$11*$K$9+$F$11*((EP162+EH162)/MAX(EP162+EH162+EQ162, 0.1)*$P$9+EQ162/MAX(EP162+EH162+EQ162, 0.1)*$Q$9))/($B$11+$C$11+$F$11)</f>
        <v>0</v>
      </c>
      <c r="CV162">
        <v>2.18</v>
      </c>
      <c r="CW162">
        <v>0.5</v>
      </c>
      <c r="CX162" t="s">
        <v>408</v>
      </c>
      <c r="CY162">
        <v>2</v>
      </c>
      <c r="CZ162" t="b">
        <v>1</v>
      </c>
      <c r="DA162">
        <v>1510790883</v>
      </c>
      <c r="DB162">
        <v>765.649814814815</v>
      </c>
      <c r="DC162">
        <v>795.253777777778</v>
      </c>
      <c r="DD162">
        <v>25.3477851851852</v>
      </c>
      <c r="DE162">
        <v>24.4957555555556</v>
      </c>
      <c r="DF162">
        <v>756.765962962963</v>
      </c>
      <c r="DG162">
        <v>24.7697037037037</v>
      </c>
      <c r="DH162">
        <v>500.08462962963</v>
      </c>
      <c r="DI162">
        <v>89.6027111111111</v>
      </c>
      <c r="DJ162">
        <v>0.100031659259259</v>
      </c>
      <c r="DK162">
        <v>26.8237074074074</v>
      </c>
      <c r="DL162">
        <v>27.5152888888889</v>
      </c>
      <c r="DM162">
        <v>999.9</v>
      </c>
      <c r="DN162">
        <v>0</v>
      </c>
      <c r="DO162">
        <v>0</v>
      </c>
      <c r="DP162">
        <v>10007.1485185185</v>
      </c>
      <c r="DQ162">
        <v>0</v>
      </c>
      <c r="DR162">
        <v>9.96860148148148</v>
      </c>
      <c r="DS162">
        <v>-29.6040555555556</v>
      </c>
      <c r="DT162">
        <v>785.561851851852</v>
      </c>
      <c r="DU162">
        <v>815.22337037037</v>
      </c>
      <c r="DV162">
        <v>0.852027111111111</v>
      </c>
      <c r="DW162">
        <v>795.253777777778</v>
      </c>
      <c r="DX162">
        <v>24.4957555555556</v>
      </c>
      <c r="DY162">
        <v>2.27123037037037</v>
      </c>
      <c r="DZ162">
        <v>2.19488703703704</v>
      </c>
      <c r="EA162">
        <v>19.4737925925926</v>
      </c>
      <c r="EB162">
        <v>18.9250407407407</v>
      </c>
      <c r="EC162">
        <v>2000.02592592593</v>
      </c>
      <c r="ED162">
        <v>0.979998888888889</v>
      </c>
      <c r="EE162">
        <v>0.0200008814814815</v>
      </c>
      <c r="EF162">
        <v>0</v>
      </c>
      <c r="EG162">
        <v>2.23116296296296</v>
      </c>
      <c r="EH162">
        <v>0</v>
      </c>
      <c r="EI162">
        <v>3718.94518518519</v>
      </c>
      <c r="EJ162">
        <v>17300.3555555556</v>
      </c>
      <c r="EK162">
        <v>40.1455925925926</v>
      </c>
      <c r="EL162">
        <v>40.125</v>
      </c>
      <c r="EM162">
        <v>39.8446666666667</v>
      </c>
      <c r="EN162">
        <v>38.6571481481481</v>
      </c>
      <c r="EO162">
        <v>39.3446666666667</v>
      </c>
      <c r="EP162">
        <v>1960.02555555556</v>
      </c>
      <c r="EQ162">
        <v>40.0003703703704</v>
      </c>
      <c r="ER162">
        <v>0</v>
      </c>
      <c r="ES162">
        <v>1679678238.5</v>
      </c>
      <c r="ET162">
        <v>0</v>
      </c>
      <c r="EU162">
        <v>2.239772</v>
      </c>
      <c r="EV162">
        <v>-0.49924614878299</v>
      </c>
      <c r="EW162">
        <v>19.8746153467854</v>
      </c>
      <c r="EX162">
        <v>3718.8864</v>
      </c>
      <c r="EY162">
        <v>15</v>
      </c>
      <c r="EZ162">
        <v>0</v>
      </c>
      <c r="FA162" t="s">
        <v>409</v>
      </c>
      <c r="FB162">
        <v>1510822609</v>
      </c>
      <c r="FC162">
        <v>1510822610</v>
      </c>
      <c r="FD162">
        <v>0</v>
      </c>
      <c r="FE162">
        <v>-0.09</v>
      </c>
      <c r="FF162">
        <v>-0.009</v>
      </c>
      <c r="FG162">
        <v>6.722</v>
      </c>
      <c r="FH162">
        <v>0.497</v>
      </c>
      <c r="FI162">
        <v>420</v>
      </c>
      <c r="FJ162">
        <v>24</v>
      </c>
      <c r="FK162">
        <v>0.26</v>
      </c>
      <c r="FL162">
        <v>0.06</v>
      </c>
      <c r="FM162">
        <v>0.8542654</v>
      </c>
      <c r="FN162">
        <v>-0.053063212007508</v>
      </c>
      <c r="FO162">
        <v>0.00520981129120815</v>
      </c>
      <c r="FP162">
        <v>1</v>
      </c>
      <c r="FQ162">
        <v>1</v>
      </c>
      <c r="FR162">
        <v>1</v>
      </c>
      <c r="FS162" t="s">
        <v>410</v>
      </c>
      <c r="FT162">
        <v>2.97378</v>
      </c>
      <c r="FU162">
        <v>2.75388</v>
      </c>
      <c r="FV162">
        <v>0.141351</v>
      </c>
      <c r="FW162">
        <v>0.145951</v>
      </c>
      <c r="FX162">
        <v>0.106049</v>
      </c>
      <c r="FY162">
        <v>0.104863</v>
      </c>
      <c r="FZ162">
        <v>33407.9</v>
      </c>
      <c r="GA162">
        <v>36249</v>
      </c>
      <c r="GB162">
        <v>35255.9</v>
      </c>
      <c r="GC162">
        <v>38490</v>
      </c>
      <c r="GD162">
        <v>44632.7</v>
      </c>
      <c r="GE162">
        <v>49737.6</v>
      </c>
      <c r="GF162">
        <v>55049.2</v>
      </c>
      <c r="GG162">
        <v>61707.9</v>
      </c>
      <c r="GH162">
        <v>1.99387</v>
      </c>
      <c r="GI162">
        <v>1.84195</v>
      </c>
      <c r="GJ162">
        <v>0.11608</v>
      </c>
      <c r="GK162">
        <v>0</v>
      </c>
      <c r="GL162">
        <v>25.6125</v>
      </c>
      <c r="GM162">
        <v>999.9</v>
      </c>
      <c r="GN162">
        <v>67.208</v>
      </c>
      <c r="GO162">
        <v>27.885</v>
      </c>
      <c r="GP162">
        <v>28.2725</v>
      </c>
      <c r="GQ162">
        <v>54.8794</v>
      </c>
      <c r="GR162">
        <v>48.7941</v>
      </c>
      <c r="GS162">
        <v>1</v>
      </c>
      <c r="GT162">
        <v>-0.0637068</v>
      </c>
      <c r="GU162">
        <v>0.594257</v>
      </c>
      <c r="GV162">
        <v>20.1491</v>
      </c>
      <c r="GW162">
        <v>5.19887</v>
      </c>
      <c r="GX162">
        <v>12.004</v>
      </c>
      <c r="GY162">
        <v>4.97535</v>
      </c>
      <c r="GZ162">
        <v>3.29295</v>
      </c>
      <c r="HA162">
        <v>999.9</v>
      </c>
      <c r="HB162">
        <v>9999</v>
      </c>
      <c r="HC162">
        <v>9999</v>
      </c>
      <c r="HD162">
        <v>9999</v>
      </c>
      <c r="HE162">
        <v>1.86279</v>
      </c>
      <c r="HF162">
        <v>1.86783</v>
      </c>
      <c r="HG162">
        <v>1.86759</v>
      </c>
      <c r="HH162">
        <v>1.86873</v>
      </c>
      <c r="HI162">
        <v>1.86964</v>
      </c>
      <c r="HJ162">
        <v>1.86563</v>
      </c>
      <c r="HK162">
        <v>1.86675</v>
      </c>
      <c r="HL162">
        <v>1.86813</v>
      </c>
      <c r="HM162">
        <v>5</v>
      </c>
      <c r="HN162">
        <v>0</v>
      </c>
      <c r="HO162">
        <v>0</v>
      </c>
      <c r="HP162">
        <v>0</v>
      </c>
      <c r="HQ162" t="s">
        <v>411</v>
      </c>
      <c r="HR162" t="s">
        <v>412</v>
      </c>
      <c r="HS162" t="s">
        <v>413</v>
      </c>
      <c r="HT162" t="s">
        <v>413</v>
      </c>
      <c r="HU162" t="s">
        <v>413</v>
      </c>
      <c r="HV162" t="s">
        <v>413</v>
      </c>
      <c r="HW162">
        <v>0</v>
      </c>
      <c r="HX162">
        <v>100</v>
      </c>
      <c r="HY162">
        <v>100</v>
      </c>
      <c r="HZ162">
        <v>9.029</v>
      </c>
      <c r="IA162">
        <v>0.5775</v>
      </c>
      <c r="IB162">
        <v>4.05733592392587</v>
      </c>
      <c r="IC162">
        <v>0.00686039997816796</v>
      </c>
      <c r="ID162">
        <v>-6.09800565113382e-07</v>
      </c>
      <c r="IE162">
        <v>-3.62270322714017e-11</v>
      </c>
      <c r="IF162">
        <v>0.00552775430249796</v>
      </c>
      <c r="IG162">
        <v>-0.0240141547127097</v>
      </c>
      <c r="IH162">
        <v>0.00268956239764471</v>
      </c>
      <c r="II162">
        <v>-3.17667099220491e-05</v>
      </c>
      <c r="IJ162">
        <v>-3</v>
      </c>
      <c r="IK162">
        <v>2046</v>
      </c>
      <c r="IL162">
        <v>1</v>
      </c>
      <c r="IM162">
        <v>25</v>
      </c>
      <c r="IN162">
        <v>-528.6</v>
      </c>
      <c r="IO162">
        <v>-528.7</v>
      </c>
      <c r="IP162">
        <v>1.78589</v>
      </c>
      <c r="IQ162">
        <v>2.60864</v>
      </c>
      <c r="IR162">
        <v>1.54785</v>
      </c>
      <c r="IS162">
        <v>2.30957</v>
      </c>
      <c r="IT162">
        <v>1.34644</v>
      </c>
      <c r="IU162">
        <v>2.24976</v>
      </c>
      <c r="IV162">
        <v>31.9805</v>
      </c>
      <c r="IW162">
        <v>14.7537</v>
      </c>
      <c r="IX162">
        <v>18</v>
      </c>
      <c r="IY162">
        <v>504.014</v>
      </c>
      <c r="IZ162">
        <v>406.817</v>
      </c>
      <c r="JA162">
        <v>24.109</v>
      </c>
      <c r="JB162">
        <v>26.4355</v>
      </c>
      <c r="JC162">
        <v>30.0002</v>
      </c>
      <c r="JD162">
        <v>26.3878</v>
      </c>
      <c r="JE162">
        <v>26.3312</v>
      </c>
      <c r="JF162">
        <v>35.7547</v>
      </c>
      <c r="JG162">
        <v>23.5904</v>
      </c>
      <c r="JH162">
        <v>100</v>
      </c>
      <c r="JI162">
        <v>24.1005</v>
      </c>
      <c r="JJ162">
        <v>837.632</v>
      </c>
      <c r="JK162">
        <v>24.4751</v>
      </c>
      <c r="JL162">
        <v>102.163</v>
      </c>
      <c r="JM162">
        <v>102.732</v>
      </c>
    </row>
    <row r="163" spans="1:273">
      <c r="A163">
        <v>147</v>
      </c>
      <c r="B163">
        <v>1510790895.5</v>
      </c>
      <c r="C163">
        <v>2643.90000009537</v>
      </c>
      <c r="D163" t="s">
        <v>704</v>
      </c>
      <c r="E163" t="s">
        <v>705</v>
      </c>
      <c r="F163">
        <v>5</v>
      </c>
      <c r="G163" t="s">
        <v>405</v>
      </c>
      <c r="H163" t="s">
        <v>406</v>
      </c>
      <c r="I163">
        <v>1510790887.71429</v>
      </c>
      <c r="J163">
        <f>(K163)/1000</f>
        <v>0</v>
      </c>
      <c r="K163">
        <f>IF(CZ163, AN163, AH163)</f>
        <v>0</v>
      </c>
      <c r="L163">
        <f>IF(CZ163, AI163, AG163)</f>
        <v>0</v>
      </c>
      <c r="M163">
        <f>DB163 - IF(AU163&gt;1, L163*CV163*100.0/(AW163*DP163), 0)</f>
        <v>0</v>
      </c>
      <c r="N163">
        <f>((T163-J163/2)*M163-L163)/(T163+J163/2)</f>
        <v>0</v>
      </c>
      <c r="O163">
        <f>N163*(DI163+DJ163)/1000.0</f>
        <v>0</v>
      </c>
      <c r="P163">
        <f>(DB163 - IF(AU163&gt;1, L163*CV163*100.0/(AW163*DP163), 0))*(DI163+DJ163)/1000.0</f>
        <v>0</v>
      </c>
      <c r="Q163">
        <f>2.0/((1/S163-1/R163)+SIGN(S163)*SQRT((1/S163-1/R163)*(1/S163-1/R163) + 4*CW163/((CW163+1)*(CW163+1))*(2*1/S163*1/R163-1/R163*1/R163)))</f>
        <v>0</v>
      </c>
      <c r="R163">
        <f>IF(LEFT(CX163,1)&lt;&gt;"0",IF(LEFT(CX163,1)="1",3.0,CY163),$D$5+$E$5*(DP163*DI163/($K$5*1000))+$F$5*(DP163*DI163/($K$5*1000))*MAX(MIN(CV163,$J$5),$I$5)*MAX(MIN(CV163,$J$5),$I$5)+$G$5*MAX(MIN(CV163,$J$5),$I$5)*(DP163*DI163/($K$5*1000))+$H$5*(DP163*DI163/($K$5*1000))*(DP163*DI163/($K$5*1000)))</f>
        <v>0</v>
      </c>
      <c r="S163">
        <f>J163*(1000-(1000*0.61365*exp(17.502*W163/(240.97+W163))/(DI163+DJ163)+DD163)/2)/(1000*0.61365*exp(17.502*W163/(240.97+W163))/(DI163+DJ163)-DD163)</f>
        <v>0</v>
      </c>
      <c r="T163">
        <f>1/((CW163+1)/(Q163/1.6)+1/(R163/1.37)) + CW163/((CW163+1)/(Q163/1.6) + CW163/(R163/1.37))</f>
        <v>0</v>
      </c>
      <c r="U163">
        <f>(CR163*CU163)</f>
        <v>0</v>
      </c>
      <c r="V163">
        <f>(DK163+(U163+2*0.95*5.67E-8*(((DK163+$B$7)+273)^4-(DK163+273)^4)-44100*J163)/(1.84*29.3*R163+8*0.95*5.67E-8*(DK163+273)^3))</f>
        <v>0</v>
      </c>
      <c r="W163">
        <f>($C$7*DL163+$D$7*DM163+$E$7*V163)</f>
        <v>0</v>
      </c>
      <c r="X163">
        <f>0.61365*exp(17.502*W163/(240.97+W163))</f>
        <v>0</v>
      </c>
      <c r="Y163">
        <f>(Z163/AA163*100)</f>
        <v>0</v>
      </c>
      <c r="Z163">
        <f>DD163*(DI163+DJ163)/1000</f>
        <v>0</v>
      </c>
      <c r="AA163">
        <f>0.61365*exp(17.502*DK163/(240.97+DK163))</f>
        <v>0</v>
      </c>
      <c r="AB163">
        <f>(X163-DD163*(DI163+DJ163)/1000)</f>
        <v>0</v>
      </c>
      <c r="AC163">
        <f>(-J163*44100)</f>
        <v>0</v>
      </c>
      <c r="AD163">
        <f>2*29.3*R163*0.92*(DK163-W163)</f>
        <v>0</v>
      </c>
      <c r="AE163">
        <f>2*0.95*5.67E-8*(((DK163+$B$7)+273)^4-(W163+273)^4)</f>
        <v>0</v>
      </c>
      <c r="AF163">
        <f>U163+AE163+AC163+AD163</f>
        <v>0</v>
      </c>
      <c r="AG163">
        <f>DH163*AU163*(DC163-DB163*(1000-AU163*DE163)/(1000-AU163*DD163))/(100*CV163)</f>
        <v>0</v>
      </c>
      <c r="AH163">
        <f>1000*DH163*AU163*(DD163-DE163)/(100*CV163*(1000-AU163*DD163))</f>
        <v>0</v>
      </c>
      <c r="AI163">
        <f>(AJ163 - AK163 - DI163*1E3/(8.314*(DK163+273.15)) * AM163/DH163 * AL163) * DH163/(100*CV163) * (1000 - DE163)/1000</f>
        <v>0</v>
      </c>
      <c r="AJ163">
        <v>848.601309074814</v>
      </c>
      <c r="AK163">
        <v>826.256539393939</v>
      </c>
      <c r="AL163">
        <v>3.36970565204758</v>
      </c>
      <c r="AM163">
        <v>64.2423246042722</v>
      </c>
      <c r="AN163">
        <f>(AP163 - AO163 + DI163*1E3/(8.314*(DK163+273.15)) * AR163/DH163 * AQ163) * DH163/(100*CV163) * 1000/(1000 - AP163)</f>
        <v>0</v>
      </c>
      <c r="AO163">
        <v>24.4933591190753</v>
      </c>
      <c r="AP163">
        <v>25.3256163636364</v>
      </c>
      <c r="AQ163">
        <v>-4.0395032363044e-05</v>
      </c>
      <c r="AR163">
        <v>102.202052282038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MAX(0,($B$13+$C$13*DP163)/(1+$D$13*DP163)*DI163/(DK163+273)*$E$13)</f>
        <v>0</v>
      </c>
      <c r="AX163" t="s">
        <v>407</v>
      </c>
      <c r="AY163" t="s">
        <v>407</v>
      </c>
      <c r="AZ163">
        <v>0</v>
      </c>
      <c r="BA163">
        <v>0</v>
      </c>
      <c r="BB163">
        <f>1-AZ163/BA163</f>
        <v>0</v>
      </c>
      <c r="BC163">
        <v>0</v>
      </c>
      <c r="BD163" t="s">
        <v>407</v>
      </c>
      <c r="BE163" t="s">
        <v>407</v>
      </c>
      <c r="BF163">
        <v>0</v>
      </c>
      <c r="BG163">
        <v>0</v>
      </c>
      <c r="BH163">
        <f>1-BF163/BG163</f>
        <v>0</v>
      </c>
      <c r="BI163">
        <v>0.5</v>
      </c>
      <c r="BJ163">
        <f>CS163</f>
        <v>0</v>
      </c>
      <c r="BK163">
        <f>L163</f>
        <v>0</v>
      </c>
      <c r="BL163">
        <f>BH163*BI163*BJ163</f>
        <v>0</v>
      </c>
      <c r="BM163">
        <f>(BK163-BC163)/BJ163</f>
        <v>0</v>
      </c>
      <c r="BN163">
        <f>(BA163-BG163)/BG163</f>
        <v>0</v>
      </c>
      <c r="BO163">
        <f>AZ163/(BB163+AZ163/BG163)</f>
        <v>0</v>
      </c>
      <c r="BP163" t="s">
        <v>407</v>
      </c>
      <c r="BQ163">
        <v>0</v>
      </c>
      <c r="BR163">
        <f>IF(BQ163&lt;&gt;0, BQ163, BO163)</f>
        <v>0</v>
      </c>
      <c r="BS163">
        <f>1-BR163/BG163</f>
        <v>0</v>
      </c>
      <c r="BT163">
        <f>(BG163-BF163)/(BG163-BR163)</f>
        <v>0</v>
      </c>
      <c r="BU163">
        <f>(BA163-BG163)/(BA163-BR163)</f>
        <v>0</v>
      </c>
      <c r="BV163">
        <f>(BG163-BF163)/(BG163-AZ163)</f>
        <v>0</v>
      </c>
      <c r="BW163">
        <f>(BA163-BG163)/(BA163-AZ163)</f>
        <v>0</v>
      </c>
      <c r="BX163">
        <f>(BT163*BR163/BF163)</f>
        <v>0</v>
      </c>
      <c r="BY163">
        <f>(1-BX163)</f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f>$B$11*DQ163+$C$11*DR163+$F$11*EC163*(1-EF163)</f>
        <v>0</v>
      </c>
      <c r="CS163">
        <f>CR163*CT163</f>
        <v>0</v>
      </c>
      <c r="CT163">
        <f>($B$11*$D$9+$C$11*$D$9+$F$11*((EP163+EH163)/MAX(EP163+EH163+EQ163, 0.1)*$I$9+EQ163/MAX(EP163+EH163+EQ163, 0.1)*$J$9))/($B$11+$C$11+$F$11)</f>
        <v>0</v>
      </c>
      <c r="CU163">
        <f>($B$11*$K$9+$C$11*$K$9+$F$11*((EP163+EH163)/MAX(EP163+EH163+EQ163, 0.1)*$P$9+EQ163/MAX(EP163+EH163+EQ163, 0.1)*$Q$9))/($B$11+$C$11+$F$11)</f>
        <v>0</v>
      </c>
      <c r="CV163">
        <v>2.18</v>
      </c>
      <c r="CW163">
        <v>0.5</v>
      </c>
      <c r="CX163" t="s">
        <v>408</v>
      </c>
      <c r="CY163">
        <v>2</v>
      </c>
      <c r="CZ163" t="b">
        <v>1</v>
      </c>
      <c r="DA163">
        <v>1510790887.71429</v>
      </c>
      <c r="DB163">
        <v>781.244928571429</v>
      </c>
      <c r="DC163">
        <v>810.875214285714</v>
      </c>
      <c r="DD163">
        <v>25.3400392857143</v>
      </c>
      <c r="DE163">
        <v>24.4942321428571</v>
      </c>
      <c r="DF163">
        <v>772.270142857143</v>
      </c>
      <c r="DG163">
        <v>24.7623357142857</v>
      </c>
      <c r="DH163">
        <v>500.072571428571</v>
      </c>
      <c r="DI163">
        <v>89.600925</v>
      </c>
      <c r="DJ163">
        <v>0.0999539785714286</v>
      </c>
      <c r="DK163">
        <v>26.8191928571429</v>
      </c>
      <c r="DL163">
        <v>27.5124321428571</v>
      </c>
      <c r="DM163">
        <v>999.9</v>
      </c>
      <c r="DN163">
        <v>0</v>
      </c>
      <c r="DO163">
        <v>0</v>
      </c>
      <c r="DP163">
        <v>10016.21</v>
      </c>
      <c r="DQ163">
        <v>0</v>
      </c>
      <c r="DR163">
        <v>9.88692321428572</v>
      </c>
      <c r="DS163">
        <v>-29.6303714285714</v>
      </c>
      <c r="DT163">
        <v>801.556214285714</v>
      </c>
      <c r="DU163">
        <v>831.235821428571</v>
      </c>
      <c r="DV163">
        <v>0.845811392857143</v>
      </c>
      <c r="DW163">
        <v>810.875214285714</v>
      </c>
      <c r="DX163">
        <v>24.4942321428571</v>
      </c>
      <c r="DY163">
        <v>2.27049142857143</v>
      </c>
      <c r="DZ163">
        <v>2.19470678571429</v>
      </c>
      <c r="EA163">
        <v>19.4685571428571</v>
      </c>
      <c r="EB163">
        <v>18.9237214285714</v>
      </c>
      <c r="EC163">
        <v>2000.03392857143</v>
      </c>
      <c r="ED163">
        <v>0.97999875</v>
      </c>
      <c r="EE163">
        <v>0.020001025</v>
      </c>
      <c r="EF163">
        <v>0</v>
      </c>
      <c r="EG163">
        <v>2.22127857142857</v>
      </c>
      <c r="EH163">
        <v>0</v>
      </c>
      <c r="EI163">
        <v>3720.37214285714</v>
      </c>
      <c r="EJ163">
        <v>17300.425</v>
      </c>
      <c r="EK163">
        <v>40.1068928571428</v>
      </c>
      <c r="EL163">
        <v>40.10475</v>
      </c>
      <c r="EM163">
        <v>39.8166428571429</v>
      </c>
      <c r="EN163">
        <v>38.6225357142857</v>
      </c>
      <c r="EO163">
        <v>39.3255</v>
      </c>
      <c r="EP163">
        <v>1960.03357142857</v>
      </c>
      <c r="EQ163">
        <v>40.0003571428571</v>
      </c>
      <c r="ER163">
        <v>0</v>
      </c>
      <c r="ES163">
        <v>1679678243.9</v>
      </c>
      <c r="ET163">
        <v>0</v>
      </c>
      <c r="EU163">
        <v>2.22972307692308</v>
      </c>
      <c r="EV163">
        <v>-0.0997948728020443</v>
      </c>
      <c r="EW163">
        <v>14.8017093819447</v>
      </c>
      <c r="EX163">
        <v>3720.44423076923</v>
      </c>
      <c r="EY163">
        <v>15</v>
      </c>
      <c r="EZ163">
        <v>0</v>
      </c>
      <c r="FA163" t="s">
        <v>409</v>
      </c>
      <c r="FB163">
        <v>1510822609</v>
      </c>
      <c r="FC163">
        <v>1510822610</v>
      </c>
      <c r="FD163">
        <v>0</v>
      </c>
      <c r="FE163">
        <v>-0.09</v>
      </c>
      <c r="FF163">
        <v>-0.009</v>
      </c>
      <c r="FG163">
        <v>6.722</v>
      </c>
      <c r="FH163">
        <v>0.497</v>
      </c>
      <c r="FI163">
        <v>420</v>
      </c>
      <c r="FJ163">
        <v>24</v>
      </c>
      <c r="FK163">
        <v>0.26</v>
      </c>
      <c r="FL163">
        <v>0.06</v>
      </c>
      <c r="FM163">
        <v>0.848653125</v>
      </c>
      <c r="FN163">
        <v>-0.0774280187617252</v>
      </c>
      <c r="FO163">
        <v>0.00761467901223519</v>
      </c>
      <c r="FP163">
        <v>1</v>
      </c>
      <c r="FQ163">
        <v>1</v>
      </c>
      <c r="FR163">
        <v>1</v>
      </c>
      <c r="FS163" t="s">
        <v>410</v>
      </c>
      <c r="FT163">
        <v>2.97355</v>
      </c>
      <c r="FU163">
        <v>2.75412</v>
      </c>
      <c r="FV163">
        <v>0.143321</v>
      </c>
      <c r="FW163">
        <v>0.147948</v>
      </c>
      <c r="FX163">
        <v>0.106016</v>
      </c>
      <c r="FY163">
        <v>0.104861</v>
      </c>
      <c r="FZ163">
        <v>33331.1</v>
      </c>
      <c r="GA163">
        <v>36164.2</v>
      </c>
      <c r="GB163">
        <v>35255.7</v>
      </c>
      <c r="GC163">
        <v>38490</v>
      </c>
      <c r="GD163">
        <v>44634.1</v>
      </c>
      <c r="GE163">
        <v>49738.2</v>
      </c>
      <c r="GF163">
        <v>55048.9</v>
      </c>
      <c r="GG163">
        <v>61708.3</v>
      </c>
      <c r="GH163">
        <v>1.99382</v>
      </c>
      <c r="GI163">
        <v>1.8418</v>
      </c>
      <c r="GJ163">
        <v>0.1157</v>
      </c>
      <c r="GK163">
        <v>0</v>
      </c>
      <c r="GL163">
        <v>25.6143</v>
      </c>
      <c r="GM163">
        <v>999.9</v>
      </c>
      <c r="GN163">
        <v>67.208</v>
      </c>
      <c r="GO163">
        <v>27.885</v>
      </c>
      <c r="GP163">
        <v>28.2735</v>
      </c>
      <c r="GQ163">
        <v>54.5594</v>
      </c>
      <c r="GR163">
        <v>49.1827</v>
      </c>
      <c r="GS163">
        <v>1</v>
      </c>
      <c r="GT163">
        <v>-0.0636357</v>
      </c>
      <c r="GU163">
        <v>0.584774</v>
      </c>
      <c r="GV163">
        <v>20.1492</v>
      </c>
      <c r="GW163">
        <v>5.19857</v>
      </c>
      <c r="GX163">
        <v>12.004</v>
      </c>
      <c r="GY163">
        <v>4.9751</v>
      </c>
      <c r="GZ163">
        <v>3.29298</v>
      </c>
      <c r="HA163">
        <v>999.9</v>
      </c>
      <c r="HB163">
        <v>9999</v>
      </c>
      <c r="HC163">
        <v>9999</v>
      </c>
      <c r="HD163">
        <v>9999</v>
      </c>
      <c r="HE163">
        <v>1.86279</v>
      </c>
      <c r="HF163">
        <v>1.86783</v>
      </c>
      <c r="HG163">
        <v>1.8676</v>
      </c>
      <c r="HH163">
        <v>1.86873</v>
      </c>
      <c r="HI163">
        <v>1.86963</v>
      </c>
      <c r="HJ163">
        <v>1.86567</v>
      </c>
      <c r="HK163">
        <v>1.86676</v>
      </c>
      <c r="HL163">
        <v>1.86813</v>
      </c>
      <c r="HM163">
        <v>5</v>
      </c>
      <c r="HN163">
        <v>0</v>
      </c>
      <c r="HO163">
        <v>0</v>
      </c>
      <c r="HP163">
        <v>0</v>
      </c>
      <c r="HQ163" t="s">
        <v>411</v>
      </c>
      <c r="HR163" t="s">
        <v>412</v>
      </c>
      <c r="HS163" t="s">
        <v>413</v>
      </c>
      <c r="HT163" t="s">
        <v>413</v>
      </c>
      <c r="HU163" t="s">
        <v>413</v>
      </c>
      <c r="HV163" t="s">
        <v>413</v>
      </c>
      <c r="HW163">
        <v>0</v>
      </c>
      <c r="HX163">
        <v>100</v>
      </c>
      <c r="HY163">
        <v>100</v>
      </c>
      <c r="HZ163">
        <v>9.125</v>
      </c>
      <c r="IA163">
        <v>0.5769</v>
      </c>
      <c r="IB163">
        <v>4.05733592392587</v>
      </c>
      <c r="IC163">
        <v>0.00686039997816796</v>
      </c>
      <c r="ID163">
        <v>-6.09800565113382e-07</v>
      </c>
      <c r="IE163">
        <v>-3.62270322714017e-11</v>
      </c>
      <c r="IF163">
        <v>0.00552775430249796</v>
      </c>
      <c r="IG163">
        <v>-0.0240141547127097</v>
      </c>
      <c r="IH163">
        <v>0.00268956239764471</v>
      </c>
      <c r="II163">
        <v>-3.17667099220491e-05</v>
      </c>
      <c r="IJ163">
        <v>-3</v>
      </c>
      <c r="IK163">
        <v>2046</v>
      </c>
      <c r="IL163">
        <v>1</v>
      </c>
      <c r="IM163">
        <v>25</v>
      </c>
      <c r="IN163">
        <v>-528.6</v>
      </c>
      <c r="IO163">
        <v>-528.6</v>
      </c>
      <c r="IP163">
        <v>1.81641</v>
      </c>
      <c r="IQ163">
        <v>2.6001</v>
      </c>
      <c r="IR163">
        <v>1.54785</v>
      </c>
      <c r="IS163">
        <v>2.31079</v>
      </c>
      <c r="IT163">
        <v>1.34644</v>
      </c>
      <c r="IU163">
        <v>2.42432</v>
      </c>
      <c r="IV163">
        <v>31.9585</v>
      </c>
      <c r="IW163">
        <v>14.7625</v>
      </c>
      <c r="IX163">
        <v>18</v>
      </c>
      <c r="IY163">
        <v>503.99</v>
      </c>
      <c r="IZ163">
        <v>406.749</v>
      </c>
      <c r="JA163">
        <v>24.0949</v>
      </c>
      <c r="JB163">
        <v>26.4355</v>
      </c>
      <c r="JC163">
        <v>30</v>
      </c>
      <c r="JD163">
        <v>26.3888</v>
      </c>
      <c r="JE163">
        <v>26.3335</v>
      </c>
      <c r="JF163">
        <v>36.378</v>
      </c>
      <c r="JG163">
        <v>23.5904</v>
      </c>
      <c r="JH163">
        <v>100</v>
      </c>
      <c r="JI163">
        <v>24.0915</v>
      </c>
      <c r="JJ163">
        <v>857.728</v>
      </c>
      <c r="JK163">
        <v>24.4751</v>
      </c>
      <c r="JL163">
        <v>102.162</v>
      </c>
      <c r="JM163">
        <v>102.732</v>
      </c>
    </row>
    <row r="164" spans="1:273">
      <c r="A164">
        <v>148</v>
      </c>
      <c r="B164">
        <v>1510790900.5</v>
      </c>
      <c r="C164">
        <v>2648.90000009537</v>
      </c>
      <c r="D164" t="s">
        <v>706</v>
      </c>
      <c r="E164" t="s">
        <v>707</v>
      </c>
      <c r="F164">
        <v>5</v>
      </c>
      <c r="G164" t="s">
        <v>405</v>
      </c>
      <c r="H164" t="s">
        <v>406</v>
      </c>
      <c r="I164">
        <v>1510790893</v>
      </c>
      <c r="J164">
        <f>(K164)/1000</f>
        <v>0</v>
      </c>
      <c r="K164">
        <f>IF(CZ164, AN164, AH164)</f>
        <v>0</v>
      </c>
      <c r="L164">
        <f>IF(CZ164, AI164, AG164)</f>
        <v>0</v>
      </c>
      <c r="M164">
        <f>DB164 - IF(AU164&gt;1, L164*CV164*100.0/(AW164*DP164), 0)</f>
        <v>0</v>
      </c>
      <c r="N164">
        <f>((T164-J164/2)*M164-L164)/(T164+J164/2)</f>
        <v>0</v>
      </c>
      <c r="O164">
        <f>N164*(DI164+DJ164)/1000.0</f>
        <v>0</v>
      </c>
      <c r="P164">
        <f>(DB164 - IF(AU164&gt;1, L164*CV164*100.0/(AW164*DP164), 0))*(DI164+DJ164)/1000.0</f>
        <v>0</v>
      </c>
      <c r="Q164">
        <f>2.0/((1/S164-1/R164)+SIGN(S164)*SQRT((1/S164-1/R164)*(1/S164-1/R164) + 4*CW164/((CW164+1)*(CW164+1))*(2*1/S164*1/R164-1/R164*1/R164)))</f>
        <v>0</v>
      </c>
      <c r="R164">
        <f>IF(LEFT(CX164,1)&lt;&gt;"0",IF(LEFT(CX164,1)="1",3.0,CY164),$D$5+$E$5*(DP164*DI164/($K$5*1000))+$F$5*(DP164*DI164/($K$5*1000))*MAX(MIN(CV164,$J$5),$I$5)*MAX(MIN(CV164,$J$5),$I$5)+$G$5*MAX(MIN(CV164,$J$5),$I$5)*(DP164*DI164/($K$5*1000))+$H$5*(DP164*DI164/($K$5*1000))*(DP164*DI164/($K$5*1000)))</f>
        <v>0</v>
      </c>
      <c r="S164">
        <f>J164*(1000-(1000*0.61365*exp(17.502*W164/(240.97+W164))/(DI164+DJ164)+DD164)/2)/(1000*0.61365*exp(17.502*W164/(240.97+W164))/(DI164+DJ164)-DD164)</f>
        <v>0</v>
      </c>
      <c r="T164">
        <f>1/((CW164+1)/(Q164/1.6)+1/(R164/1.37)) + CW164/((CW164+1)/(Q164/1.6) + CW164/(R164/1.37))</f>
        <v>0</v>
      </c>
      <c r="U164">
        <f>(CR164*CU164)</f>
        <v>0</v>
      </c>
      <c r="V164">
        <f>(DK164+(U164+2*0.95*5.67E-8*(((DK164+$B$7)+273)^4-(DK164+273)^4)-44100*J164)/(1.84*29.3*R164+8*0.95*5.67E-8*(DK164+273)^3))</f>
        <v>0</v>
      </c>
      <c r="W164">
        <f>($C$7*DL164+$D$7*DM164+$E$7*V164)</f>
        <v>0</v>
      </c>
      <c r="X164">
        <f>0.61365*exp(17.502*W164/(240.97+W164))</f>
        <v>0</v>
      </c>
      <c r="Y164">
        <f>(Z164/AA164*100)</f>
        <v>0</v>
      </c>
      <c r="Z164">
        <f>DD164*(DI164+DJ164)/1000</f>
        <v>0</v>
      </c>
      <c r="AA164">
        <f>0.61365*exp(17.502*DK164/(240.97+DK164))</f>
        <v>0</v>
      </c>
      <c r="AB164">
        <f>(X164-DD164*(DI164+DJ164)/1000)</f>
        <v>0</v>
      </c>
      <c r="AC164">
        <f>(-J164*44100)</f>
        <v>0</v>
      </c>
      <c r="AD164">
        <f>2*29.3*R164*0.92*(DK164-W164)</f>
        <v>0</v>
      </c>
      <c r="AE164">
        <f>2*0.95*5.67E-8*(((DK164+$B$7)+273)^4-(W164+273)^4)</f>
        <v>0</v>
      </c>
      <c r="AF164">
        <f>U164+AE164+AC164+AD164</f>
        <v>0</v>
      </c>
      <c r="AG164">
        <f>DH164*AU164*(DC164-DB164*(1000-AU164*DE164)/(1000-AU164*DD164))/(100*CV164)</f>
        <v>0</v>
      </c>
      <c r="AH164">
        <f>1000*DH164*AU164*(DD164-DE164)/(100*CV164*(1000-AU164*DD164))</f>
        <v>0</v>
      </c>
      <c r="AI164">
        <f>(AJ164 - AK164 - DI164*1E3/(8.314*(DK164+273.15)) * AM164/DH164 * AL164) * DH164/(100*CV164) * (1000 - DE164)/1000</f>
        <v>0</v>
      </c>
      <c r="AJ164">
        <v>866.335642869316</v>
      </c>
      <c r="AK164">
        <v>843.585745454545</v>
      </c>
      <c r="AL164">
        <v>3.46563347987591</v>
      </c>
      <c r="AM164">
        <v>64.2423246042722</v>
      </c>
      <c r="AN164">
        <f>(AP164 - AO164 + DI164*1E3/(8.314*(DK164+273.15)) * AR164/DH164 * AQ164) * DH164/(100*CV164) * 1000/(1000 - AP164)</f>
        <v>0</v>
      </c>
      <c r="AO164">
        <v>24.4921716038502</v>
      </c>
      <c r="AP164">
        <v>25.314136969697</v>
      </c>
      <c r="AQ164">
        <v>-3.99898117081627e-05</v>
      </c>
      <c r="AR164">
        <v>102.202052282038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MAX(0,($B$13+$C$13*DP164)/(1+$D$13*DP164)*DI164/(DK164+273)*$E$13)</f>
        <v>0</v>
      </c>
      <c r="AX164" t="s">
        <v>407</v>
      </c>
      <c r="AY164" t="s">
        <v>407</v>
      </c>
      <c r="AZ164">
        <v>0</v>
      </c>
      <c r="BA164">
        <v>0</v>
      </c>
      <c r="BB164">
        <f>1-AZ164/BA164</f>
        <v>0</v>
      </c>
      <c r="BC164">
        <v>0</v>
      </c>
      <c r="BD164" t="s">
        <v>407</v>
      </c>
      <c r="BE164" t="s">
        <v>407</v>
      </c>
      <c r="BF164">
        <v>0</v>
      </c>
      <c r="BG164">
        <v>0</v>
      </c>
      <c r="BH164">
        <f>1-BF164/BG164</f>
        <v>0</v>
      </c>
      <c r="BI164">
        <v>0.5</v>
      </c>
      <c r="BJ164">
        <f>CS164</f>
        <v>0</v>
      </c>
      <c r="BK164">
        <f>L164</f>
        <v>0</v>
      </c>
      <c r="BL164">
        <f>BH164*BI164*BJ164</f>
        <v>0</v>
      </c>
      <c r="BM164">
        <f>(BK164-BC164)/BJ164</f>
        <v>0</v>
      </c>
      <c r="BN164">
        <f>(BA164-BG164)/BG164</f>
        <v>0</v>
      </c>
      <c r="BO164">
        <f>AZ164/(BB164+AZ164/BG164)</f>
        <v>0</v>
      </c>
      <c r="BP164" t="s">
        <v>407</v>
      </c>
      <c r="BQ164">
        <v>0</v>
      </c>
      <c r="BR164">
        <f>IF(BQ164&lt;&gt;0, BQ164, BO164)</f>
        <v>0</v>
      </c>
      <c r="BS164">
        <f>1-BR164/BG164</f>
        <v>0</v>
      </c>
      <c r="BT164">
        <f>(BG164-BF164)/(BG164-BR164)</f>
        <v>0</v>
      </c>
      <c r="BU164">
        <f>(BA164-BG164)/(BA164-BR164)</f>
        <v>0</v>
      </c>
      <c r="BV164">
        <f>(BG164-BF164)/(BG164-AZ164)</f>
        <v>0</v>
      </c>
      <c r="BW164">
        <f>(BA164-BG164)/(BA164-AZ164)</f>
        <v>0</v>
      </c>
      <c r="BX164">
        <f>(BT164*BR164/BF164)</f>
        <v>0</v>
      </c>
      <c r="BY164">
        <f>(1-BX164)</f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f>$B$11*DQ164+$C$11*DR164+$F$11*EC164*(1-EF164)</f>
        <v>0</v>
      </c>
      <c r="CS164">
        <f>CR164*CT164</f>
        <v>0</v>
      </c>
      <c r="CT164">
        <f>($B$11*$D$9+$C$11*$D$9+$F$11*((EP164+EH164)/MAX(EP164+EH164+EQ164, 0.1)*$I$9+EQ164/MAX(EP164+EH164+EQ164, 0.1)*$J$9))/($B$11+$C$11+$F$11)</f>
        <v>0</v>
      </c>
      <c r="CU164">
        <f>($B$11*$K$9+$C$11*$K$9+$F$11*((EP164+EH164)/MAX(EP164+EH164+EQ164, 0.1)*$P$9+EQ164/MAX(EP164+EH164+EQ164, 0.1)*$Q$9))/($B$11+$C$11+$F$11)</f>
        <v>0</v>
      </c>
      <c r="CV164">
        <v>2.18</v>
      </c>
      <c r="CW164">
        <v>0.5</v>
      </c>
      <c r="CX164" t="s">
        <v>408</v>
      </c>
      <c r="CY164">
        <v>2</v>
      </c>
      <c r="CZ164" t="b">
        <v>1</v>
      </c>
      <c r="DA164">
        <v>1510790893</v>
      </c>
      <c r="DB164">
        <v>798.813074074074</v>
      </c>
      <c r="DC164">
        <v>828.626555555556</v>
      </c>
      <c r="DD164">
        <v>25.3296925925926</v>
      </c>
      <c r="DE164">
        <v>24.4931333333333</v>
      </c>
      <c r="DF164">
        <v>789.736222222222</v>
      </c>
      <c r="DG164">
        <v>24.7524777777778</v>
      </c>
      <c r="DH164">
        <v>500.087185185185</v>
      </c>
      <c r="DI164">
        <v>89.5998222222222</v>
      </c>
      <c r="DJ164">
        <v>0.100036925925926</v>
      </c>
      <c r="DK164">
        <v>26.8124888888889</v>
      </c>
      <c r="DL164">
        <v>27.5073814814815</v>
      </c>
      <c r="DM164">
        <v>999.9</v>
      </c>
      <c r="DN164">
        <v>0</v>
      </c>
      <c r="DO164">
        <v>0</v>
      </c>
      <c r="DP164">
        <v>9999.00851851852</v>
      </c>
      <c r="DQ164">
        <v>0</v>
      </c>
      <c r="DR164">
        <v>9.84269481481482</v>
      </c>
      <c r="DS164">
        <v>-29.8134814814815</v>
      </c>
      <c r="DT164">
        <v>819.572333333333</v>
      </c>
      <c r="DU164">
        <v>849.431814814815</v>
      </c>
      <c r="DV164">
        <v>0.836558296296297</v>
      </c>
      <c r="DW164">
        <v>828.626555555556</v>
      </c>
      <c r="DX164">
        <v>24.4931333333333</v>
      </c>
      <c r="DY164">
        <v>2.26953592592593</v>
      </c>
      <c r="DZ164">
        <v>2.19458111111111</v>
      </c>
      <c r="EA164">
        <v>19.4617851851852</v>
      </c>
      <c r="EB164">
        <v>18.9228111111111</v>
      </c>
      <c r="EC164">
        <v>2000.00037037037</v>
      </c>
      <c r="ED164">
        <v>0.979998333333333</v>
      </c>
      <c r="EE164">
        <v>0.0200014555555556</v>
      </c>
      <c r="EF164">
        <v>0</v>
      </c>
      <c r="EG164">
        <v>2.2373</v>
      </c>
      <c r="EH164">
        <v>0</v>
      </c>
      <c r="EI164">
        <v>3721.49777777778</v>
      </c>
      <c r="EJ164">
        <v>17300.1518518518</v>
      </c>
      <c r="EK164">
        <v>40.0691481481481</v>
      </c>
      <c r="EL164">
        <v>40.0784074074074</v>
      </c>
      <c r="EM164">
        <v>39.7821481481481</v>
      </c>
      <c r="EN164">
        <v>38.5876666666667</v>
      </c>
      <c r="EO164">
        <v>39.2913333333333</v>
      </c>
      <c r="EP164">
        <v>1960.00037037037</v>
      </c>
      <c r="EQ164">
        <v>40</v>
      </c>
      <c r="ER164">
        <v>0</v>
      </c>
      <c r="ES164">
        <v>1679678248.7</v>
      </c>
      <c r="ET164">
        <v>0</v>
      </c>
      <c r="EU164">
        <v>2.23174615384615</v>
      </c>
      <c r="EV164">
        <v>0.432225649829384</v>
      </c>
      <c r="EW164">
        <v>13.502564094604</v>
      </c>
      <c r="EX164">
        <v>3721.51038461538</v>
      </c>
      <c r="EY164">
        <v>15</v>
      </c>
      <c r="EZ164">
        <v>0</v>
      </c>
      <c r="FA164" t="s">
        <v>409</v>
      </c>
      <c r="FB164">
        <v>1510822609</v>
      </c>
      <c r="FC164">
        <v>1510822610</v>
      </c>
      <c r="FD164">
        <v>0</v>
      </c>
      <c r="FE164">
        <v>-0.09</v>
      </c>
      <c r="FF164">
        <v>-0.009</v>
      </c>
      <c r="FG164">
        <v>6.722</v>
      </c>
      <c r="FH164">
        <v>0.497</v>
      </c>
      <c r="FI164">
        <v>420</v>
      </c>
      <c r="FJ164">
        <v>24</v>
      </c>
      <c r="FK164">
        <v>0.26</v>
      </c>
      <c r="FL164">
        <v>0.06</v>
      </c>
      <c r="FM164">
        <v>0.842701275</v>
      </c>
      <c r="FN164">
        <v>-0.101533362101317</v>
      </c>
      <c r="FO164">
        <v>0.00988206366349534</v>
      </c>
      <c r="FP164">
        <v>1</v>
      </c>
      <c r="FQ164">
        <v>1</v>
      </c>
      <c r="FR164">
        <v>1</v>
      </c>
      <c r="FS164" t="s">
        <v>410</v>
      </c>
      <c r="FT164">
        <v>2.97346</v>
      </c>
      <c r="FU164">
        <v>2.75363</v>
      </c>
      <c r="FV164">
        <v>0.145318</v>
      </c>
      <c r="FW164">
        <v>0.149915</v>
      </c>
      <c r="FX164">
        <v>0.105983</v>
      </c>
      <c r="FY164">
        <v>0.104856</v>
      </c>
      <c r="FZ164">
        <v>33253.2</v>
      </c>
      <c r="GA164">
        <v>36080.9</v>
      </c>
      <c r="GB164">
        <v>35255.5</v>
      </c>
      <c r="GC164">
        <v>38490.1</v>
      </c>
      <c r="GD164">
        <v>44635.7</v>
      </c>
      <c r="GE164">
        <v>49738.4</v>
      </c>
      <c r="GF164">
        <v>55048.7</v>
      </c>
      <c r="GG164">
        <v>61708.2</v>
      </c>
      <c r="GH164">
        <v>1.99393</v>
      </c>
      <c r="GI164">
        <v>1.8421</v>
      </c>
      <c r="GJ164">
        <v>0.115365</v>
      </c>
      <c r="GK164">
        <v>0</v>
      </c>
      <c r="GL164">
        <v>25.6116</v>
      </c>
      <c r="GM164">
        <v>999.9</v>
      </c>
      <c r="GN164">
        <v>67.208</v>
      </c>
      <c r="GO164">
        <v>27.906</v>
      </c>
      <c r="GP164">
        <v>28.3092</v>
      </c>
      <c r="GQ164">
        <v>54.8394</v>
      </c>
      <c r="GR164">
        <v>49.403</v>
      </c>
      <c r="GS164">
        <v>1</v>
      </c>
      <c r="GT164">
        <v>-0.063562</v>
      </c>
      <c r="GU164">
        <v>0.571089</v>
      </c>
      <c r="GV164">
        <v>20.1492</v>
      </c>
      <c r="GW164">
        <v>5.19797</v>
      </c>
      <c r="GX164">
        <v>12.004</v>
      </c>
      <c r="GY164">
        <v>4.97545</v>
      </c>
      <c r="GZ164">
        <v>3.29298</v>
      </c>
      <c r="HA164">
        <v>999.9</v>
      </c>
      <c r="HB164">
        <v>9999</v>
      </c>
      <c r="HC164">
        <v>9999</v>
      </c>
      <c r="HD164">
        <v>9999</v>
      </c>
      <c r="HE164">
        <v>1.86279</v>
      </c>
      <c r="HF164">
        <v>1.86783</v>
      </c>
      <c r="HG164">
        <v>1.86759</v>
      </c>
      <c r="HH164">
        <v>1.86872</v>
      </c>
      <c r="HI164">
        <v>1.86962</v>
      </c>
      <c r="HJ164">
        <v>1.86566</v>
      </c>
      <c r="HK164">
        <v>1.86676</v>
      </c>
      <c r="HL164">
        <v>1.86813</v>
      </c>
      <c r="HM164">
        <v>5</v>
      </c>
      <c r="HN164">
        <v>0</v>
      </c>
      <c r="HO164">
        <v>0</v>
      </c>
      <c r="HP164">
        <v>0</v>
      </c>
      <c r="HQ164" t="s">
        <v>411</v>
      </c>
      <c r="HR164" t="s">
        <v>412</v>
      </c>
      <c r="HS164" t="s">
        <v>413</v>
      </c>
      <c r="HT164" t="s">
        <v>413</v>
      </c>
      <c r="HU164" t="s">
        <v>413</v>
      </c>
      <c r="HV164" t="s">
        <v>413</v>
      </c>
      <c r="HW164">
        <v>0</v>
      </c>
      <c r="HX164">
        <v>100</v>
      </c>
      <c r="HY164">
        <v>100</v>
      </c>
      <c r="HZ164">
        <v>9.222</v>
      </c>
      <c r="IA164">
        <v>0.5764</v>
      </c>
      <c r="IB164">
        <v>4.05733592392587</v>
      </c>
      <c r="IC164">
        <v>0.00686039997816796</v>
      </c>
      <c r="ID164">
        <v>-6.09800565113382e-07</v>
      </c>
      <c r="IE164">
        <v>-3.62270322714017e-11</v>
      </c>
      <c r="IF164">
        <v>0.00552775430249796</v>
      </c>
      <c r="IG164">
        <v>-0.0240141547127097</v>
      </c>
      <c r="IH164">
        <v>0.00268956239764471</v>
      </c>
      <c r="II164">
        <v>-3.17667099220491e-05</v>
      </c>
      <c r="IJ164">
        <v>-3</v>
      </c>
      <c r="IK164">
        <v>2046</v>
      </c>
      <c r="IL164">
        <v>1</v>
      </c>
      <c r="IM164">
        <v>25</v>
      </c>
      <c r="IN164">
        <v>-528.5</v>
      </c>
      <c r="IO164">
        <v>-528.5</v>
      </c>
      <c r="IP164">
        <v>1.84326</v>
      </c>
      <c r="IQ164">
        <v>2.60498</v>
      </c>
      <c r="IR164">
        <v>1.54785</v>
      </c>
      <c r="IS164">
        <v>2.31079</v>
      </c>
      <c r="IT164">
        <v>1.34644</v>
      </c>
      <c r="IU164">
        <v>2.43286</v>
      </c>
      <c r="IV164">
        <v>31.9805</v>
      </c>
      <c r="IW164">
        <v>14.7625</v>
      </c>
      <c r="IX164">
        <v>18</v>
      </c>
      <c r="IY164">
        <v>504.057</v>
      </c>
      <c r="IZ164">
        <v>406.917</v>
      </c>
      <c r="JA164">
        <v>24.0853</v>
      </c>
      <c r="JB164">
        <v>26.4355</v>
      </c>
      <c r="JC164">
        <v>30.0002</v>
      </c>
      <c r="JD164">
        <v>26.3888</v>
      </c>
      <c r="JE164">
        <v>26.3335</v>
      </c>
      <c r="JF164">
        <v>36.9135</v>
      </c>
      <c r="JG164">
        <v>23.5904</v>
      </c>
      <c r="JH164">
        <v>100</v>
      </c>
      <c r="JI164">
        <v>24.0841</v>
      </c>
      <c r="JJ164">
        <v>871.222</v>
      </c>
      <c r="JK164">
        <v>24.4766</v>
      </c>
      <c r="JL164">
        <v>102.161</v>
      </c>
      <c r="JM164">
        <v>102.732</v>
      </c>
    </row>
    <row r="165" spans="1:273">
      <c r="A165">
        <v>149</v>
      </c>
      <c r="B165">
        <v>1510790905.5</v>
      </c>
      <c r="C165">
        <v>2653.90000009537</v>
      </c>
      <c r="D165" t="s">
        <v>708</v>
      </c>
      <c r="E165" t="s">
        <v>709</v>
      </c>
      <c r="F165">
        <v>5</v>
      </c>
      <c r="G165" t="s">
        <v>405</v>
      </c>
      <c r="H165" t="s">
        <v>406</v>
      </c>
      <c r="I165">
        <v>1510790897.71429</v>
      </c>
      <c r="J165">
        <f>(K165)/1000</f>
        <v>0</v>
      </c>
      <c r="K165">
        <f>IF(CZ165, AN165, AH165)</f>
        <v>0</v>
      </c>
      <c r="L165">
        <f>IF(CZ165, AI165, AG165)</f>
        <v>0</v>
      </c>
      <c r="M165">
        <f>DB165 - IF(AU165&gt;1, L165*CV165*100.0/(AW165*DP165), 0)</f>
        <v>0</v>
      </c>
      <c r="N165">
        <f>((T165-J165/2)*M165-L165)/(T165+J165/2)</f>
        <v>0</v>
      </c>
      <c r="O165">
        <f>N165*(DI165+DJ165)/1000.0</f>
        <v>0</v>
      </c>
      <c r="P165">
        <f>(DB165 - IF(AU165&gt;1, L165*CV165*100.0/(AW165*DP165), 0))*(DI165+DJ165)/1000.0</f>
        <v>0</v>
      </c>
      <c r="Q165">
        <f>2.0/((1/S165-1/R165)+SIGN(S165)*SQRT((1/S165-1/R165)*(1/S165-1/R165) + 4*CW165/((CW165+1)*(CW165+1))*(2*1/S165*1/R165-1/R165*1/R165)))</f>
        <v>0</v>
      </c>
      <c r="R165">
        <f>IF(LEFT(CX165,1)&lt;&gt;"0",IF(LEFT(CX165,1)="1",3.0,CY165),$D$5+$E$5*(DP165*DI165/($K$5*1000))+$F$5*(DP165*DI165/($K$5*1000))*MAX(MIN(CV165,$J$5),$I$5)*MAX(MIN(CV165,$J$5),$I$5)+$G$5*MAX(MIN(CV165,$J$5),$I$5)*(DP165*DI165/($K$5*1000))+$H$5*(DP165*DI165/($K$5*1000))*(DP165*DI165/($K$5*1000)))</f>
        <v>0</v>
      </c>
      <c r="S165">
        <f>J165*(1000-(1000*0.61365*exp(17.502*W165/(240.97+W165))/(DI165+DJ165)+DD165)/2)/(1000*0.61365*exp(17.502*W165/(240.97+W165))/(DI165+DJ165)-DD165)</f>
        <v>0</v>
      </c>
      <c r="T165">
        <f>1/((CW165+1)/(Q165/1.6)+1/(R165/1.37)) + CW165/((CW165+1)/(Q165/1.6) + CW165/(R165/1.37))</f>
        <v>0</v>
      </c>
      <c r="U165">
        <f>(CR165*CU165)</f>
        <v>0</v>
      </c>
      <c r="V165">
        <f>(DK165+(U165+2*0.95*5.67E-8*(((DK165+$B$7)+273)^4-(DK165+273)^4)-44100*J165)/(1.84*29.3*R165+8*0.95*5.67E-8*(DK165+273)^3))</f>
        <v>0</v>
      </c>
      <c r="W165">
        <f>($C$7*DL165+$D$7*DM165+$E$7*V165)</f>
        <v>0</v>
      </c>
      <c r="X165">
        <f>0.61365*exp(17.502*W165/(240.97+W165))</f>
        <v>0</v>
      </c>
      <c r="Y165">
        <f>(Z165/AA165*100)</f>
        <v>0</v>
      </c>
      <c r="Z165">
        <f>DD165*(DI165+DJ165)/1000</f>
        <v>0</v>
      </c>
      <c r="AA165">
        <f>0.61365*exp(17.502*DK165/(240.97+DK165))</f>
        <v>0</v>
      </c>
      <c r="AB165">
        <f>(X165-DD165*(DI165+DJ165)/1000)</f>
        <v>0</v>
      </c>
      <c r="AC165">
        <f>(-J165*44100)</f>
        <v>0</v>
      </c>
      <c r="AD165">
        <f>2*29.3*R165*0.92*(DK165-W165)</f>
        <v>0</v>
      </c>
      <c r="AE165">
        <f>2*0.95*5.67E-8*(((DK165+$B$7)+273)^4-(W165+273)^4)</f>
        <v>0</v>
      </c>
      <c r="AF165">
        <f>U165+AE165+AC165+AD165</f>
        <v>0</v>
      </c>
      <c r="AG165">
        <f>DH165*AU165*(DC165-DB165*(1000-AU165*DE165)/(1000-AU165*DD165))/(100*CV165)</f>
        <v>0</v>
      </c>
      <c r="AH165">
        <f>1000*DH165*AU165*(DD165-DE165)/(100*CV165*(1000-AU165*DD165))</f>
        <v>0</v>
      </c>
      <c r="AI165">
        <f>(AJ165 - AK165 - DI165*1E3/(8.314*(DK165+273.15)) * AM165/DH165 * AL165) * DH165/(100*CV165) * (1000 - DE165)/1000</f>
        <v>0</v>
      </c>
      <c r="AJ165">
        <v>883.548776140203</v>
      </c>
      <c r="AK165">
        <v>860.781684848484</v>
      </c>
      <c r="AL165">
        <v>3.42977098824774</v>
      </c>
      <c r="AM165">
        <v>64.2423246042722</v>
      </c>
      <c r="AN165">
        <f>(AP165 - AO165 + DI165*1E3/(8.314*(DK165+273.15)) * AR165/DH165 * AQ165) * DH165/(100*CV165) * 1000/(1000 - AP165)</f>
        <v>0</v>
      </c>
      <c r="AO165">
        <v>24.490844196149</v>
      </c>
      <c r="AP165">
        <v>25.305686060606</v>
      </c>
      <c r="AQ165">
        <v>-2.9160856911625e-05</v>
      </c>
      <c r="AR165">
        <v>102.202052282038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MAX(0,($B$13+$C$13*DP165)/(1+$D$13*DP165)*DI165/(DK165+273)*$E$13)</f>
        <v>0</v>
      </c>
      <c r="AX165" t="s">
        <v>407</v>
      </c>
      <c r="AY165" t="s">
        <v>407</v>
      </c>
      <c r="AZ165">
        <v>0</v>
      </c>
      <c r="BA165">
        <v>0</v>
      </c>
      <c r="BB165">
        <f>1-AZ165/BA165</f>
        <v>0</v>
      </c>
      <c r="BC165">
        <v>0</v>
      </c>
      <c r="BD165" t="s">
        <v>407</v>
      </c>
      <c r="BE165" t="s">
        <v>407</v>
      </c>
      <c r="BF165">
        <v>0</v>
      </c>
      <c r="BG165">
        <v>0</v>
      </c>
      <c r="BH165">
        <f>1-BF165/BG165</f>
        <v>0</v>
      </c>
      <c r="BI165">
        <v>0.5</v>
      </c>
      <c r="BJ165">
        <f>CS165</f>
        <v>0</v>
      </c>
      <c r="BK165">
        <f>L165</f>
        <v>0</v>
      </c>
      <c r="BL165">
        <f>BH165*BI165*BJ165</f>
        <v>0</v>
      </c>
      <c r="BM165">
        <f>(BK165-BC165)/BJ165</f>
        <v>0</v>
      </c>
      <c r="BN165">
        <f>(BA165-BG165)/BG165</f>
        <v>0</v>
      </c>
      <c r="BO165">
        <f>AZ165/(BB165+AZ165/BG165)</f>
        <v>0</v>
      </c>
      <c r="BP165" t="s">
        <v>407</v>
      </c>
      <c r="BQ165">
        <v>0</v>
      </c>
      <c r="BR165">
        <f>IF(BQ165&lt;&gt;0, BQ165, BO165)</f>
        <v>0</v>
      </c>
      <c r="BS165">
        <f>1-BR165/BG165</f>
        <v>0</v>
      </c>
      <c r="BT165">
        <f>(BG165-BF165)/(BG165-BR165)</f>
        <v>0</v>
      </c>
      <c r="BU165">
        <f>(BA165-BG165)/(BA165-BR165)</f>
        <v>0</v>
      </c>
      <c r="BV165">
        <f>(BG165-BF165)/(BG165-AZ165)</f>
        <v>0</v>
      </c>
      <c r="BW165">
        <f>(BA165-BG165)/(BA165-AZ165)</f>
        <v>0</v>
      </c>
      <c r="BX165">
        <f>(BT165*BR165/BF165)</f>
        <v>0</v>
      </c>
      <c r="BY165">
        <f>(1-BX165)</f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f>$B$11*DQ165+$C$11*DR165+$F$11*EC165*(1-EF165)</f>
        <v>0</v>
      </c>
      <c r="CS165">
        <f>CR165*CT165</f>
        <v>0</v>
      </c>
      <c r="CT165">
        <f>($B$11*$D$9+$C$11*$D$9+$F$11*((EP165+EH165)/MAX(EP165+EH165+EQ165, 0.1)*$I$9+EQ165/MAX(EP165+EH165+EQ165, 0.1)*$J$9))/($B$11+$C$11+$F$11)</f>
        <v>0</v>
      </c>
      <c r="CU165">
        <f>($B$11*$K$9+$C$11*$K$9+$F$11*((EP165+EH165)/MAX(EP165+EH165+EQ165, 0.1)*$P$9+EQ165/MAX(EP165+EH165+EQ165, 0.1)*$Q$9))/($B$11+$C$11+$F$11)</f>
        <v>0</v>
      </c>
      <c r="CV165">
        <v>2.18</v>
      </c>
      <c r="CW165">
        <v>0.5</v>
      </c>
      <c r="CX165" t="s">
        <v>408</v>
      </c>
      <c r="CY165">
        <v>2</v>
      </c>
      <c r="CZ165" t="b">
        <v>1</v>
      </c>
      <c r="DA165">
        <v>1510790897.71429</v>
      </c>
      <c r="DB165">
        <v>814.563714285714</v>
      </c>
      <c r="DC165">
        <v>844.406535714286</v>
      </c>
      <c r="DD165">
        <v>25.3197607142857</v>
      </c>
      <c r="DE165">
        <v>24.4921964285714</v>
      </c>
      <c r="DF165">
        <v>805.395714285714</v>
      </c>
      <c r="DG165">
        <v>24.7430214285714</v>
      </c>
      <c r="DH165">
        <v>500.080607142857</v>
      </c>
      <c r="DI165">
        <v>89.5995107142857</v>
      </c>
      <c r="DJ165">
        <v>0.0998900321428571</v>
      </c>
      <c r="DK165">
        <v>26.8046678571429</v>
      </c>
      <c r="DL165">
        <v>27.5072</v>
      </c>
      <c r="DM165">
        <v>999.9</v>
      </c>
      <c r="DN165">
        <v>0</v>
      </c>
      <c r="DO165">
        <v>0</v>
      </c>
      <c r="DP165">
        <v>10007.2364285714</v>
      </c>
      <c r="DQ165">
        <v>0</v>
      </c>
      <c r="DR165">
        <v>9.82461535714286</v>
      </c>
      <c r="DS165">
        <v>-29.8427428571429</v>
      </c>
      <c r="DT165">
        <v>835.723857142857</v>
      </c>
      <c r="DU165">
        <v>865.607071428571</v>
      </c>
      <c r="DV165">
        <v>0.827564571428572</v>
      </c>
      <c r="DW165">
        <v>844.406535714286</v>
      </c>
      <c r="DX165">
        <v>24.4921964285714</v>
      </c>
      <c r="DY165">
        <v>2.26863785714286</v>
      </c>
      <c r="DZ165">
        <v>2.19448892857143</v>
      </c>
      <c r="EA165">
        <v>19.455425</v>
      </c>
      <c r="EB165">
        <v>18.9221357142857</v>
      </c>
      <c r="EC165">
        <v>2000.00785714286</v>
      </c>
      <c r="ED165">
        <v>0.979998214285714</v>
      </c>
      <c r="EE165">
        <v>0.0200015785714286</v>
      </c>
      <c r="EF165">
        <v>0</v>
      </c>
      <c r="EG165">
        <v>2.28893928571429</v>
      </c>
      <c r="EH165">
        <v>0</v>
      </c>
      <c r="EI165">
        <v>3722.515</v>
      </c>
      <c r="EJ165">
        <v>17300.2178571429</v>
      </c>
      <c r="EK165">
        <v>40.0332142857143</v>
      </c>
      <c r="EL165">
        <v>40.0398928571429</v>
      </c>
      <c r="EM165">
        <v>39.7542857142857</v>
      </c>
      <c r="EN165">
        <v>38.5510357142857</v>
      </c>
      <c r="EO165">
        <v>39.2676428571428</v>
      </c>
      <c r="EP165">
        <v>1960.00785714286</v>
      </c>
      <c r="EQ165">
        <v>40</v>
      </c>
      <c r="ER165">
        <v>0</v>
      </c>
      <c r="ES165">
        <v>1679678253.5</v>
      </c>
      <c r="ET165">
        <v>0</v>
      </c>
      <c r="EU165">
        <v>2.27403461538462</v>
      </c>
      <c r="EV165">
        <v>0.174670092958554</v>
      </c>
      <c r="EW165">
        <v>10.7764102284454</v>
      </c>
      <c r="EX165">
        <v>3722.51884615385</v>
      </c>
      <c r="EY165">
        <v>15</v>
      </c>
      <c r="EZ165">
        <v>0</v>
      </c>
      <c r="FA165" t="s">
        <v>409</v>
      </c>
      <c r="FB165">
        <v>1510822609</v>
      </c>
      <c r="FC165">
        <v>1510822610</v>
      </c>
      <c r="FD165">
        <v>0</v>
      </c>
      <c r="FE165">
        <v>-0.09</v>
      </c>
      <c r="FF165">
        <v>-0.009</v>
      </c>
      <c r="FG165">
        <v>6.722</v>
      </c>
      <c r="FH165">
        <v>0.497</v>
      </c>
      <c r="FI165">
        <v>420</v>
      </c>
      <c r="FJ165">
        <v>24</v>
      </c>
      <c r="FK165">
        <v>0.26</v>
      </c>
      <c r="FL165">
        <v>0.06</v>
      </c>
      <c r="FM165">
        <v>0.83230555</v>
      </c>
      <c r="FN165">
        <v>-0.115981080675425</v>
      </c>
      <c r="FO165">
        <v>0.0111936716294297</v>
      </c>
      <c r="FP165">
        <v>1</v>
      </c>
      <c r="FQ165">
        <v>1</v>
      </c>
      <c r="FR165">
        <v>1</v>
      </c>
      <c r="FS165" t="s">
        <v>410</v>
      </c>
      <c r="FT165">
        <v>2.97351</v>
      </c>
      <c r="FU165">
        <v>2.75385</v>
      </c>
      <c r="FV165">
        <v>0.147269</v>
      </c>
      <c r="FW165">
        <v>0.15171</v>
      </c>
      <c r="FX165">
        <v>0.10596</v>
      </c>
      <c r="FY165">
        <v>0.104851</v>
      </c>
      <c r="FZ165">
        <v>33177.8</v>
      </c>
      <c r="GA165">
        <v>36004.9</v>
      </c>
      <c r="GB165">
        <v>35255.9</v>
      </c>
      <c r="GC165">
        <v>38490.2</v>
      </c>
      <c r="GD165">
        <v>44637.3</v>
      </c>
      <c r="GE165">
        <v>49738.9</v>
      </c>
      <c r="GF165">
        <v>55049.2</v>
      </c>
      <c r="GG165">
        <v>61708.4</v>
      </c>
      <c r="GH165">
        <v>1.9937</v>
      </c>
      <c r="GI165">
        <v>1.84215</v>
      </c>
      <c r="GJ165">
        <v>0.116102</v>
      </c>
      <c r="GK165">
        <v>0</v>
      </c>
      <c r="GL165">
        <v>25.6076</v>
      </c>
      <c r="GM165">
        <v>999.9</v>
      </c>
      <c r="GN165">
        <v>67.208</v>
      </c>
      <c r="GO165">
        <v>27.885</v>
      </c>
      <c r="GP165">
        <v>28.275</v>
      </c>
      <c r="GQ165">
        <v>54.3994</v>
      </c>
      <c r="GR165">
        <v>49.1346</v>
      </c>
      <c r="GS165">
        <v>1</v>
      </c>
      <c r="GT165">
        <v>-0.0637195</v>
      </c>
      <c r="GU165">
        <v>0.556236</v>
      </c>
      <c r="GV165">
        <v>20.1493</v>
      </c>
      <c r="GW165">
        <v>5.19782</v>
      </c>
      <c r="GX165">
        <v>12.004</v>
      </c>
      <c r="GY165">
        <v>4.97535</v>
      </c>
      <c r="GZ165">
        <v>3.29293</v>
      </c>
      <c r="HA165">
        <v>999.9</v>
      </c>
      <c r="HB165">
        <v>9999</v>
      </c>
      <c r="HC165">
        <v>9999</v>
      </c>
      <c r="HD165">
        <v>9999</v>
      </c>
      <c r="HE165">
        <v>1.86279</v>
      </c>
      <c r="HF165">
        <v>1.86783</v>
      </c>
      <c r="HG165">
        <v>1.86761</v>
      </c>
      <c r="HH165">
        <v>1.86873</v>
      </c>
      <c r="HI165">
        <v>1.86964</v>
      </c>
      <c r="HJ165">
        <v>1.86567</v>
      </c>
      <c r="HK165">
        <v>1.86676</v>
      </c>
      <c r="HL165">
        <v>1.86812</v>
      </c>
      <c r="HM165">
        <v>5</v>
      </c>
      <c r="HN165">
        <v>0</v>
      </c>
      <c r="HO165">
        <v>0</v>
      </c>
      <c r="HP165">
        <v>0</v>
      </c>
      <c r="HQ165" t="s">
        <v>411</v>
      </c>
      <c r="HR165" t="s">
        <v>412</v>
      </c>
      <c r="HS165" t="s">
        <v>413</v>
      </c>
      <c r="HT165" t="s">
        <v>413</v>
      </c>
      <c r="HU165" t="s">
        <v>413</v>
      </c>
      <c r="HV165" t="s">
        <v>413</v>
      </c>
      <c r="HW165">
        <v>0</v>
      </c>
      <c r="HX165">
        <v>100</v>
      </c>
      <c r="HY165">
        <v>100</v>
      </c>
      <c r="HZ165">
        <v>9.318</v>
      </c>
      <c r="IA165">
        <v>0.576</v>
      </c>
      <c r="IB165">
        <v>4.05733592392587</v>
      </c>
      <c r="IC165">
        <v>0.00686039997816796</v>
      </c>
      <c r="ID165">
        <v>-6.09800565113382e-07</v>
      </c>
      <c r="IE165">
        <v>-3.62270322714017e-11</v>
      </c>
      <c r="IF165">
        <v>0.00552775430249796</v>
      </c>
      <c r="IG165">
        <v>-0.0240141547127097</v>
      </c>
      <c r="IH165">
        <v>0.00268956239764471</v>
      </c>
      <c r="II165">
        <v>-3.17667099220491e-05</v>
      </c>
      <c r="IJ165">
        <v>-3</v>
      </c>
      <c r="IK165">
        <v>2046</v>
      </c>
      <c r="IL165">
        <v>1</v>
      </c>
      <c r="IM165">
        <v>25</v>
      </c>
      <c r="IN165">
        <v>-528.4</v>
      </c>
      <c r="IO165">
        <v>-528.4</v>
      </c>
      <c r="IP165">
        <v>1.875</v>
      </c>
      <c r="IQ165">
        <v>2.60986</v>
      </c>
      <c r="IR165">
        <v>1.54785</v>
      </c>
      <c r="IS165">
        <v>2.30957</v>
      </c>
      <c r="IT165">
        <v>1.34644</v>
      </c>
      <c r="IU165">
        <v>2.38525</v>
      </c>
      <c r="IV165">
        <v>31.9585</v>
      </c>
      <c r="IW165">
        <v>14.7537</v>
      </c>
      <c r="IX165">
        <v>18</v>
      </c>
      <c r="IY165">
        <v>503.908</v>
      </c>
      <c r="IZ165">
        <v>406.945</v>
      </c>
      <c r="JA165">
        <v>24.0791</v>
      </c>
      <c r="JB165">
        <v>26.4355</v>
      </c>
      <c r="JC165">
        <v>30.0001</v>
      </c>
      <c r="JD165">
        <v>26.3888</v>
      </c>
      <c r="JE165">
        <v>26.3335</v>
      </c>
      <c r="JF165">
        <v>37.534</v>
      </c>
      <c r="JG165">
        <v>23.5904</v>
      </c>
      <c r="JH165">
        <v>100</v>
      </c>
      <c r="JI165">
        <v>24.0803</v>
      </c>
      <c r="JJ165">
        <v>891.625</v>
      </c>
      <c r="JK165">
        <v>24.4799</v>
      </c>
      <c r="JL165">
        <v>102.163</v>
      </c>
      <c r="JM165">
        <v>102.733</v>
      </c>
    </row>
    <row r="166" spans="1:273">
      <c r="A166">
        <v>150</v>
      </c>
      <c r="B166">
        <v>1510790910.5</v>
      </c>
      <c r="C166">
        <v>2658.90000009537</v>
      </c>
      <c r="D166" t="s">
        <v>710</v>
      </c>
      <c r="E166" t="s">
        <v>711</v>
      </c>
      <c r="F166">
        <v>5</v>
      </c>
      <c r="G166" t="s">
        <v>405</v>
      </c>
      <c r="H166" t="s">
        <v>406</v>
      </c>
      <c r="I166">
        <v>1510790903</v>
      </c>
      <c r="J166">
        <f>(K166)/1000</f>
        <v>0</v>
      </c>
      <c r="K166">
        <f>IF(CZ166, AN166, AH166)</f>
        <v>0</v>
      </c>
      <c r="L166">
        <f>IF(CZ166, AI166, AG166)</f>
        <v>0</v>
      </c>
      <c r="M166">
        <f>DB166 - IF(AU166&gt;1, L166*CV166*100.0/(AW166*DP166), 0)</f>
        <v>0</v>
      </c>
      <c r="N166">
        <f>((T166-J166/2)*M166-L166)/(T166+J166/2)</f>
        <v>0</v>
      </c>
      <c r="O166">
        <f>N166*(DI166+DJ166)/1000.0</f>
        <v>0</v>
      </c>
      <c r="P166">
        <f>(DB166 - IF(AU166&gt;1, L166*CV166*100.0/(AW166*DP166), 0))*(DI166+DJ166)/1000.0</f>
        <v>0</v>
      </c>
      <c r="Q166">
        <f>2.0/((1/S166-1/R166)+SIGN(S166)*SQRT((1/S166-1/R166)*(1/S166-1/R166) + 4*CW166/((CW166+1)*(CW166+1))*(2*1/S166*1/R166-1/R166*1/R166)))</f>
        <v>0</v>
      </c>
      <c r="R166">
        <f>IF(LEFT(CX166,1)&lt;&gt;"0",IF(LEFT(CX166,1)="1",3.0,CY166),$D$5+$E$5*(DP166*DI166/($K$5*1000))+$F$5*(DP166*DI166/($K$5*1000))*MAX(MIN(CV166,$J$5),$I$5)*MAX(MIN(CV166,$J$5),$I$5)+$G$5*MAX(MIN(CV166,$J$5),$I$5)*(DP166*DI166/($K$5*1000))+$H$5*(DP166*DI166/($K$5*1000))*(DP166*DI166/($K$5*1000)))</f>
        <v>0</v>
      </c>
      <c r="S166">
        <f>J166*(1000-(1000*0.61365*exp(17.502*W166/(240.97+W166))/(DI166+DJ166)+DD166)/2)/(1000*0.61365*exp(17.502*W166/(240.97+W166))/(DI166+DJ166)-DD166)</f>
        <v>0</v>
      </c>
      <c r="T166">
        <f>1/((CW166+1)/(Q166/1.6)+1/(R166/1.37)) + CW166/((CW166+1)/(Q166/1.6) + CW166/(R166/1.37))</f>
        <v>0</v>
      </c>
      <c r="U166">
        <f>(CR166*CU166)</f>
        <v>0</v>
      </c>
      <c r="V166">
        <f>(DK166+(U166+2*0.95*5.67E-8*(((DK166+$B$7)+273)^4-(DK166+273)^4)-44100*J166)/(1.84*29.3*R166+8*0.95*5.67E-8*(DK166+273)^3))</f>
        <v>0</v>
      </c>
      <c r="W166">
        <f>($C$7*DL166+$D$7*DM166+$E$7*V166)</f>
        <v>0</v>
      </c>
      <c r="X166">
        <f>0.61365*exp(17.502*W166/(240.97+W166))</f>
        <v>0</v>
      </c>
      <c r="Y166">
        <f>(Z166/AA166*100)</f>
        <v>0</v>
      </c>
      <c r="Z166">
        <f>DD166*(DI166+DJ166)/1000</f>
        <v>0</v>
      </c>
      <c r="AA166">
        <f>0.61365*exp(17.502*DK166/(240.97+DK166))</f>
        <v>0</v>
      </c>
      <c r="AB166">
        <f>(X166-DD166*(DI166+DJ166)/1000)</f>
        <v>0</v>
      </c>
      <c r="AC166">
        <f>(-J166*44100)</f>
        <v>0</v>
      </c>
      <c r="AD166">
        <f>2*29.3*R166*0.92*(DK166-W166)</f>
        <v>0</v>
      </c>
      <c r="AE166">
        <f>2*0.95*5.67E-8*(((DK166+$B$7)+273)^4-(W166+273)^4)</f>
        <v>0</v>
      </c>
      <c r="AF166">
        <f>U166+AE166+AC166+AD166</f>
        <v>0</v>
      </c>
      <c r="AG166">
        <f>DH166*AU166*(DC166-DB166*(1000-AU166*DE166)/(1000-AU166*DD166))/(100*CV166)</f>
        <v>0</v>
      </c>
      <c r="AH166">
        <f>1000*DH166*AU166*(DD166-DE166)/(100*CV166*(1000-AU166*DD166))</f>
        <v>0</v>
      </c>
      <c r="AI166">
        <f>(AJ166 - AK166 - DI166*1E3/(8.314*(DK166+273.15)) * AM166/DH166 * AL166) * DH166/(100*CV166) * (1000 - DE166)/1000</f>
        <v>0</v>
      </c>
      <c r="AJ166">
        <v>899.884302780404</v>
      </c>
      <c r="AK166">
        <v>877.442290909091</v>
      </c>
      <c r="AL166">
        <v>3.35507952683393</v>
      </c>
      <c r="AM166">
        <v>64.2423246042722</v>
      </c>
      <c r="AN166">
        <f>(AP166 - AO166 + DI166*1E3/(8.314*(DK166+273.15)) * AR166/DH166 * AQ166) * DH166/(100*CV166) * 1000/(1000 - AP166)</f>
        <v>0</v>
      </c>
      <c r="AO166">
        <v>24.48883056525</v>
      </c>
      <c r="AP166">
        <v>25.297943030303</v>
      </c>
      <c r="AQ166">
        <v>-2.81332841040574e-05</v>
      </c>
      <c r="AR166">
        <v>102.202052282038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MAX(0,($B$13+$C$13*DP166)/(1+$D$13*DP166)*DI166/(DK166+273)*$E$13)</f>
        <v>0</v>
      </c>
      <c r="AX166" t="s">
        <v>407</v>
      </c>
      <c r="AY166" t="s">
        <v>407</v>
      </c>
      <c r="AZ166">
        <v>0</v>
      </c>
      <c r="BA166">
        <v>0</v>
      </c>
      <c r="BB166">
        <f>1-AZ166/BA166</f>
        <v>0</v>
      </c>
      <c r="BC166">
        <v>0</v>
      </c>
      <c r="BD166" t="s">
        <v>407</v>
      </c>
      <c r="BE166" t="s">
        <v>407</v>
      </c>
      <c r="BF166">
        <v>0</v>
      </c>
      <c r="BG166">
        <v>0</v>
      </c>
      <c r="BH166">
        <f>1-BF166/BG166</f>
        <v>0</v>
      </c>
      <c r="BI166">
        <v>0.5</v>
      </c>
      <c r="BJ166">
        <f>CS166</f>
        <v>0</v>
      </c>
      <c r="BK166">
        <f>L166</f>
        <v>0</v>
      </c>
      <c r="BL166">
        <f>BH166*BI166*BJ166</f>
        <v>0</v>
      </c>
      <c r="BM166">
        <f>(BK166-BC166)/BJ166</f>
        <v>0</v>
      </c>
      <c r="BN166">
        <f>(BA166-BG166)/BG166</f>
        <v>0</v>
      </c>
      <c r="BO166">
        <f>AZ166/(BB166+AZ166/BG166)</f>
        <v>0</v>
      </c>
      <c r="BP166" t="s">
        <v>407</v>
      </c>
      <c r="BQ166">
        <v>0</v>
      </c>
      <c r="BR166">
        <f>IF(BQ166&lt;&gt;0, BQ166, BO166)</f>
        <v>0</v>
      </c>
      <c r="BS166">
        <f>1-BR166/BG166</f>
        <v>0</v>
      </c>
      <c r="BT166">
        <f>(BG166-BF166)/(BG166-BR166)</f>
        <v>0</v>
      </c>
      <c r="BU166">
        <f>(BA166-BG166)/(BA166-BR166)</f>
        <v>0</v>
      </c>
      <c r="BV166">
        <f>(BG166-BF166)/(BG166-AZ166)</f>
        <v>0</v>
      </c>
      <c r="BW166">
        <f>(BA166-BG166)/(BA166-AZ166)</f>
        <v>0</v>
      </c>
      <c r="BX166">
        <f>(BT166*BR166/BF166)</f>
        <v>0</v>
      </c>
      <c r="BY166">
        <f>(1-BX166)</f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f>$B$11*DQ166+$C$11*DR166+$F$11*EC166*(1-EF166)</f>
        <v>0</v>
      </c>
      <c r="CS166">
        <f>CR166*CT166</f>
        <v>0</v>
      </c>
      <c r="CT166">
        <f>($B$11*$D$9+$C$11*$D$9+$F$11*((EP166+EH166)/MAX(EP166+EH166+EQ166, 0.1)*$I$9+EQ166/MAX(EP166+EH166+EQ166, 0.1)*$J$9))/($B$11+$C$11+$F$11)</f>
        <v>0</v>
      </c>
      <c r="CU166">
        <f>($B$11*$K$9+$C$11*$K$9+$F$11*((EP166+EH166)/MAX(EP166+EH166+EQ166, 0.1)*$P$9+EQ166/MAX(EP166+EH166+EQ166, 0.1)*$Q$9))/($B$11+$C$11+$F$11)</f>
        <v>0</v>
      </c>
      <c r="CV166">
        <v>2.18</v>
      </c>
      <c r="CW166">
        <v>0.5</v>
      </c>
      <c r="CX166" t="s">
        <v>408</v>
      </c>
      <c r="CY166">
        <v>2</v>
      </c>
      <c r="CZ166" t="b">
        <v>1</v>
      </c>
      <c r="DA166">
        <v>1510790903</v>
      </c>
      <c r="DB166">
        <v>832.157555555555</v>
      </c>
      <c r="DC166">
        <v>862.054259259259</v>
      </c>
      <c r="DD166">
        <v>25.3091407407407</v>
      </c>
      <c r="DE166">
        <v>24.490637037037</v>
      </c>
      <c r="DF166">
        <v>822.888148148148</v>
      </c>
      <c r="DG166">
        <v>24.7329074074074</v>
      </c>
      <c r="DH166">
        <v>500.089777777778</v>
      </c>
      <c r="DI166">
        <v>89.5996222222222</v>
      </c>
      <c r="DJ166">
        <v>0.100033837037037</v>
      </c>
      <c r="DK166">
        <v>26.7980444444444</v>
      </c>
      <c r="DL166">
        <v>27.5071888888889</v>
      </c>
      <c r="DM166">
        <v>999.9</v>
      </c>
      <c r="DN166">
        <v>0</v>
      </c>
      <c r="DO166">
        <v>0</v>
      </c>
      <c r="DP166">
        <v>9987.59148148148</v>
      </c>
      <c r="DQ166">
        <v>0</v>
      </c>
      <c r="DR166">
        <v>9.87052925925926</v>
      </c>
      <c r="DS166">
        <v>-29.8967111111111</v>
      </c>
      <c r="DT166">
        <v>853.765407407407</v>
      </c>
      <c r="DU166">
        <v>883.696518518519</v>
      </c>
      <c r="DV166">
        <v>0.818502777777778</v>
      </c>
      <c r="DW166">
        <v>862.054259259259</v>
      </c>
      <c r="DX166">
        <v>24.490637037037</v>
      </c>
      <c r="DY166">
        <v>2.26768851851852</v>
      </c>
      <c r="DZ166">
        <v>2.19435259259259</v>
      </c>
      <c r="EA166">
        <v>19.4487</v>
      </c>
      <c r="EB166">
        <v>18.9211407407407</v>
      </c>
      <c r="EC166">
        <v>2000.01185185185</v>
      </c>
      <c r="ED166">
        <v>0.979998</v>
      </c>
      <c r="EE166">
        <v>0.0200018</v>
      </c>
      <c r="EF166">
        <v>0</v>
      </c>
      <c r="EG166">
        <v>2.3008962962963</v>
      </c>
      <c r="EH166">
        <v>0</v>
      </c>
      <c r="EI166">
        <v>3723.3162962963</v>
      </c>
      <c r="EJ166">
        <v>17300.2481481481</v>
      </c>
      <c r="EK166">
        <v>39.9974814814815</v>
      </c>
      <c r="EL166">
        <v>40.0160740740741</v>
      </c>
      <c r="EM166">
        <v>39.7196666666667</v>
      </c>
      <c r="EN166">
        <v>38.522962962963</v>
      </c>
      <c r="EO166">
        <v>39.2243333333333</v>
      </c>
      <c r="EP166">
        <v>1960.00962962963</v>
      </c>
      <c r="EQ166">
        <v>40</v>
      </c>
      <c r="ER166">
        <v>0</v>
      </c>
      <c r="ES166">
        <v>1679678258.9</v>
      </c>
      <c r="ET166">
        <v>0</v>
      </c>
      <c r="EU166">
        <v>2.293732</v>
      </c>
      <c r="EV166">
        <v>-0.241376913517009</v>
      </c>
      <c r="EW166">
        <v>7.91307689956286</v>
      </c>
      <c r="EX166">
        <v>3723.384</v>
      </c>
      <c r="EY166">
        <v>15</v>
      </c>
      <c r="EZ166">
        <v>0</v>
      </c>
      <c r="FA166" t="s">
        <v>409</v>
      </c>
      <c r="FB166">
        <v>1510822609</v>
      </c>
      <c r="FC166">
        <v>1510822610</v>
      </c>
      <c r="FD166">
        <v>0</v>
      </c>
      <c r="FE166">
        <v>-0.09</v>
      </c>
      <c r="FF166">
        <v>-0.009</v>
      </c>
      <c r="FG166">
        <v>6.722</v>
      </c>
      <c r="FH166">
        <v>0.497</v>
      </c>
      <c r="FI166">
        <v>420</v>
      </c>
      <c r="FJ166">
        <v>24</v>
      </c>
      <c r="FK166">
        <v>0.26</v>
      </c>
      <c r="FL166">
        <v>0.06</v>
      </c>
      <c r="FM166">
        <v>0.825327275</v>
      </c>
      <c r="FN166">
        <v>-0.106399328330206</v>
      </c>
      <c r="FO166">
        <v>0.0103340920113658</v>
      </c>
      <c r="FP166">
        <v>1</v>
      </c>
      <c r="FQ166">
        <v>1</v>
      </c>
      <c r="FR166">
        <v>1</v>
      </c>
      <c r="FS166" t="s">
        <v>410</v>
      </c>
      <c r="FT166">
        <v>2.97373</v>
      </c>
      <c r="FU166">
        <v>2.75382</v>
      </c>
      <c r="FV166">
        <v>0.149165</v>
      </c>
      <c r="FW166">
        <v>0.153732</v>
      </c>
      <c r="FX166">
        <v>0.105938</v>
      </c>
      <c r="FY166">
        <v>0.104846</v>
      </c>
      <c r="FZ166">
        <v>33104.2</v>
      </c>
      <c r="GA166">
        <v>35918.6</v>
      </c>
      <c r="GB166">
        <v>35256.1</v>
      </c>
      <c r="GC166">
        <v>38489.7</v>
      </c>
      <c r="GD166">
        <v>44638.8</v>
      </c>
      <c r="GE166">
        <v>49738.8</v>
      </c>
      <c r="GF166">
        <v>55049.6</v>
      </c>
      <c r="GG166">
        <v>61707.9</v>
      </c>
      <c r="GH166">
        <v>1.99402</v>
      </c>
      <c r="GI166">
        <v>1.84177</v>
      </c>
      <c r="GJ166">
        <v>0.116326</v>
      </c>
      <c r="GK166">
        <v>0</v>
      </c>
      <c r="GL166">
        <v>25.603</v>
      </c>
      <c r="GM166">
        <v>999.9</v>
      </c>
      <c r="GN166">
        <v>67.208</v>
      </c>
      <c r="GO166">
        <v>27.906</v>
      </c>
      <c r="GP166">
        <v>28.3073</v>
      </c>
      <c r="GQ166">
        <v>54.9494</v>
      </c>
      <c r="GR166">
        <v>48.8942</v>
      </c>
      <c r="GS166">
        <v>1</v>
      </c>
      <c r="GT166">
        <v>-0.0636814</v>
      </c>
      <c r="GU166">
        <v>0.560915</v>
      </c>
      <c r="GV166">
        <v>20.1493</v>
      </c>
      <c r="GW166">
        <v>5.19842</v>
      </c>
      <c r="GX166">
        <v>12.004</v>
      </c>
      <c r="GY166">
        <v>4.97515</v>
      </c>
      <c r="GZ166">
        <v>3.29295</v>
      </c>
      <c r="HA166">
        <v>999.9</v>
      </c>
      <c r="HB166">
        <v>9999</v>
      </c>
      <c r="HC166">
        <v>9999</v>
      </c>
      <c r="HD166">
        <v>9999</v>
      </c>
      <c r="HE166">
        <v>1.86279</v>
      </c>
      <c r="HF166">
        <v>1.86783</v>
      </c>
      <c r="HG166">
        <v>1.8676</v>
      </c>
      <c r="HH166">
        <v>1.86874</v>
      </c>
      <c r="HI166">
        <v>1.86964</v>
      </c>
      <c r="HJ166">
        <v>1.86564</v>
      </c>
      <c r="HK166">
        <v>1.86676</v>
      </c>
      <c r="HL166">
        <v>1.86813</v>
      </c>
      <c r="HM166">
        <v>5</v>
      </c>
      <c r="HN166">
        <v>0</v>
      </c>
      <c r="HO166">
        <v>0</v>
      </c>
      <c r="HP166">
        <v>0</v>
      </c>
      <c r="HQ166" t="s">
        <v>411</v>
      </c>
      <c r="HR166" t="s">
        <v>412</v>
      </c>
      <c r="HS166" t="s">
        <v>413</v>
      </c>
      <c r="HT166" t="s">
        <v>413</v>
      </c>
      <c r="HU166" t="s">
        <v>413</v>
      </c>
      <c r="HV166" t="s">
        <v>413</v>
      </c>
      <c r="HW166">
        <v>0</v>
      </c>
      <c r="HX166">
        <v>100</v>
      </c>
      <c r="HY166">
        <v>100</v>
      </c>
      <c r="HZ166">
        <v>9.411</v>
      </c>
      <c r="IA166">
        <v>0.5757</v>
      </c>
      <c r="IB166">
        <v>4.05733592392587</v>
      </c>
      <c r="IC166">
        <v>0.00686039997816796</v>
      </c>
      <c r="ID166">
        <v>-6.09800565113382e-07</v>
      </c>
      <c r="IE166">
        <v>-3.62270322714017e-11</v>
      </c>
      <c r="IF166">
        <v>0.00552775430249796</v>
      </c>
      <c r="IG166">
        <v>-0.0240141547127097</v>
      </c>
      <c r="IH166">
        <v>0.00268956239764471</v>
      </c>
      <c r="II166">
        <v>-3.17667099220491e-05</v>
      </c>
      <c r="IJ166">
        <v>-3</v>
      </c>
      <c r="IK166">
        <v>2046</v>
      </c>
      <c r="IL166">
        <v>1</v>
      </c>
      <c r="IM166">
        <v>25</v>
      </c>
      <c r="IN166">
        <v>-528.3</v>
      </c>
      <c r="IO166">
        <v>-528.3</v>
      </c>
      <c r="IP166">
        <v>1.90186</v>
      </c>
      <c r="IQ166">
        <v>2.61353</v>
      </c>
      <c r="IR166">
        <v>1.54785</v>
      </c>
      <c r="IS166">
        <v>2.31079</v>
      </c>
      <c r="IT166">
        <v>1.34644</v>
      </c>
      <c r="IU166">
        <v>2.33398</v>
      </c>
      <c r="IV166">
        <v>31.9805</v>
      </c>
      <c r="IW166">
        <v>14.7449</v>
      </c>
      <c r="IX166">
        <v>18</v>
      </c>
      <c r="IY166">
        <v>504.123</v>
      </c>
      <c r="IZ166">
        <v>406.736</v>
      </c>
      <c r="JA166">
        <v>24.0757</v>
      </c>
      <c r="JB166">
        <v>26.4355</v>
      </c>
      <c r="JC166">
        <v>30.0001</v>
      </c>
      <c r="JD166">
        <v>26.3888</v>
      </c>
      <c r="JE166">
        <v>26.3335</v>
      </c>
      <c r="JF166">
        <v>38.078</v>
      </c>
      <c r="JG166">
        <v>23.5904</v>
      </c>
      <c r="JH166">
        <v>100</v>
      </c>
      <c r="JI166">
        <v>24.0726</v>
      </c>
      <c r="JJ166">
        <v>905.066</v>
      </c>
      <c r="JK166">
        <v>24.4947</v>
      </c>
      <c r="JL166">
        <v>102.163</v>
      </c>
      <c r="JM166">
        <v>102.732</v>
      </c>
    </row>
    <row r="167" spans="1:273">
      <c r="A167">
        <v>151</v>
      </c>
      <c r="B167">
        <v>1510790915.5</v>
      </c>
      <c r="C167">
        <v>2663.90000009537</v>
      </c>
      <c r="D167" t="s">
        <v>712</v>
      </c>
      <c r="E167" t="s">
        <v>713</v>
      </c>
      <c r="F167">
        <v>5</v>
      </c>
      <c r="G167" t="s">
        <v>405</v>
      </c>
      <c r="H167" t="s">
        <v>406</v>
      </c>
      <c r="I167">
        <v>1510790907.71429</v>
      </c>
      <c r="J167">
        <f>(K167)/1000</f>
        <v>0</v>
      </c>
      <c r="K167">
        <f>IF(CZ167, AN167, AH167)</f>
        <v>0</v>
      </c>
      <c r="L167">
        <f>IF(CZ167, AI167, AG167)</f>
        <v>0</v>
      </c>
      <c r="M167">
        <f>DB167 - IF(AU167&gt;1, L167*CV167*100.0/(AW167*DP167), 0)</f>
        <v>0</v>
      </c>
      <c r="N167">
        <f>((T167-J167/2)*M167-L167)/(T167+J167/2)</f>
        <v>0</v>
      </c>
      <c r="O167">
        <f>N167*(DI167+DJ167)/1000.0</f>
        <v>0</v>
      </c>
      <c r="P167">
        <f>(DB167 - IF(AU167&gt;1, L167*CV167*100.0/(AW167*DP167), 0))*(DI167+DJ167)/1000.0</f>
        <v>0</v>
      </c>
      <c r="Q167">
        <f>2.0/((1/S167-1/R167)+SIGN(S167)*SQRT((1/S167-1/R167)*(1/S167-1/R167) + 4*CW167/((CW167+1)*(CW167+1))*(2*1/S167*1/R167-1/R167*1/R167)))</f>
        <v>0</v>
      </c>
      <c r="R167">
        <f>IF(LEFT(CX167,1)&lt;&gt;"0",IF(LEFT(CX167,1)="1",3.0,CY167),$D$5+$E$5*(DP167*DI167/($K$5*1000))+$F$5*(DP167*DI167/($K$5*1000))*MAX(MIN(CV167,$J$5),$I$5)*MAX(MIN(CV167,$J$5),$I$5)+$G$5*MAX(MIN(CV167,$J$5),$I$5)*(DP167*DI167/($K$5*1000))+$H$5*(DP167*DI167/($K$5*1000))*(DP167*DI167/($K$5*1000)))</f>
        <v>0</v>
      </c>
      <c r="S167">
        <f>J167*(1000-(1000*0.61365*exp(17.502*W167/(240.97+W167))/(DI167+DJ167)+DD167)/2)/(1000*0.61365*exp(17.502*W167/(240.97+W167))/(DI167+DJ167)-DD167)</f>
        <v>0</v>
      </c>
      <c r="T167">
        <f>1/((CW167+1)/(Q167/1.6)+1/(R167/1.37)) + CW167/((CW167+1)/(Q167/1.6) + CW167/(R167/1.37))</f>
        <v>0</v>
      </c>
      <c r="U167">
        <f>(CR167*CU167)</f>
        <v>0</v>
      </c>
      <c r="V167">
        <f>(DK167+(U167+2*0.95*5.67E-8*(((DK167+$B$7)+273)^4-(DK167+273)^4)-44100*J167)/(1.84*29.3*R167+8*0.95*5.67E-8*(DK167+273)^3))</f>
        <v>0</v>
      </c>
      <c r="W167">
        <f>($C$7*DL167+$D$7*DM167+$E$7*V167)</f>
        <v>0</v>
      </c>
      <c r="X167">
        <f>0.61365*exp(17.502*W167/(240.97+W167))</f>
        <v>0</v>
      </c>
      <c r="Y167">
        <f>(Z167/AA167*100)</f>
        <v>0</v>
      </c>
      <c r="Z167">
        <f>DD167*(DI167+DJ167)/1000</f>
        <v>0</v>
      </c>
      <c r="AA167">
        <f>0.61365*exp(17.502*DK167/(240.97+DK167))</f>
        <v>0</v>
      </c>
      <c r="AB167">
        <f>(X167-DD167*(DI167+DJ167)/1000)</f>
        <v>0</v>
      </c>
      <c r="AC167">
        <f>(-J167*44100)</f>
        <v>0</v>
      </c>
      <c r="AD167">
        <f>2*29.3*R167*0.92*(DK167-W167)</f>
        <v>0</v>
      </c>
      <c r="AE167">
        <f>2*0.95*5.67E-8*(((DK167+$B$7)+273)^4-(W167+273)^4)</f>
        <v>0</v>
      </c>
      <c r="AF167">
        <f>U167+AE167+AC167+AD167</f>
        <v>0</v>
      </c>
      <c r="AG167">
        <f>DH167*AU167*(DC167-DB167*(1000-AU167*DE167)/(1000-AU167*DD167))/(100*CV167)</f>
        <v>0</v>
      </c>
      <c r="AH167">
        <f>1000*DH167*AU167*(DD167-DE167)/(100*CV167*(1000-AU167*DD167))</f>
        <v>0</v>
      </c>
      <c r="AI167">
        <f>(AJ167 - AK167 - DI167*1E3/(8.314*(DK167+273.15)) * AM167/DH167 * AL167) * DH167/(100*CV167) * (1000 - DE167)/1000</f>
        <v>0</v>
      </c>
      <c r="AJ167">
        <v>918.478098942666</v>
      </c>
      <c r="AK167">
        <v>895.153569696969</v>
      </c>
      <c r="AL167">
        <v>3.55630318684105</v>
      </c>
      <c r="AM167">
        <v>64.2423246042722</v>
      </c>
      <c r="AN167">
        <f>(AP167 - AO167 + DI167*1E3/(8.314*(DK167+273.15)) * AR167/DH167 * AQ167) * DH167/(100*CV167) * 1000/(1000 - AP167)</f>
        <v>0</v>
      </c>
      <c r="AO167">
        <v>24.4871400988699</v>
      </c>
      <c r="AP167">
        <v>25.2873345454545</v>
      </c>
      <c r="AQ167">
        <v>-3.85430141839936e-05</v>
      </c>
      <c r="AR167">
        <v>102.202052282038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MAX(0,($B$13+$C$13*DP167)/(1+$D$13*DP167)*DI167/(DK167+273)*$E$13)</f>
        <v>0</v>
      </c>
      <c r="AX167" t="s">
        <v>407</v>
      </c>
      <c r="AY167" t="s">
        <v>407</v>
      </c>
      <c r="AZ167">
        <v>0</v>
      </c>
      <c r="BA167">
        <v>0</v>
      </c>
      <c r="BB167">
        <f>1-AZ167/BA167</f>
        <v>0</v>
      </c>
      <c r="BC167">
        <v>0</v>
      </c>
      <c r="BD167" t="s">
        <v>407</v>
      </c>
      <c r="BE167" t="s">
        <v>407</v>
      </c>
      <c r="BF167">
        <v>0</v>
      </c>
      <c r="BG167">
        <v>0</v>
      </c>
      <c r="BH167">
        <f>1-BF167/BG167</f>
        <v>0</v>
      </c>
      <c r="BI167">
        <v>0.5</v>
      </c>
      <c r="BJ167">
        <f>CS167</f>
        <v>0</v>
      </c>
      <c r="BK167">
        <f>L167</f>
        <v>0</v>
      </c>
      <c r="BL167">
        <f>BH167*BI167*BJ167</f>
        <v>0</v>
      </c>
      <c r="BM167">
        <f>(BK167-BC167)/BJ167</f>
        <v>0</v>
      </c>
      <c r="BN167">
        <f>(BA167-BG167)/BG167</f>
        <v>0</v>
      </c>
      <c r="BO167">
        <f>AZ167/(BB167+AZ167/BG167)</f>
        <v>0</v>
      </c>
      <c r="BP167" t="s">
        <v>407</v>
      </c>
      <c r="BQ167">
        <v>0</v>
      </c>
      <c r="BR167">
        <f>IF(BQ167&lt;&gt;0, BQ167, BO167)</f>
        <v>0</v>
      </c>
      <c r="BS167">
        <f>1-BR167/BG167</f>
        <v>0</v>
      </c>
      <c r="BT167">
        <f>(BG167-BF167)/(BG167-BR167)</f>
        <v>0</v>
      </c>
      <c r="BU167">
        <f>(BA167-BG167)/(BA167-BR167)</f>
        <v>0</v>
      </c>
      <c r="BV167">
        <f>(BG167-BF167)/(BG167-AZ167)</f>
        <v>0</v>
      </c>
      <c r="BW167">
        <f>(BA167-BG167)/(BA167-AZ167)</f>
        <v>0</v>
      </c>
      <c r="BX167">
        <f>(BT167*BR167/BF167)</f>
        <v>0</v>
      </c>
      <c r="BY167">
        <f>(1-BX167)</f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f>$B$11*DQ167+$C$11*DR167+$F$11*EC167*(1-EF167)</f>
        <v>0</v>
      </c>
      <c r="CS167">
        <f>CR167*CT167</f>
        <v>0</v>
      </c>
      <c r="CT167">
        <f>($B$11*$D$9+$C$11*$D$9+$F$11*((EP167+EH167)/MAX(EP167+EH167+EQ167, 0.1)*$I$9+EQ167/MAX(EP167+EH167+EQ167, 0.1)*$J$9))/($B$11+$C$11+$F$11)</f>
        <v>0</v>
      </c>
      <c r="CU167">
        <f>($B$11*$K$9+$C$11*$K$9+$F$11*((EP167+EH167)/MAX(EP167+EH167+EQ167, 0.1)*$P$9+EQ167/MAX(EP167+EH167+EQ167, 0.1)*$Q$9))/($B$11+$C$11+$F$11)</f>
        <v>0</v>
      </c>
      <c r="CV167">
        <v>2.18</v>
      </c>
      <c r="CW167">
        <v>0.5</v>
      </c>
      <c r="CX167" t="s">
        <v>408</v>
      </c>
      <c r="CY167">
        <v>2</v>
      </c>
      <c r="CZ167" t="b">
        <v>1</v>
      </c>
      <c r="DA167">
        <v>1510790907.71429</v>
      </c>
      <c r="DB167">
        <v>847.907928571428</v>
      </c>
      <c r="DC167">
        <v>877.986535714286</v>
      </c>
      <c r="DD167">
        <v>25.300525</v>
      </c>
      <c r="DE167">
        <v>24.4891</v>
      </c>
      <c r="DF167">
        <v>838.548107142857</v>
      </c>
      <c r="DG167">
        <v>24.7247071428571</v>
      </c>
      <c r="DH167">
        <v>500.06525</v>
      </c>
      <c r="DI167">
        <v>89.6003321428572</v>
      </c>
      <c r="DJ167">
        <v>0.0999075857142857</v>
      </c>
      <c r="DK167">
        <v>26.79435</v>
      </c>
      <c r="DL167">
        <v>27.5064035714286</v>
      </c>
      <c r="DM167">
        <v>999.9</v>
      </c>
      <c r="DN167">
        <v>0</v>
      </c>
      <c r="DO167">
        <v>0</v>
      </c>
      <c r="DP167">
        <v>10005.8267857143</v>
      </c>
      <c r="DQ167">
        <v>0</v>
      </c>
      <c r="DR167">
        <v>9.87672428571429</v>
      </c>
      <c r="DS167">
        <v>-30.0786178571429</v>
      </c>
      <c r="DT167">
        <v>869.917142857143</v>
      </c>
      <c r="DU167">
        <v>900.027428571429</v>
      </c>
      <c r="DV167">
        <v>0.811430857142857</v>
      </c>
      <c r="DW167">
        <v>877.986535714286</v>
      </c>
      <c r="DX167">
        <v>24.4891</v>
      </c>
      <c r="DY167">
        <v>2.26693535714286</v>
      </c>
      <c r="DZ167">
        <v>2.19423142857143</v>
      </c>
      <c r="EA167">
        <v>19.44335</v>
      </c>
      <c r="EB167">
        <v>18.92025</v>
      </c>
      <c r="EC167">
        <v>2000.01785714286</v>
      </c>
      <c r="ED167">
        <v>0.979997785714285</v>
      </c>
      <c r="EE167">
        <v>0.0200020285714286</v>
      </c>
      <c r="EF167">
        <v>0</v>
      </c>
      <c r="EG167">
        <v>2.26953214285714</v>
      </c>
      <c r="EH167">
        <v>0</v>
      </c>
      <c r="EI167">
        <v>3723.94607142857</v>
      </c>
      <c r="EJ167">
        <v>17300.2964285714</v>
      </c>
      <c r="EK167">
        <v>39.96625</v>
      </c>
      <c r="EL167">
        <v>39.991</v>
      </c>
      <c r="EM167">
        <v>39.6827857142857</v>
      </c>
      <c r="EN167">
        <v>38.4954285714286</v>
      </c>
      <c r="EO167">
        <v>39.1961428571429</v>
      </c>
      <c r="EP167">
        <v>1960.01285714286</v>
      </c>
      <c r="EQ167">
        <v>40.0017857142857</v>
      </c>
      <c r="ER167">
        <v>0</v>
      </c>
      <c r="ES167">
        <v>1679678263.7</v>
      </c>
      <c r="ET167">
        <v>0</v>
      </c>
      <c r="EU167">
        <v>2.282928</v>
      </c>
      <c r="EV167">
        <v>-0.608676920218347</v>
      </c>
      <c r="EW167">
        <v>4.52846152293634</v>
      </c>
      <c r="EX167">
        <v>3723.9048</v>
      </c>
      <c r="EY167">
        <v>15</v>
      </c>
      <c r="EZ167">
        <v>0</v>
      </c>
      <c r="FA167" t="s">
        <v>409</v>
      </c>
      <c r="FB167">
        <v>1510822609</v>
      </c>
      <c r="FC167">
        <v>1510822610</v>
      </c>
      <c r="FD167">
        <v>0</v>
      </c>
      <c r="FE167">
        <v>-0.09</v>
      </c>
      <c r="FF167">
        <v>-0.009</v>
      </c>
      <c r="FG167">
        <v>6.722</v>
      </c>
      <c r="FH167">
        <v>0.497</v>
      </c>
      <c r="FI167">
        <v>420</v>
      </c>
      <c r="FJ167">
        <v>24</v>
      </c>
      <c r="FK167">
        <v>0.26</v>
      </c>
      <c r="FL167">
        <v>0.06</v>
      </c>
      <c r="FM167">
        <v>0.8168874</v>
      </c>
      <c r="FN167">
        <v>-0.0895974258911833</v>
      </c>
      <c r="FO167">
        <v>0.00867810721816687</v>
      </c>
      <c r="FP167">
        <v>1</v>
      </c>
      <c r="FQ167">
        <v>1</v>
      </c>
      <c r="FR167">
        <v>1</v>
      </c>
      <c r="FS167" t="s">
        <v>410</v>
      </c>
      <c r="FT167">
        <v>2.97359</v>
      </c>
      <c r="FU167">
        <v>2.75403</v>
      </c>
      <c r="FV167">
        <v>0.151144</v>
      </c>
      <c r="FW167">
        <v>0.155574</v>
      </c>
      <c r="FX167">
        <v>0.105913</v>
      </c>
      <c r="FY167">
        <v>0.104849</v>
      </c>
      <c r="FZ167">
        <v>33027.6</v>
      </c>
      <c r="GA167">
        <v>35840.5</v>
      </c>
      <c r="GB167">
        <v>35256.3</v>
      </c>
      <c r="GC167">
        <v>38489.7</v>
      </c>
      <c r="GD167">
        <v>44640.1</v>
      </c>
      <c r="GE167">
        <v>49738.8</v>
      </c>
      <c r="GF167">
        <v>55049.6</v>
      </c>
      <c r="GG167">
        <v>61708</v>
      </c>
      <c r="GH167">
        <v>1.99402</v>
      </c>
      <c r="GI167">
        <v>1.84197</v>
      </c>
      <c r="GJ167">
        <v>0.116423</v>
      </c>
      <c r="GK167">
        <v>0</v>
      </c>
      <c r="GL167">
        <v>25.5995</v>
      </c>
      <c r="GM167">
        <v>999.9</v>
      </c>
      <c r="GN167">
        <v>67.208</v>
      </c>
      <c r="GO167">
        <v>27.906</v>
      </c>
      <c r="GP167">
        <v>28.3104</v>
      </c>
      <c r="GQ167">
        <v>54.3294</v>
      </c>
      <c r="GR167">
        <v>48.9944</v>
      </c>
      <c r="GS167">
        <v>1</v>
      </c>
      <c r="GT167">
        <v>-0.0636077</v>
      </c>
      <c r="GU167">
        <v>0.568377</v>
      </c>
      <c r="GV167">
        <v>20.1492</v>
      </c>
      <c r="GW167">
        <v>5.19887</v>
      </c>
      <c r="GX167">
        <v>12.004</v>
      </c>
      <c r="GY167">
        <v>4.9753</v>
      </c>
      <c r="GZ167">
        <v>3.293</v>
      </c>
      <c r="HA167">
        <v>999.9</v>
      </c>
      <c r="HB167">
        <v>9999</v>
      </c>
      <c r="HC167">
        <v>9999</v>
      </c>
      <c r="HD167">
        <v>9999</v>
      </c>
      <c r="HE167">
        <v>1.86279</v>
      </c>
      <c r="HF167">
        <v>1.86783</v>
      </c>
      <c r="HG167">
        <v>1.86761</v>
      </c>
      <c r="HH167">
        <v>1.86874</v>
      </c>
      <c r="HI167">
        <v>1.86965</v>
      </c>
      <c r="HJ167">
        <v>1.86567</v>
      </c>
      <c r="HK167">
        <v>1.86676</v>
      </c>
      <c r="HL167">
        <v>1.86813</v>
      </c>
      <c r="HM167">
        <v>5</v>
      </c>
      <c r="HN167">
        <v>0</v>
      </c>
      <c r="HO167">
        <v>0</v>
      </c>
      <c r="HP167">
        <v>0</v>
      </c>
      <c r="HQ167" t="s">
        <v>411</v>
      </c>
      <c r="HR167" t="s">
        <v>412</v>
      </c>
      <c r="HS167" t="s">
        <v>413</v>
      </c>
      <c r="HT167" t="s">
        <v>413</v>
      </c>
      <c r="HU167" t="s">
        <v>413</v>
      </c>
      <c r="HV167" t="s">
        <v>413</v>
      </c>
      <c r="HW167">
        <v>0</v>
      </c>
      <c r="HX167">
        <v>100</v>
      </c>
      <c r="HY167">
        <v>100</v>
      </c>
      <c r="HZ167">
        <v>9.51</v>
      </c>
      <c r="IA167">
        <v>0.5752</v>
      </c>
      <c r="IB167">
        <v>4.05733592392587</v>
      </c>
      <c r="IC167">
        <v>0.00686039997816796</v>
      </c>
      <c r="ID167">
        <v>-6.09800565113382e-07</v>
      </c>
      <c r="IE167">
        <v>-3.62270322714017e-11</v>
      </c>
      <c r="IF167">
        <v>0.00552775430249796</v>
      </c>
      <c r="IG167">
        <v>-0.0240141547127097</v>
      </c>
      <c r="IH167">
        <v>0.00268956239764471</v>
      </c>
      <c r="II167">
        <v>-3.17667099220491e-05</v>
      </c>
      <c r="IJ167">
        <v>-3</v>
      </c>
      <c r="IK167">
        <v>2046</v>
      </c>
      <c r="IL167">
        <v>1</v>
      </c>
      <c r="IM167">
        <v>25</v>
      </c>
      <c r="IN167">
        <v>-528.2</v>
      </c>
      <c r="IO167">
        <v>-528.2</v>
      </c>
      <c r="IP167">
        <v>1.93115</v>
      </c>
      <c r="IQ167">
        <v>2.60376</v>
      </c>
      <c r="IR167">
        <v>1.54785</v>
      </c>
      <c r="IS167">
        <v>2.31079</v>
      </c>
      <c r="IT167">
        <v>1.34644</v>
      </c>
      <c r="IU167">
        <v>2.33154</v>
      </c>
      <c r="IV167">
        <v>31.9805</v>
      </c>
      <c r="IW167">
        <v>14.7537</v>
      </c>
      <c r="IX167">
        <v>18</v>
      </c>
      <c r="IY167">
        <v>504.123</v>
      </c>
      <c r="IZ167">
        <v>406.847</v>
      </c>
      <c r="JA167">
        <v>24.0691</v>
      </c>
      <c r="JB167">
        <v>26.4355</v>
      </c>
      <c r="JC167">
        <v>30.0001</v>
      </c>
      <c r="JD167">
        <v>26.3888</v>
      </c>
      <c r="JE167">
        <v>26.3335</v>
      </c>
      <c r="JF167">
        <v>38.6741</v>
      </c>
      <c r="JG167">
        <v>23.5904</v>
      </c>
      <c r="JH167">
        <v>100</v>
      </c>
      <c r="JI167">
        <v>24.0649</v>
      </c>
      <c r="JJ167">
        <v>925.144</v>
      </c>
      <c r="JK167">
        <v>24.5044</v>
      </c>
      <c r="JL167">
        <v>102.163</v>
      </c>
      <c r="JM167">
        <v>102.732</v>
      </c>
    </row>
    <row r="168" spans="1:273">
      <c r="A168">
        <v>152</v>
      </c>
      <c r="B168">
        <v>1510790920.5</v>
      </c>
      <c r="C168">
        <v>2668.90000009537</v>
      </c>
      <c r="D168" t="s">
        <v>714</v>
      </c>
      <c r="E168" t="s">
        <v>715</v>
      </c>
      <c r="F168">
        <v>5</v>
      </c>
      <c r="G168" t="s">
        <v>405</v>
      </c>
      <c r="H168" t="s">
        <v>406</v>
      </c>
      <c r="I168">
        <v>1510790913</v>
      </c>
      <c r="J168">
        <f>(K168)/1000</f>
        <v>0</v>
      </c>
      <c r="K168">
        <f>IF(CZ168, AN168, AH168)</f>
        <v>0</v>
      </c>
      <c r="L168">
        <f>IF(CZ168, AI168, AG168)</f>
        <v>0</v>
      </c>
      <c r="M168">
        <f>DB168 - IF(AU168&gt;1, L168*CV168*100.0/(AW168*DP168), 0)</f>
        <v>0</v>
      </c>
      <c r="N168">
        <f>((T168-J168/2)*M168-L168)/(T168+J168/2)</f>
        <v>0</v>
      </c>
      <c r="O168">
        <f>N168*(DI168+DJ168)/1000.0</f>
        <v>0</v>
      </c>
      <c r="P168">
        <f>(DB168 - IF(AU168&gt;1, L168*CV168*100.0/(AW168*DP168), 0))*(DI168+DJ168)/1000.0</f>
        <v>0</v>
      </c>
      <c r="Q168">
        <f>2.0/((1/S168-1/R168)+SIGN(S168)*SQRT((1/S168-1/R168)*(1/S168-1/R168) + 4*CW168/((CW168+1)*(CW168+1))*(2*1/S168*1/R168-1/R168*1/R168)))</f>
        <v>0</v>
      </c>
      <c r="R168">
        <f>IF(LEFT(CX168,1)&lt;&gt;"0",IF(LEFT(CX168,1)="1",3.0,CY168),$D$5+$E$5*(DP168*DI168/($K$5*1000))+$F$5*(DP168*DI168/($K$5*1000))*MAX(MIN(CV168,$J$5),$I$5)*MAX(MIN(CV168,$J$5),$I$5)+$G$5*MAX(MIN(CV168,$J$5),$I$5)*(DP168*DI168/($K$5*1000))+$H$5*(DP168*DI168/($K$5*1000))*(DP168*DI168/($K$5*1000)))</f>
        <v>0</v>
      </c>
      <c r="S168">
        <f>J168*(1000-(1000*0.61365*exp(17.502*W168/(240.97+W168))/(DI168+DJ168)+DD168)/2)/(1000*0.61365*exp(17.502*W168/(240.97+W168))/(DI168+DJ168)-DD168)</f>
        <v>0</v>
      </c>
      <c r="T168">
        <f>1/((CW168+1)/(Q168/1.6)+1/(R168/1.37)) + CW168/((CW168+1)/(Q168/1.6) + CW168/(R168/1.37))</f>
        <v>0</v>
      </c>
      <c r="U168">
        <f>(CR168*CU168)</f>
        <v>0</v>
      </c>
      <c r="V168">
        <f>(DK168+(U168+2*0.95*5.67E-8*(((DK168+$B$7)+273)^4-(DK168+273)^4)-44100*J168)/(1.84*29.3*R168+8*0.95*5.67E-8*(DK168+273)^3))</f>
        <v>0</v>
      </c>
      <c r="W168">
        <f>($C$7*DL168+$D$7*DM168+$E$7*V168)</f>
        <v>0</v>
      </c>
      <c r="X168">
        <f>0.61365*exp(17.502*W168/(240.97+W168))</f>
        <v>0</v>
      </c>
      <c r="Y168">
        <f>(Z168/AA168*100)</f>
        <v>0</v>
      </c>
      <c r="Z168">
        <f>DD168*(DI168+DJ168)/1000</f>
        <v>0</v>
      </c>
      <c r="AA168">
        <f>0.61365*exp(17.502*DK168/(240.97+DK168))</f>
        <v>0</v>
      </c>
      <c r="AB168">
        <f>(X168-DD168*(DI168+DJ168)/1000)</f>
        <v>0</v>
      </c>
      <c r="AC168">
        <f>(-J168*44100)</f>
        <v>0</v>
      </c>
      <c r="AD168">
        <f>2*29.3*R168*0.92*(DK168-W168)</f>
        <v>0</v>
      </c>
      <c r="AE168">
        <f>2*0.95*5.67E-8*(((DK168+$B$7)+273)^4-(W168+273)^4)</f>
        <v>0</v>
      </c>
      <c r="AF168">
        <f>U168+AE168+AC168+AD168</f>
        <v>0</v>
      </c>
      <c r="AG168">
        <f>DH168*AU168*(DC168-DB168*(1000-AU168*DE168)/(1000-AU168*DD168))/(100*CV168)</f>
        <v>0</v>
      </c>
      <c r="AH168">
        <f>1000*DH168*AU168*(DD168-DE168)/(100*CV168*(1000-AU168*DD168))</f>
        <v>0</v>
      </c>
      <c r="AI168">
        <f>(AJ168 - AK168 - DI168*1E3/(8.314*(DK168+273.15)) * AM168/DH168 * AL168) * DH168/(100*CV168) * (1000 - DE168)/1000</f>
        <v>0</v>
      </c>
      <c r="AJ168">
        <v>934.693718193772</v>
      </c>
      <c r="AK168">
        <v>912.059375757576</v>
      </c>
      <c r="AL168">
        <v>3.36848669684825</v>
      </c>
      <c r="AM168">
        <v>64.2423246042722</v>
      </c>
      <c r="AN168">
        <f>(AP168 - AO168 + DI168*1E3/(8.314*(DK168+273.15)) * AR168/DH168 * AQ168) * DH168/(100*CV168) * 1000/(1000 - AP168)</f>
        <v>0</v>
      </c>
      <c r="AO168">
        <v>24.4856959987663</v>
      </c>
      <c r="AP168">
        <v>25.2783484848485</v>
      </c>
      <c r="AQ168">
        <v>-2.64895796990963e-05</v>
      </c>
      <c r="AR168">
        <v>102.202052282038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MAX(0,($B$13+$C$13*DP168)/(1+$D$13*DP168)*DI168/(DK168+273)*$E$13)</f>
        <v>0</v>
      </c>
      <c r="AX168" t="s">
        <v>407</v>
      </c>
      <c r="AY168" t="s">
        <v>407</v>
      </c>
      <c r="AZ168">
        <v>0</v>
      </c>
      <c r="BA168">
        <v>0</v>
      </c>
      <c r="BB168">
        <f>1-AZ168/BA168</f>
        <v>0</v>
      </c>
      <c r="BC168">
        <v>0</v>
      </c>
      <c r="BD168" t="s">
        <v>407</v>
      </c>
      <c r="BE168" t="s">
        <v>407</v>
      </c>
      <c r="BF168">
        <v>0</v>
      </c>
      <c r="BG168">
        <v>0</v>
      </c>
      <c r="BH168">
        <f>1-BF168/BG168</f>
        <v>0</v>
      </c>
      <c r="BI168">
        <v>0.5</v>
      </c>
      <c r="BJ168">
        <f>CS168</f>
        <v>0</v>
      </c>
      <c r="BK168">
        <f>L168</f>
        <v>0</v>
      </c>
      <c r="BL168">
        <f>BH168*BI168*BJ168</f>
        <v>0</v>
      </c>
      <c r="BM168">
        <f>(BK168-BC168)/BJ168</f>
        <v>0</v>
      </c>
      <c r="BN168">
        <f>(BA168-BG168)/BG168</f>
        <v>0</v>
      </c>
      <c r="BO168">
        <f>AZ168/(BB168+AZ168/BG168)</f>
        <v>0</v>
      </c>
      <c r="BP168" t="s">
        <v>407</v>
      </c>
      <c r="BQ168">
        <v>0</v>
      </c>
      <c r="BR168">
        <f>IF(BQ168&lt;&gt;0, BQ168, BO168)</f>
        <v>0</v>
      </c>
      <c r="BS168">
        <f>1-BR168/BG168</f>
        <v>0</v>
      </c>
      <c r="BT168">
        <f>(BG168-BF168)/(BG168-BR168)</f>
        <v>0</v>
      </c>
      <c r="BU168">
        <f>(BA168-BG168)/(BA168-BR168)</f>
        <v>0</v>
      </c>
      <c r="BV168">
        <f>(BG168-BF168)/(BG168-AZ168)</f>
        <v>0</v>
      </c>
      <c r="BW168">
        <f>(BA168-BG168)/(BA168-AZ168)</f>
        <v>0</v>
      </c>
      <c r="BX168">
        <f>(BT168*BR168/BF168)</f>
        <v>0</v>
      </c>
      <c r="BY168">
        <f>(1-BX168)</f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f>$B$11*DQ168+$C$11*DR168+$F$11*EC168*(1-EF168)</f>
        <v>0</v>
      </c>
      <c r="CS168">
        <f>CR168*CT168</f>
        <v>0</v>
      </c>
      <c r="CT168">
        <f>($B$11*$D$9+$C$11*$D$9+$F$11*((EP168+EH168)/MAX(EP168+EH168+EQ168, 0.1)*$I$9+EQ168/MAX(EP168+EH168+EQ168, 0.1)*$J$9))/($B$11+$C$11+$F$11)</f>
        <v>0</v>
      </c>
      <c r="CU168">
        <f>($B$11*$K$9+$C$11*$K$9+$F$11*((EP168+EH168)/MAX(EP168+EH168+EQ168, 0.1)*$P$9+EQ168/MAX(EP168+EH168+EQ168, 0.1)*$Q$9))/($B$11+$C$11+$F$11)</f>
        <v>0</v>
      </c>
      <c r="CV168">
        <v>2.18</v>
      </c>
      <c r="CW168">
        <v>0.5</v>
      </c>
      <c r="CX168" t="s">
        <v>408</v>
      </c>
      <c r="CY168">
        <v>2</v>
      </c>
      <c r="CZ168" t="b">
        <v>1</v>
      </c>
      <c r="DA168">
        <v>1510790913</v>
      </c>
      <c r="DB168">
        <v>865.562518518519</v>
      </c>
      <c r="DC168">
        <v>895.674148148148</v>
      </c>
      <c r="DD168">
        <v>25.2915</v>
      </c>
      <c r="DE168">
        <v>24.4872111111111</v>
      </c>
      <c r="DF168">
        <v>856.101777777778</v>
      </c>
      <c r="DG168">
        <v>24.7161296296296</v>
      </c>
      <c r="DH168">
        <v>500.073592592592</v>
      </c>
      <c r="DI168">
        <v>89.6011111111111</v>
      </c>
      <c r="DJ168">
        <v>0.100048251851852</v>
      </c>
      <c r="DK168">
        <v>26.7902925925926</v>
      </c>
      <c r="DL168">
        <v>27.5072592592593</v>
      </c>
      <c r="DM168">
        <v>999.9</v>
      </c>
      <c r="DN168">
        <v>0</v>
      </c>
      <c r="DO168">
        <v>0</v>
      </c>
      <c r="DP168">
        <v>9997.29518518519</v>
      </c>
      <c r="DQ168">
        <v>0</v>
      </c>
      <c r="DR168">
        <v>9.89264777777778</v>
      </c>
      <c r="DS168">
        <v>-30.1117259259259</v>
      </c>
      <c r="DT168">
        <v>888.021777777778</v>
      </c>
      <c r="DU168">
        <v>918.157333333333</v>
      </c>
      <c r="DV168">
        <v>0.804303555555556</v>
      </c>
      <c r="DW168">
        <v>895.674148148148</v>
      </c>
      <c r="DX168">
        <v>24.4872111111111</v>
      </c>
      <c r="DY168">
        <v>2.26614666666667</v>
      </c>
      <c r="DZ168">
        <v>2.19408111111111</v>
      </c>
      <c r="EA168">
        <v>19.4377555555556</v>
      </c>
      <c r="EB168">
        <v>18.9191518518519</v>
      </c>
      <c r="EC168">
        <v>2000.02740740741</v>
      </c>
      <c r="ED168">
        <v>0.979997555555555</v>
      </c>
      <c r="EE168">
        <v>0.0200022740740741</v>
      </c>
      <c r="EF168">
        <v>0</v>
      </c>
      <c r="EG168">
        <v>2.26018888888889</v>
      </c>
      <c r="EH168">
        <v>0</v>
      </c>
      <c r="EI168">
        <v>3724.23555555556</v>
      </c>
      <c r="EJ168">
        <v>17300.3740740741</v>
      </c>
      <c r="EK168">
        <v>39.9302222222222</v>
      </c>
      <c r="EL168">
        <v>39.9696666666667</v>
      </c>
      <c r="EM168">
        <v>39.647962962963</v>
      </c>
      <c r="EN168">
        <v>38.4696666666667</v>
      </c>
      <c r="EO168">
        <v>39.1571481481481</v>
      </c>
      <c r="EP168">
        <v>1960.01888888889</v>
      </c>
      <c r="EQ168">
        <v>40.0051851851852</v>
      </c>
      <c r="ER168">
        <v>0</v>
      </c>
      <c r="ES168">
        <v>1679678268.5</v>
      </c>
      <c r="ET168">
        <v>0</v>
      </c>
      <c r="EU168">
        <v>2.2717</v>
      </c>
      <c r="EV168">
        <v>-0.290815383902539</v>
      </c>
      <c r="EW168">
        <v>2.11692306419662</v>
      </c>
      <c r="EX168">
        <v>3724.1612</v>
      </c>
      <c r="EY168">
        <v>15</v>
      </c>
      <c r="EZ168">
        <v>0</v>
      </c>
      <c r="FA168" t="s">
        <v>409</v>
      </c>
      <c r="FB168">
        <v>1510822609</v>
      </c>
      <c r="FC168">
        <v>1510822610</v>
      </c>
      <c r="FD168">
        <v>0</v>
      </c>
      <c r="FE168">
        <v>-0.09</v>
      </c>
      <c r="FF168">
        <v>-0.009</v>
      </c>
      <c r="FG168">
        <v>6.722</v>
      </c>
      <c r="FH168">
        <v>0.497</v>
      </c>
      <c r="FI168">
        <v>420</v>
      </c>
      <c r="FJ168">
        <v>24</v>
      </c>
      <c r="FK168">
        <v>0.26</v>
      </c>
      <c r="FL168">
        <v>0.06</v>
      </c>
      <c r="FM168">
        <v>0.80939595</v>
      </c>
      <c r="FN168">
        <v>-0.0834838198874301</v>
      </c>
      <c r="FO168">
        <v>0.00807557613718674</v>
      </c>
      <c r="FP168">
        <v>1</v>
      </c>
      <c r="FQ168">
        <v>1</v>
      </c>
      <c r="FR168">
        <v>1</v>
      </c>
      <c r="FS168" t="s">
        <v>410</v>
      </c>
      <c r="FT168">
        <v>2.97336</v>
      </c>
      <c r="FU168">
        <v>2.75377</v>
      </c>
      <c r="FV168">
        <v>0.153015</v>
      </c>
      <c r="FW168">
        <v>0.157507</v>
      </c>
      <c r="FX168">
        <v>0.105883</v>
      </c>
      <c r="FY168">
        <v>0.104835</v>
      </c>
      <c r="FZ168">
        <v>32954.6</v>
      </c>
      <c r="GA168">
        <v>35758.7</v>
      </c>
      <c r="GB168">
        <v>35256.1</v>
      </c>
      <c r="GC168">
        <v>38489.9</v>
      </c>
      <c r="GD168">
        <v>44641.4</v>
      </c>
      <c r="GE168">
        <v>49739.8</v>
      </c>
      <c r="GF168">
        <v>55049.3</v>
      </c>
      <c r="GG168">
        <v>61708.2</v>
      </c>
      <c r="GH168">
        <v>1.99367</v>
      </c>
      <c r="GI168">
        <v>1.84228</v>
      </c>
      <c r="GJ168">
        <v>0.11684</v>
      </c>
      <c r="GK168">
        <v>0</v>
      </c>
      <c r="GL168">
        <v>25.5959</v>
      </c>
      <c r="GM168">
        <v>999.9</v>
      </c>
      <c r="GN168">
        <v>67.208</v>
      </c>
      <c r="GO168">
        <v>27.885</v>
      </c>
      <c r="GP168">
        <v>28.2738</v>
      </c>
      <c r="GQ168">
        <v>55.0294</v>
      </c>
      <c r="GR168">
        <v>49.4712</v>
      </c>
      <c r="GS168">
        <v>1</v>
      </c>
      <c r="GT168">
        <v>-0.0638592</v>
      </c>
      <c r="GU168">
        <v>0.573254</v>
      </c>
      <c r="GV168">
        <v>20.1492</v>
      </c>
      <c r="GW168">
        <v>5.19887</v>
      </c>
      <c r="GX168">
        <v>12.004</v>
      </c>
      <c r="GY168">
        <v>4.9752</v>
      </c>
      <c r="GZ168">
        <v>3.29293</v>
      </c>
      <c r="HA168">
        <v>999.9</v>
      </c>
      <c r="HB168">
        <v>9999</v>
      </c>
      <c r="HC168">
        <v>9999</v>
      </c>
      <c r="HD168">
        <v>9999</v>
      </c>
      <c r="HE168">
        <v>1.86279</v>
      </c>
      <c r="HF168">
        <v>1.86783</v>
      </c>
      <c r="HG168">
        <v>1.86763</v>
      </c>
      <c r="HH168">
        <v>1.86873</v>
      </c>
      <c r="HI168">
        <v>1.86964</v>
      </c>
      <c r="HJ168">
        <v>1.86569</v>
      </c>
      <c r="HK168">
        <v>1.86676</v>
      </c>
      <c r="HL168">
        <v>1.86813</v>
      </c>
      <c r="HM168">
        <v>5</v>
      </c>
      <c r="HN168">
        <v>0</v>
      </c>
      <c r="HO168">
        <v>0</v>
      </c>
      <c r="HP168">
        <v>0</v>
      </c>
      <c r="HQ168" t="s">
        <v>411</v>
      </c>
      <c r="HR168" t="s">
        <v>412</v>
      </c>
      <c r="HS168" t="s">
        <v>413</v>
      </c>
      <c r="HT168" t="s">
        <v>413</v>
      </c>
      <c r="HU168" t="s">
        <v>413</v>
      </c>
      <c r="HV168" t="s">
        <v>413</v>
      </c>
      <c r="HW168">
        <v>0</v>
      </c>
      <c r="HX168">
        <v>100</v>
      </c>
      <c r="HY168">
        <v>100</v>
      </c>
      <c r="HZ168">
        <v>9.604</v>
      </c>
      <c r="IA168">
        <v>0.5747</v>
      </c>
      <c r="IB168">
        <v>4.05733592392587</v>
      </c>
      <c r="IC168">
        <v>0.00686039997816796</v>
      </c>
      <c r="ID168">
        <v>-6.09800565113382e-07</v>
      </c>
      <c r="IE168">
        <v>-3.62270322714017e-11</v>
      </c>
      <c r="IF168">
        <v>0.00552775430249796</v>
      </c>
      <c r="IG168">
        <v>-0.0240141547127097</v>
      </c>
      <c r="IH168">
        <v>0.00268956239764471</v>
      </c>
      <c r="II168">
        <v>-3.17667099220491e-05</v>
      </c>
      <c r="IJ168">
        <v>-3</v>
      </c>
      <c r="IK168">
        <v>2046</v>
      </c>
      <c r="IL168">
        <v>1</v>
      </c>
      <c r="IM168">
        <v>25</v>
      </c>
      <c r="IN168">
        <v>-528.1</v>
      </c>
      <c r="IO168">
        <v>-528.2</v>
      </c>
      <c r="IP168">
        <v>1.95801</v>
      </c>
      <c r="IQ168">
        <v>2.6001</v>
      </c>
      <c r="IR168">
        <v>1.54785</v>
      </c>
      <c r="IS168">
        <v>2.31079</v>
      </c>
      <c r="IT168">
        <v>1.34644</v>
      </c>
      <c r="IU168">
        <v>2.45117</v>
      </c>
      <c r="IV168">
        <v>31.9805</v>
      </c>
      <c r="IW168">
        <v>14.7537</v>
      </c>
      <c r="IX168">
        <v>18</v>
      </c>
      <c r="IY168">
        <v>503.902</v>
      </c>
      <c r="IZ168">
        <v>407.015</v>
      </c>
      <c r="JA168">
        <v>24.0618</v>
      </c>
      <c r="JB168">
        <v>26.4355</v>
      </c>
      <c r="JC168">
        <v>30</v>
      </c>
      <c r="JD168">
        <v>26.3901</v>
      </c>
      <c r="JE168">
        <v>26.3335</v>
      </c>
      <c r="JF168">
        <v>39.2063</v>
      </c>
      <c r="JG168">
        <v>23.5904</v>
      </c>
      <c r="JH168">
        <v>100</v>
      </c>
      <c r="JI168">
        <v>24.0579</v>
      </c>
      <c r="JJ168">
        <v>938.541</v>
      </c>
      <c r="JK168">
        <v>24.5227</v>
      </c>
      <c r="JL168">
        <v>102.163</v>
      </c>
      <c r="JM168">
        <v>102.732</v>
      </c>
    </row>
    <row r="169" spans="1:273">
      <c r="A169">
        <v>153</v>
      </c>
      <c r="B169">
        <v>1510790925.5</v>
      </c>
      <c r="C169">
        <v>2673.90000009537</v>
      </c>
      <c r="D169" t="s">
        <v>716</v>
      </c>
      <c r="E169" t="s">
        <v>717</v>
      </c>
      <c r="F169">
        <v>5</v>
      </c>
      <c r="G169" t="s">
        <v>405</v>
      </c>
      <c r="H169" t="s">
        <v>406</v>
      </c>
      <c r="I169">
        <v>1510790917.71429</v>
      </c>
      <c r="J169">
        <f>(K169)/1000</f>
        <v>0</v>
      </c>
      <c r="K169">
        <f>IF(CZ169, AN169, AH169)</f>
        <v>0</v>
      </c>
      <c r="L169">
        <f>IF(CZ169, AI169, AG169)</f>
        <v>0</v>
      </c>
      <c r="M169">
        <f>DB169 - IF(AU169&gt;1, L169*CV169*100.0/(AW169*DP169), 0)</f>
        <v>0</v>
      </c>
      <c r="N169">
        <f>((T169-J169/2)*M169-L169)/(T169+J169/2)</f>
        <v>0</v>
      </c>
      <c r="O169">
        <f>N169*(DI169+DJ169)/1000.0</f>
        <v>0</v>
      </c>
      <c r="P169">
        <f>(DB169 - IF(AU169&gt;1, L169*CV169*100.0/(AW169*DP169), 0))*(DI169+DJ169)/1000.0</f>
        <v>0</v>
      </c>
      <c r="Q169">
        <f>2.0/((1/S169-1/R169)+SIGN(S169)*SQRT((1/S169-1/R169)*(1/S169-1/R169) + 4*CW169/((CW169+1)*(CW169+1))*(2*1/S169*1/R169-1/R169*1/R169)))</f>
        <v>0</v>
      </c>
      <c r="R169">
        <f>IF(LEFT(CX169,1)&lt;&gt;"0",IF(LEFT(CX169,1)="1",3.0,CY169),$D$5+$E$5*(DP169*DI169/($K$5*1000))+$F$5*(DP169*DI169/($K$5*1000))*MAX(MIN(CV169,$J$5),$I$5)*MAX(MIN(CV169,$J$5),$I$5)+$G$5*MAX(MIN(CV169,$J$5),$I$5)*(DP169*DI169/($K$5*1000))+$H$5*(DP169*DI169/($K$5*1000))*(DP169*DI169/($K$5*1000)))</f>
        <v>0</v>
      </c>
      <c r="S169">
        <f>J169*(1000-(1000*0.61365*exp(17.502*W169/(240.97+W169))/(DI169+DJ169)+DD169)/2)/(1000*0.61365*exp(17.502*W169/(240.97+W169))/(DI169+DJ169)-DD169)</f>
        <v>0</v>
      </c>
      <c r="T169">
        <f>1/((CW169+1)/(Q169/1.6)+1/(R169/1.37)) + CW169/((CW169+1)/(Q169/1.6) + CW169/(R169/1.37))</f>
        <v>0</v>
      </c>
      <c r="U169">
        <f>(CR169*CU169)</f>
        <v>0</v>
      </c>
      <c r="V169">
        <f>(DK169+(U169+2*0.95*5.67E-8*(((DK169+$B$7)+273)^4-(DK169+273)^4)-44100*J169)/(1.84*29.3*R169+8*0.95*5.67E-8*(DK169+273)^3))</f>
        <v>0</v>
      </c>
      <c r="W169">
        <f>($C$7*DL169+$D$7*DM169+$E$7*V169)</f>
        <v>0</v>
      </c>
      <c r="X169">
        <f>0.61365*exp(17.502*W169/(240.97+W169))</f>
        <v>0</v>
      </c>
      <c r="Y169">
        <f>(Z169/AA169*100)</f>
        <v>0</v>
      </c>
      <c r="Z169">
        <f>DD169*(DI169+DJ169)/1000</f>
        <v>0</v>
      </c>
      <c r="AA169">
        <f>0.61365*exp(17.502*DK169/(240.97+DK169))</f>
        <v>0</v>
      </c>
      <c r="AB169">
        <f>(X169-DD169*(DI169+DJ169)/1000)</f>
        <v>0</v>
      </c>
      <c r="AC169">
        <f>(-J169*44100)</f>
        <v>0</v>
      </c>
      <c r="AD169">
        <f>2*29.3*R169*0.92*(DK169-W169)</f>
        <v>0</v>
      </c>
      <c r="AE169">
        <f>2*0.95*5.67E-8*(((DK169+$B$7)+273)^4-(W169+273)^4)</f>
        <v>0</v>
      </c>
      <c r="AF169">
        <f>U169+AE169+AC169+AD169</f>
        <v>0</v>
      </c>
      <c r="AG169">
        <f>DH169*AU169*(DC169-DB169*(1000-AU169*DE169)/(1000-AU169*DD169))/(100*CV169)</f>
        <v>0</v>
      </c>
      <c r="AH169">
        <f>1000*DH169*AU169*(DD169-DE169)/(100*CV169*(1000-AU169*DD169))</f>
        <v>0</v>
      </c>
      <c r="AI169">
        <f>(AJ169 - AK169 - DI169*1E3/(8.314*(DK169+273.15)) * AM169/DH169 * AL169) * DH169/(100*CV169) * (1000 - DE169)/1000</f>
        <v>0</v>
      </c>
      <c r="AJ169">
        <v>952.752481322123</v>
      </c>
      <c r="AK169">
        <v>929.447381818182</v>
      </c>
      <c r="AL169">
        <v>3.4685385192307</v>
      </c>
      <c r="AM169">
        <v>64.2423246042722</v>
      </c>
      <c r="AN169">
        <f>(AP169 - AO169 + DI169*1E3/(8.314*(DK169+273.15)) * AR169/DH169 * AQ169) * DH169/(100*CV169) * 1000/(1000 - AP169)</f>
        <v>0</v>
      </c>
      <c r="AO169">
        <v>24.4814243344253</v>
      </c>
      <c r="AP169">
        <v>25.2687703030303</v>
      </c>
      <c r="AQ169">
        <v>-2.78830041281885e-05</v>
      </c>
      <c r="AR169">
        <v>102.202052282038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MAX(0,($B$13+$C$13*DP169)/(1+$D$13*DP169)*DI169/(DK169+273)*$E$13)</f>
        <v>0</v>
      </c>
      <c r="AX169" t="s">
        <v>407</v>
      </c>
      <c r="AY169" t="s">
        <v>407</v>
      </c>
      <c r="AZ169">
        <v>0</v>
      </c>
      <c r="BA169">
        <v>0</v>
      </c>
      <c r="BB169">
        <f>1-AZ169/BA169</f>
        <v>0</v>
      </c>
      <c r="BC169">
        <v>0</v>
      </c>
      <c r="BD169" t="s">
        <v>407</v>
      </c>
      <c r="BE169" t="s">
        <v>407</v>
      </c>
      <c r="BF169">
        <v>0</v>
      </c>
      <c r="BG169">
        <v>0</v>
      </c>
      <c r="BH169">
        <f>1-BF169/BG169</f>
        <v>0</v>
      </c>
      <c r="BI169">
        <v>0.5</v>
      </c>
      <c r="BJ169">
        <f>CS169</f>
        <v>0</v>
      </c>
      <c r="BK169">
        <f>L169</f>
        <v>0</v>
      </c>
      <c r="BL169">
        <f>BH169*BI169*BJ169</f>
        <v>0</v>
      </c>
      <c r="BM169">
        <f>(BK169-BC169)/BJ169</f>
        <v>0</v>
      </c>
      <c r="BN169">
        <f>(BA169-BG169)/BG169</f>
        <v>0</v>
      </c>
      <c r="BO169">
        <f>AZ169/(BB169+AZ169/BG169)</f>
        <v>0</v>
      </c>
      <c r="BP169" t="s">
        <v>407</v>
      </c>
      <c r="BQ169">
        <v>0</v>
      </c>
      <c r="BR169">
        <f>IF(BQ169&lt;&gt;0, BQ169, BO169)</f>
        <v>0</v>
      </c>
      <c r="BS169">
        <f>1-BR169/BG169</f>
        <v>0</v>
      </c>
      <c r="BT169">
        <f>(BG169-BF169)/(BG169-BR169)</f>
        <v>0</v>
      </c>
      <c r="BU169">
        <f>(BA169-BG169)/(BA169-BR169)</f>
        <v>0</v>
      </c>
      <c r="BV169">
        <f>(BG169-BF169)/(BG169-AZ169)</f>
        <v>0</v>
      </c>
      <c r="BW169">
        <f>(BA169-BG169)/(BA169-AZ169)</f>
        <v>0</v>
      </c>
      <c r="BX169">
        <f>(BT169*BR169/BF169)</f>
        <v>0</v>
      </c>
      <c r="BY169">
        <f>(1-BX169)</f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f>$B$11*DQ169+$C$11*DR169+$F$11*EC169*(1-EF169)</f>
        <v>0</v>
      </c>
      <c r="CS169">
        <f>CR169*CT169</f>
        <v>0</v>
      </c>
      <c r="CT169">
        <f>($B$11*$D$9+$C$11*$D$9+$F$11*((EP169+EH169)/MAX(EP169+EH169+EQ169, 0.1)*$I$9+EQ169/MAX(EP169+EH169+EQ169, 0.1)*$J$9))/($B$11+$C$11+$F$11)</f>
        <v>0</v>
      </c>
      <c r="CU169">
        <f>($B$11*$K$9+$C$11*$K$9+$F$11*((EP169+EH169)/MAX(EP169+EH169+EQ169, 0.1)*$P$9+EQ169/MAX(EP169+EH169+EQ169, 0.1)*$Q$9))/($B$11+$C$11+$F$11)</f>
        <v>0</v>
      </c>
      <c r="CV169">
        <v>2.18</v>
      </c>
      <c r="CW169">
        <v>0.5</v>
      </c>
      <c r="CX169" t="s">
        <v>408</v>
      </c>
      <c r="CY169">
        <v>2</v>
      </c>
      <c r="CZ169" t="b">
        <v>1</v>
      </c>
      <c r="DA169">
        <v>1510790917.71429</v>
      </c>
      <c r="DB169">
        <v>881.432821428571</v>
      </c>
      <c r="DC169">
        <v>911.798714285714</v>
      </c>
      <c r="DD169">
        <v>25.2826892857143</v>
      </c>
      <c r="DE169">
        <v>24.4847964285714</v>
      </c>
      <c r="DF169">
        <v>871.881821428571</v>
      </c>
      <c r="DG169">
        <v>24.7077535714286</v>
      </c>
      <c r="DH169">
        <v>500.073964285714</v>
      </c>
      <c r="DI169">
        <v>89.6023714285714</v>
      </c>
      <c r="DJ169">
        <v>0.0999559321428572</v>
      </c>
      <c r="DK169">
        <v>26.7867571428571</v>
      </c>
      <c r="DL169">
        <v>27.5111678571429</v>
      </c>
      <c r="DM169">
        <v>999.9</v>
      </c>
      <c r="DN169">
        <v>0</v>
      </c>
      <c r="DO169">
        <v>0</v>
      </c>
      <c r="DP169">
        <v>10005.25</v>
      </c>
      <c r="DQ169">
        <v>0</v>
      </c>
      <c r="DR169">
        <v>9.90972785714286</v>
      </c>
      <c r="DS169">
        <v>-30.3658678571429</v>
      </c>
      <c r="DT169">
        <v>904.295785714286</v>
      </c>
      <c r="DU169">
        <v>934.68425</v>
      </c>
      <c r="DV169">
        <v>0.797908071428571</v>
      </c>
      <c r="DW169">
        <v>911.798714285714</v>
      </c>
      <c r="DX169">
        <v>24.4847964285714</v>
      </c>
      <c r="DY169">
        <v>2.26538964285714</v>
      </c>
      <c r="DZ169">
        <v>2.19389464285714</v>
      </c>
      <c r="EA169">
        <v>19.4323821428571</v>
      </c>
      <c r="EB169">
        <v>18.9178</v>
      </c>
      <c r="EC169">
        <v>2000.01785714286</v>
      </c>
      <c r="ED169">
        <v>0.97999725</v>
      </c>
      <c r="EE169">
        <v>0.0200026</v>
      </c>
      <c r="EF169">
        <v>0</v>
      </c>
      <c r="EG169">
        <v>2.26945</v>
      </c>
      <c r="EH169">
        <v>0</v>
      </c>
      <c r="EI169">
        <v>3724.32928571429</v>
      </c>
      <c r="EJ169">
        <v>17300.3</v>
      </c>
      <c r="EK169">
        <v>39.9037857142857</v>
      </c>
      <c r="EL169">
        <v>39.9505</v>
      </c>
      <c r="EM169">
        <v>39.6114285714286</v>
      </c>
      <c r="EN169">
        <v>38.4460714285714</v>
      </c>
      <c r="EO169">
        <v>39.1337857142857</v>
      </c>
      <c r="EP169">
        <v>1960.00821428571</v>
      </c>
      <c r="EQ169">
        <v>40.0082142857143</v>
      </c>
      <c r="ER169">
        <v>0</v>
      </c>
      <c r="ES169">
        <v>1679678273.9</v>
      </c>
      <c r="ET169">
        <v>0</v>
      </c>
      <c r="EU169">
        <v>2.27403846153846</v>
      </c>
      <c r="EV169">
        <v>0.451726489009607</v>
      </c>
      <c r="EW169">
        <v>-0.650940161749806</v>
      </c>
      <c r="EX169">
        <v>3724.24</v>
      </c>
      <c r="EY169">
        <v>15</v>
      </c>
      <c r="EZ169">
        <v>0</v>
      </c>
      <c r="FA169" t="s">
        <v>409</v>
      </c>
      <c r="FB169">
        <v>1510822609</v>
      </c>
      <c r="FC169">
        <v>1510822610</v>
      </c>
      <c r="FD169">
        <v>0</v>
      </c>
      <c r="FE169">
        <v>-0.09</v>
      </c>
      <c r="FF169">
        <v>-0.009</v>
      </c>
      <c r="FG169">
        <v>6.722</v>
      </c>
      <c r="FH169">
        <v>0.497</v>
      </c>
      <c r="FI169">
        <v>420</v>
      </c>
      <c r="FJ169">
        <v>24</v>
      </c>
      <c r="FK169">
        <v>0.26</v>
      </c>
      <c r="FL169">
        <v>0.06</v>
      </c>
      <c r="FM169">
        <v>0.801394025</v>
      </c>
      <c r="FN169">
        <v>-0.0817630806754235</v>
      </c>
      <c r="FO169">
        <v>0.00791326266936558</v>
      </c>
      <c r="FP169">
        <v>1</v>
      </c>
      <c r="FQ169">
        <v>1</v>
      </c>
      <c r="FR169">
        <v>1</v>
      </c>
      <c r="FS169" t="s">
        <v>410</v>
      </c>
      <c r="FT169">
        <v>2.97346</v>
      </c>
      <c r="FU169">
        <v>2.75388</v>
      </c>
      <c r="FV169">
        <v>0.154912</v>
      </c>
      <c r="FW169">
        <v>0.159262</v>
      </c>
      <c r="FX169">
        <v>0.105858</v>
      </c>
      <c r="FY169">
        <v>0.104825</v>
      </c>
      <c r="FZ169">
        <v>32880.5</v>
      </c>
      <c r="GA169">
        <v>35684.5</v>
      </c>
      <c r="GB169">
        <v>35255.8</v>
      </c>
      <c r="GC169">
        <v>38490.2</v>
      </c>
      <c r="GD169">
        <v>44642.6</v>
      </c>
      <c r="GE169">
        <v>49740.7</v>
      </c>
      <c r="GF169">
        <v>55049.1</v>
      </c>
      <c r="GG169">
        <v>61708.6</v>
      </c>
      <c r="GH169">
        <v>1.99395</v>
      </c>
      <c r="GI169">
        <v>1.84212</v>
      </c>
      <c r="GJ169">
        <v>0.117689</v>
      </c>
      <c r="GK169">
        <v>0</v>
      </c>
      <c r="GL169">
        <v>25.5933</v>
      </c>
      <c r="GM169">
        <v>999.9</v>
      </c>
      <c r="GN169">
        <v>67.183</v>
      </c>
      <c r="GO169">
        <v>27.885</v>
      </c>
      <c r="GP169">
        <v>28.262</v>
      </c>
      <c r="GQ169">
        <v>54.9194</v>
      </c>
      <c r="GR169">
        <v>49.3069</v>
      </c>
      <c r="GS169">
        <v>1</v>
      </c>
      <c r="GT169">
        <v>-0.0634223</v>
      </c>
      <c r="GU169">
        <v>0.59396</v>
      </c>
      <c r="GV169">
        <v>20.149</v>
      </c>
      <c r="GW169">
        <v>5.19857</v>
      </c>
      <c r="GX169">
        <v>12.004</v>
      </c>
      <c r="GY169">
        <v>4.9752</v>
      </c>
      <c r="GZ169">
        <v>3.29295</v>
      </c>
      <c r="HA169">
        <v>999.9</v>
      </c>
      <c r="HB169">
        <v>9999</v>
      </c>
      <c r="HC169">
        <v>9999</v>
      </c>
      <c r="HD169">
        <v>9999</v>
      </c>
      <c r="HE169">
        <v>1.86279</v>
      </c>
      <c r="HF169">
        <v>1.86783</v>
      </c>
      <c r="HG169">
        <v>1.86764</v>
      </c>
      <c r="HH169">
        <v>1.86872</v>
      </c>
      <c r="HI169">
        <v>1.86963</v>
      </c>
      <c r="HJ169">
        <v>1.86568</v>
      </c>
      <c r="HK169">
        <v>1.86676</v>
      </c>
      <c r="HL169">
        <v>1.86813</v>
      </c>
      <c r="HM169">
        <v>5</v>
      </c>
      <c r="HN169">
        <v>0</v>
      </c>
      <c r="HO169">
        <v>0</v>
      </c>
      <c r="HP169">
        <v>0</v>
      </c>
      <c r="HQ169" t="s">
        <v>411</v>
      </c>
      <c r="HR169" t="s">
        <v>412</v>
      </c>
      <c r="HS169" t="s">
        <v>413</v>
      </c>
      <c r="HT169" t="s">
        <v>413</v>
      </c>
      <c r="HU169" t="s">
        <v>413</v>
      </c>
      <c r="HV169" t="s">
        <v>413</v>
      </c>
      <c r="HW169">
        <v>0</v>
      </c>
      <c r="HX169">
        <v>100</v>
      </c>
      <c r="HY169">
        <v>100</v>
      </c>
      <c r="HZ169">
        <v>9.699</v>
      </c>
      <c r="IA169">
        <v>0.5742</v>
      </c>
      <c r="IB169">
        <v>4.05733592392587</v>
      </c>
      <c r="IC169">
        <v>0.00686039997816796</v>
      </c>
      <c r="ID169">
        <v>-6.09800565113382e-07</v>
      </c>
      <c r="IE169">
        <v>-3.62270322714017e-11</v>
      </c>
      <c r="IF169">
        <v>0.00552775430249796</v>
      </c>
      <c r="IG169">
        <v>-0.0240141547127097</v>
      </c>
      <c r="IH169">
        <v>0.00268956239764471</v>
      </c>
      <c r="II169">
        <v>-3.17667099220491e-05</v>
      </c>
      <c r="IJ169">
        <v>-3</v>
      </c>
      <c r="IK169">
        <v>2046</v>
      </c>
      <c r="IL169">
        <v>1</v>
      </c>
      <c r="IM169">
        <v>25</v>
      </c>
      <c r="IN169">
        <v>-528.1</v>
      </c>
      <c r="IO169">
        <v>-528.1</v>
      </c>
      <c r="IP169">
        <v>1.9873</v>
      </c>
      <c r="IQ169">
        <v>2.61475</v>
      </c>
      <c r="IR169">
        <v>1.54785</v>
      </c>
      <c r="IS169">
        <v>2.30957</v>
      </c>
      <c r="IT169">
        <v>1.34644</v>
      </c>
      <c r="IU169">
        <v>2.43286</v>
      </c>
      <c r="IV169">
        <v>31.9805</v>
      </c>
      <c r="IW169">
        <v>14.7537</v>
      </c>
      <c r="IX169">
        <v>18</v>
      </c>
      <c r="IY169">
        <v>504.094</v>
      </c>
      <c r="IZ169">
        <v>406.939</v>
      </c>
      <c r="JA169">
        <v>24.0543</v>
      </c>
      <c r="JB169">
        <v>26.4355</v>
      </c>
      <c r="JC169">
        <v>30.0001</v>
      </c>
      <c r="JD169">
        <v>26.3911</v>
      </c>
      <c r="JE169">
        <v>26.3346</v>
      </c>
      <c r="JF169">
        <v>39.7847</v>
      </c>
      <c r="JG169">
        <v>23.5904</v>
      </c>
      <c r="JH169">
        <v>100</v>
      </c>
      <c r="JI169">
        <v>24.0457</v>
      </c>
      <c r="JJ169">
        <v>958.748</v>
      </c>
      <c r="JK169">
        <v>24.5448</v>
      </c>
      <c r="JL169">
        <v>102.162</v>
      </c>
      <c r="JM169">
        <v>102.733</v>
      </c>
    </row>
    <row r="170" spans="1:273">
      <c r="A170">
        <v>154</v>
      </c>
      <c r="B170">
        <v>1510790930.5</v>
      </c>
      <c r="C170">
        <v>2678.90000009537</v>
      </c>
      <c r="D170" t="s">
        <v>718</v>
      </c>
      <c r="E170" t="s">
        <v>719</v>
      </c>
      <c r="F170">
        <v>5</v>
      </c>
      <c r="G170" t="s">
        <v>405</v>
      </c>
      <c r="H170" t="s">
        <v>406</v>
      </c>
      <c r="I170">
        <v>1510790923</v>
      </c>
      <c r="J170">
        <f>(K170)/1000</f>
        <v>0</v>
      </c>
      <c r="K170">
        <f>IF(CZ170, AN170, AH170)</f>
        <v>0</v>
      </c>
      <c r="L170">
        <f>IF(CZ170, AI170, AG170)</f>
        <v>0</v>
      </c>
      <c r="M170">
        <f>DB170 - IF(AU170&gt;1, L170*CV170*100.0/(AW170*DP170), 0)</f>
        <v>0</v>
      </c>
      <c r="N170">
        <f>((T170-J170/2)*M170-L170)/(T170+J170/2)</f>
        <v>0</v>
      </c>
      <c r="O170">
        <f>N170*(DI170+DJ170)/1000.0</f>
        <v>0</v>
      </c>
      <c r="P170">
        <f>(DB170 - IF(AU170&gt;1, L170*CV170*100.0/(AW170*DP170), 0))*(DI170+DJ170)/1000.0</f>
        <v>0</v>
      </c>
      <c r="Q170">
        <f>2.0/((1/S170-1/R170)+SIGN(S170)*SQRT((1/S170-1/R170)*(1/S170-1/R170) + 4*CW170/((CW170+1)*(CW170+1))*(2*1/S170*1/R170-1/R170*1/R170)))</f>
        <v>0</v>
      </c>
      <c r="R170">
        <f>IF(LEFT(CX170,1)&lt;&gt;"0",IF(LEFT(CX170,1)="1",3.0,CY170),$D$5+$E$5*(DP170*DI170/($K$5*1000))+$F$5*(DP170*DI170/($K$5*1000))*MAX(MIN(CV170,$J$5),$I$5)*MAX(MIN(CV170,$J$5),$I$5)+$G$5*MAX(MIN(CV170,$J$5),$I$5)*(DP170*DI170/($K$5*1000))+$H$5*(DP170*DI170/($K$5*1000))*(DP170*DI170/($K$5*1000)))</f>
        <v>0</v>
      </c>
      <c r="S170">
        <f>J170*(1000-(1000*0.61365*exp(17.502*W170/(240.97+W170))/(DI170+DJ170)+DD170)/2)/(1000*0.61365*exp(17.502*W170/(240.97+W170))/(DI170+DJ170)-DD170)</f>
        <v>0</v>
      </c>
      <c r="T170">
        <f>1/((CW170+1)/(Q170/1.6)+1/(R170/1.37)) + CW170/((CW170+1)/(Q170/1.6) + CW170/(R170/1.37))</f>
        <v>0</v>
      </c>
      <c r="U170">
        <f>(CR170*CU170)</f>
        <v>0</v>
      </c>
      <c r="V170">
        <f>(DK170+(U170+2*0.95*5.67E-8*(((DK170+$B$7)+273)^4-(DK170+273)^4)-44100*J170)/(1.84*29.3*R170+8*0.95*5.67E-8*(DK170+273)^3))</f>
        <v>0</v>
      </c>
      <c r="W170">
        <f>($C$7*DL170+$D$7*DM170+$E$7*V170)</f>
        <v>0</v>
      </c>
      <c r="X170">
        <f>0.61365*exp(17.502*W170/(240.97+W170))</f>
        <v>0</v>
      </c>
      <c r="Y170">
        <f>(Z170/AA170*100)</f>
        <v>0</v>
      </c>
      <c r="Z170">
        <f>DD170*(DI170+DJ170)/1000</f>
        <v>0</v>
      </c>
      <c r="AA170">
        <f>0.61365*exp(17.502*DK170/(240.97+DK170))</f>
        <v>0</v>
      </c>
      <c r="AB170">
        <f>(X170-DD170*(DI170+DJ170)/1000)</f>
        <v>0</v>
      </c>
      <c r="AC170">
        <f>(-J170*44100)</f>
        <v>0</v>
      </c>
      <c r="AD170">
        <f>2*29.3*R170*0.92*(DK170-W170)</f>
        <v>0</v>
      </c>
      <c r="AE170">
        <f>2*0.95*5.67E-8*(((DK170+$B$7)+273)^4-(W170+273)^4)</f>
        <v>0</v>
      </c>
      <c r="AF170">
        <f>U170+AE170+AC170+AD170</f>
        <v>0</v>
      </c>
      <c r="AG170">
        <f>DH170*AU170*(DC170-DB170*(1000-AU170*DE170)/(1000-AU170*DD170))/(100*CV170)</f>
        <v>0</v>
      </c>
      <c r="AH170">
        <f>1000*DH170*AU170*(DD170-DE170)/(100*CV170*(1000-AU170*DD170))</f>
        <v>0</v>
      </c>
      <c r="AI170">
        <f>(AJ170 - AK170 - DI170*1E3/(8.314*(DK170+273.15)) * AM170/DH170 * AL170) * DH170/(100*CV170) * (1000 - DE170)/1000</f>
        <v>0</v>
      </c>
      <c r="AJ170">
        <v>968.988928214045</v>
      </c>
      <c r="AK170">
        <v>946.307951515152</v>
      </c>
      <c r="AL170">
        <v>3.38776577247155</v>
      </c>
      <c r="AM170">
        <v>64.2423246042722</v>
      </c>
      <c r="AN170">
        <f>(AP170 - AO170 + DI170*1E3/(8.314*(DK170+273.15)) * AR170/DH170 * AQ170) * DH170/(100*CV170) * 1000/(1000 - AP170)</f>
        <v>0</v>
      </c>
      <c r="AO170">
        <v>24.4789574343547</v>
      </c>
      <c r="AP170">
        <v>25.2570290909091</v>
      </c>
      <c r="AQ170">
        <v>-3.51702989993936e-05</v>
      </c>
      <c r="AR170">
        <v>102.202052282038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MAX(0,($B$13+$C$13*DP170)/(1+$D$13*DP170)*DI170/(DK170+273)*$E$13)</f>
        <v>0</v>
      </c>
      <c r="AX170" t="s">
        <v>407</v>
      </c>
      <c r="AY170" t="s">
        <v>407</v>
      </c>
      <c r="AZ170">
        <v>0</v>
      </c>
      <c r="BA170">
        <v>0</v>
      </c>
      <c r="BB170">
        <f>1-AZ170/BA170</f>
        <v>0</v>
      </c>
      <c r="BC170">
        <v>0</v>
      </c>
      <c r="BD170" t="s">
        <v>407</v>
      </c>
      <c r="BE170" t="s">
        <v>407</v>
      </c>
      <c r="BF170">
        <v>0</v>
      </c>
      <c r="BG170">
        <v>0</v>
      </c>
      <c r="BH170">
        <f>1-BF170/BG170</f>
        <v>0</v>
      </c>
      <c r="BI170">
        <v>0.5</v>
      </c>
      <c r="BJ170">
        <f>CS170</f>
        <v>0</v>
      </c>
      <c r="BK170">
        <f>L170</f>
        <v>0</v>
      </c>
      <c r="BL170">
        <f>BH170*BI170*BJ170</f>
        <v>0</v>
      </c>
      <c r="BM170">
        <f>(BK170-BC170)/BJ170</f>
        <v>0</v>
      </c>
      <c r="BN170">
        <f>(BA170-BG170)/BG170</f>
        <v>0</v>
      </c>
      <c r="BO170">
        <f>AZ170/(BB170+AZ170/BG170)</f>
        <v>0</v>
      </c>
      <c r="BP170" t="s">
        <v>407</v>
      </c>
      <c r="BQ170">
        <v>0</v>
      </c>
      <c r="BR170">
        <f>IF(BQ170&lt;&gt;0, BQ170, BO170)</f>
        <v>0</v>
      </c>
      <c r="BS170">
        <f>1-BR170/BG170</f>
        <v>0</v>
      </c>
      <c r="BT170">
        <f>(BG170-BF170)/(BG170-BR170)</f>
        <v>0</v>
      </c>
      <c r="BU170">
        <f>(BA170-BG170)/(BA170-BR170)</f>
        <v>0</v>
      </c>
      <c r="BV170">
        <f>(BG170-BF170)/(BG170-AZ170)</f>
        <v>0</v>
      </c>
      <c r="BW170">
        <f>(BA170-BG170)/(BA170-AZ170)</f>
        <v>0</v>
      </c>
      <c r="BX170">
        <f>(BT170*BR170/BF170)</f>
        <v>0</v>
      </c>
      <c r="BY170">
        <f>(1-BX170)</f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f>$B$11*DQ170+$C$11*DR170+$F$11*EC170*(1-EF170)</f>
        <v>0</v>
      </c>
      <c r="CS170">
        <f>CR170*CT170</f>
        <v>0</v>
      </c>
      <c r="CT170">
        <f>($B$11*$D$9+$C$11*$D$9+$F$11*((EP170+EH170)/MAX(EP170+EH170+EQ170, 0.1)*$I$9+EQ170/MAX(EP170+EH170+EQ170, 0.1)*$J$9))/($B$11+$C$11+$F$11)</f>
        <v>0</v>
      </c>
      <c r="CU170">
        <f>($B$11*$K$9+$C$11*$K$9+$F$11*((EP170+EH170)/MAX(EP170+EH170+EQ170, 0.1)*$P$9+EQ170/MAX(EP170+EH170+EQ170, 0.1)*$Q$9))/($B$11+$C$11+$F$11)</f>
        <v>0</v>
      </c>
      <c r="CV170">
        <v>2.18</v>
      </c>
      <c r="CW170">
        <v>0.5</v>
      </c>
      <c r="CX170" t="s">
        <v>408</v>
      </c>
      <c r="CY170">
        <v>2</v>
      </c>
      <c r="CZ170" t="b">
        <v>1</v>
      </c>
      <c r="DA170">
        <v>1510790923</v>
      </c>
      <c r="DB170">
        <v>899.138888888889</v>
      </c>
      <c r="DC170">
        <v>929.276296296296</v>
      </c>
      <c r="DD170">
        <v>25.2722888888889</v>
      </c>
      <c r="DE170">
        <v>24.4818592592593</v>
      </c>
      <c r="DF170">
        <v>889.487481481481</v>
      </c>
      <c r="DG170">
        <v>24.6978518518519</v>
      </c>
      <c r="DH170">
        <v>500.076296296296</v>
      </c>
      <c r="DI170">
        <v>89.6026814814815</v>
      </c>
      <c r="DJ170">
        <v>0.100003548148148</v>
      </c>
      <c r="DK170">
        <v>26.782237037037</v>
      </c>
      <c r="DL170">
        <v>27.5158148148148</v>
      </c>
      <c r="DM170">
        <v>999.9</v>
      </c>
      <c r="DN170">
        <v>0</v>
      </c>
      <c r="DO170">
        <v>0</v>
      </c>
      <c r="DP170">
        <v>10006.2018518519</v>
      </c>
      <c r="DQ170">
        <v>0</v>
      </c>
      <c r="DR170">
        <v>9.92697592592592</v>
      </c>
      <c r="DS170">
        <v>-30.1374222222222</v>
      </c>
      <c r="DT170">
        <v>922.451222222222</v>
      </c>
      <c r="DU170">
        <v>952.597592592592</v>
      </c>
      <c r="DV170">
        <v>0.790438555555556</v>
      </c>
      <c r="DW170">
        <v>929.276296296296</v>
      </c>
      <c r="DX170">
        <v>24.4818592592593</v>
      </c>
      <c r="DY170">
        <v>2.26446444444444</v>
      </c>
      <c r="DZ170">
        <v>2.19363888888889</v>
      </c>
      <c r="EA170">
        <v>19.4258296296296</v>
      </c>
      <c r="EB170">
        <v>18.915937037037</v>
      </c>
      <c r="EC170">
        <v>2000.01703703704</v>
      </c>
      <c r="ED170">
        <v>0.979996888888889</v>
      </c>
      <c r="EE170">
        <v>0.0200029851851852</v>
      </c>
      <c r="EF170">
        <v>0</v>
      </c>
      <c r="EG170">
        <v>2.25075185185185</v>
      </c>
      <c r="EH170">
        <v>0</v>
      </c>
      <c r="EI170">
        <v>3724.23148148148</v>
      </c>
      <c r="EJ170">
        <v>17300.2888888889</v>
      </c>
      <c r="EK170">
        <v>39.8632222222222</v>
      </c>
      <c r="EL170">
        <v>39.9186296296296</v>
      </c>
      <c r="EM170">
        <v>39.5853333333333</v>
      </c>
      <c r="EN170">
        <v>38.4117407407407</v>
      </c>
      <c r="EO170">
        <v>39.0993333333333</v>
      </c>
      <c r="EP170">
        <v>1960.00703703704</v>
      </c>
      <c r="EQ170">
        <v>40.01</v>
      </c>
      <c r="ER170">
        <v>0</v>
      </c>
      <c r="ES170">
        <v>1679678278.7</v>
      </c>
      <c r="ET170">
        <v>0</v>
      </c>
      <c r="EU170">
        <v>2.27242692307692</v>
      </c>
      <c r="EV170">
        <v>-0.122519657572217</v>
      </c>
      <c r="EW170">
        <v>-1.29059827058832</v>
      </c>
      <c r="EX170">
        <v>3724.19423076923</v>
      </c>
      <c r="EY170">
        <v>15</v>
      </c>
      <c r="EZ170">
        <v>0</v>
      </c>
      <c r="FA170" t="s">
        <v>409</v>
      </c>
      <c r="FB170">
        <v>1510822609</v>
      </c>
      <c r="FC170">
        <v>1510822610</v>
      </c>
      <c r="FD170">
        <v>0</v>
      </c>
      <c r="FE170">
        <v>-0.09</v>
      </c>
      <c r="FF170">
        <v>-0.009</v>
      </c>
      <c r="FG170">
        <v>6.722</v>
      </c>
      <c r="FH170">
        <v>0.497</v>
      </c>
      <c r="FI170">
        <v>420</v>
      </c>
      <c r="FJ170">
        <v>24</v>
      </c>
      <c r="FK170">
        <v>0.26</v>
      </c>
      <c r="FL170">
        <v>0.06</v>
      </c>
      <c r="FM170">
        <v>0.795699775</v>
      </c>
      <c r="FN170">
        <v>-0.0830502551594777</v>
      </c>
      <c r="FO170">
        <v>0.00805747563287504</v>
      </c>
      <c r="FP170">
        <v>1</v>
      </c>
      <c r="FQ170">
        <v>1</v>
      </c>
      <c r="FR170">
        <v>1</v>
      </c>
      <c r="FS170" t="s">
        <v>410</v>
      </c>
      <c r="FT170">
        <v>2.97373</v>
      </c>
      <c r="FU170">
        <v>2.75408</v>
      </c>
      <c r="FV170">
        <v>0.15675</v>
      </c>
      <c r="FW170">
        <v>0.161117</v>
      </c>
      <c r="FX170">
        <v>0.105823</v>
      </c>
      <c r="FY170">
        <v>0.104822</v>
      </c>
      <c r="FZ170">
        <v>32809.3</v>
      </c>
      <c r="GA170">
        <v>35605.8</v>
      </c>
      <c r="GB170">
        <v>35256.1</v>
      </c>
      <c r="GC170">
        <v>38490.1</v>
      </c>
      <c r="GD170">
        <v>44644.5</v>
      </c>
      <c r="GE170">
        <v>49741</v>
      </c>
      <c r="GF170">
        <v>55049.3</v>
      </c>
      <c r="GG170">
        <v>61708.7</v>
      </c>
      <c r="GH170">
        <v>1.99385</v>
      </c>
      <c r="GI170">
        <v>1.84225</v>
      </c>
      <c r="GJ170">
        <v>0.117831</v>
      </c>
      <c r="GK170">
        <v>0</v>
      </c>
      <c r="GL170">
        <v>25.5931</v>
      </c>
      <c r="GM170">
        <v>999.9</v>
      </c>
      <c r="GN170">
        <v>67.183</v>
      </c>
      <c r="GO170">
        <v>27.885</v>
      </c>
      <c r="GP170">
        <v>28.2642</v>
      </c>
      <c r="GQ170">
        <v>55.1394</v>
      </c>
      <c r="GR170">
        <v>48.8301</v>
      </c>
      <c r="GS170">
        <v>1</v>
      </c>
      <c r="GT170">
        <v>-0.0637881</v>
      </c>
      <c r="GU170">
        <v>0.632402</v>
      </c>
      <c r="GV170">
        <v>20.1488</v>
      </c>
      <c r="GW170">
        <v>5.19842</v>
      </c>
      <c r="GX170">
        <v>12.004</v>
      </c>
      <c r="GY170">
        <v>4.97525</v>
      </c>
      <c r="GZ170">
        <v>3.29298</v>
      </c>
      <c r="HA170">
        <v>999.9</v>
      </c>
      <c r="HB170">
        <v>9999</v>
      </c>
      <c r="HC170">
        <v>9999</v>
      </c>
      <c r="HD170">
        <v>9999</v>
      </c>
      <c r="HE170">
        <v>1.86279</v>
      </c>
      <c r="HF170">
        <v>1.86783</v>
      </c>
      <c r="HG170">
        <v>1.86762</v>
      </c>
      <c r="HH170">
        <v>1.86874</v>
      </c>
      <c r="HI170">
        <v>1.86966</v>
      </c>
      <c r="HJ170">
        <v>1.86568</v>
      </c>
      <c r="HK170">
        <v>1.86676</v>
      </c>
      <c r="HL170">
        <v>1.86813</v>
      </c>
      <c r="HM170">
        <v>5</v>
      </c>
      <c r="HN170">
        <v>0</v>
      </c>
      <c r="HO170">
        <v>0</v>
      </c>
      <c r="HP170">
        <v>0</v>
      </c>
      <c r="HQ170" t="s">
        <v>411</v>
      </c>
      <c r="HR170" t="s">
        <v>412</v>
      </c>
      <c r="HS170" t="s">
        <v>413</v>
      </c>
      <c r="HT170" t="s">
        <v>413</v>
      </c>
      <c r="HU170" t="s">
        <v>413</v>
      </c>
      <c r="HV170" t="s">
        <v>413</v>
      </c>
      <c r="HW170">
        <v>0</v>
      </c>
      <c r="HX170">
        <v>100</v>
      </c>
      <c r="HY170">
        <v>100</v>
      </c>
      <c r="HZ170">
        <v>9.792</v>
      </c>
      <c r="IA170">
        <v>0.5736</v>
      </c>
      <c r="IB170">
        <v>4.05733592392587</v>
      </c>
      <c r="IC170">
        <v>0.00686039997816796</v>
      </c>
      <c r="ID170">
        <v>-6.09800565113382e-07</v>
      </c>
      <c r="IE170">
        <v>-3.62270322714017e-11</v>
      </c>
      <c r="IF170">
        <v>0.00552775430249796</v>
      </c>
      <c r="IG170">
        <v>-0.0240141547127097</v>
      </c>
      <c r="IH170">
        <v>0.00268956239764471</v>
      </c>
      <c r="II170">
        <v>-3.17667099220491e-05</v>
      </c>
      <c r="IJ170">
        <v>-3</v>
      </c>
      <c r="IK170">
        <v>2046</v>
      </c>
      <c r="IL170">
        <v>1</v>
      </c>
      <c r="IM170">
        <v>25</v>
      </c>
      <c r="IN170">
        <v>-528</v>
      </c>
      <c r="IO170">
        <v>-528</v>
      </c>
      <c r="IP170">
        <v>2.01294</v>
      </c>
      <c r="IQ170">
        <v>2.61353</v>
      </c>
      <c r="IR170">
        <v>1.54785</v>
      </c>
      <c r="IS170">
        <v>2.30957</v>
      </c>
      <c r="IT170">
        <v>1.34644</v>
      </c>
      <c r="IU170">
        <v>2.33643</v>
      </c>
      <c r="IV170">
        <v>31.9805</v>
      </c>
      <c r="IW170">
        <v>14.7449</v>
      </c>
      <c r="IX170">
        <v>18</v>
      </c>
      <c r="IY170">
        <v>504.028</v>
      </c>
      <c r="IZ170">
        <v>407.017</v>
      </c>
      <c r="JA170">
        <v>24.0406</v>
      </c>
      <c r="JB170">
        <v>26.4355</v>
      </c>
      <c r="JC170">
        <v>30.0001</v>
      </c>
      <c r="JD170">
        <v>26.3911</v>
      </c>
      <c r="JE170">
        <v>26.3356</v>
      </c>
      <c r="JF170">
        <v>40.2897</v>
      </c>
      <c r="JG170">
        <v>23.5904</v>
      </c>
      <c r="JH170">
        <v>100</v>
      </c>
      <c r="JI170">
        <v>24.0254</v>
      </c>
      <c r="JJ170">
        <v>972.183</v>
      </c>
      <c r="JK170">
        <v>24.5703</v>
      </c>
      <c r="JL170">
        <v>102.163</v>
      </c>
      <c r="JM170">
        <v>102.733</v>
      </c>
    </row>
    <row r="171" spans="1:273">
      <c r="A171">
        <v>155</v>
      </c>
      <c r="B171">
        <v>1510790935</v>
      </c>
      <c r="C171">
        <v>2683.40000009537</v>
      </c>
      <c r="D171" t="s">
        <v>720</v>
      </c>
      <c r="E171" t="s">
        <v>721</v>
      </c>
      <c r="F171">
        <v>5</v>
      </c>
      <c r="G171" t="s">
        <v>405</v>
      </c>
      <c r="H171" t="s">
        <v>406</v>
      </c>
      <c r="I171">
        <v>1510790927.44444</v>
      </c>
      <c r="J171">
        <f>(K171)/1000</f>
        <v>0</v>
      </c>
      <c r="K171">
        <f>IF(CZ171, AN171, AH171)</f>
        <v>0</v>
      </c>
      <c r="L171">
        <f>IF(CZ171, AI171, AG171)</f>
        <v>0</v>
      </c>
      <c r="M171">
        <f>DB171 - IF(AU171&gt;1, L171*CV171*100.0/(AW171*DP171), 0)</f>
        <v>0</v>
      </c>
      <c r="N171">
        <f>((T171-J171/2)*M171-L171)/(T171+J171/2)</f>
        <v>0</v>
      </c>
      <c r="O171">
        <f>N171*(DI171+DJ171)/1000.0</f>
        <v>0</v>
      </c>
      <c r="P171">
        <f>(DB171 - IF(AU171&gt;1, L171*CV171*100.0/(AW171*DP171), 0))*(DI171+DJ171)/1000.0</f>
        <v>0</v>
      </c>
      <c r="Q171">
        <f>2.0/((1/S171-1/R171)+SIGN(S171)*SQRT((1/S171-1/R171)*(1/S171-1/R171) + 4*CW171/((CW171+1)*(CW171+1))*(2*1/S171*1/R171-1/R171*1/R171)))</f>
        <v>0</v>
      </c>
      <c r="R171">
        <f>IF(LEFT(CX171,1)&lt;&gt;"0",IF(LEFT(CX171,1)="1",3.0,CY171),$D$5+$E$5*(DP171*DI171/($K$5*1000))+$F$5*(DP171*DI171/($K$5*1000))*MAX(MIN(CV171,$J$5),$I$5)*MAX(MIN(CV171,$J$5),$I$5)+$G$5*MAX(MIN(CV171,$J$5),$I$5)*(DP171*DI171/($K$5*1000))+$H$5*(DP171*DI171/($K$5*1000))*(DP171*DI171/($K$5*1000)))</f>
        <v>0</v>
      </c>
      <c r="S171">
        <f>J171*(1000-(1000*0.61365*exp(17.502*W171/(240.97+W171))/(DI171+DJ171)+DD171)/2)/(1000*0.61365*exp(17.502*W171/(240.97+W171))/(DI171+DJ171)-DD171)</f>
        <v>0</v>
      </c>
      <c r="T171">
        <f>1/((CW171+1)/(Q171/1.6)+1/(R171/1.37)) + CW171/((CW171+1)/(Q171/1.6) + CW171/(R171/1.37))</f>
        <v>0</v>
      </c>
      <c r="U171">
        <f>(CR171*CU171)</f>
        <v>0</v>
      </c>
      <c r="V171">
        <f>(DK171+(U171+2*0.95*5.67E-8*(((DK171+$B$7)+273)^4-(DK171+273)^4)-44100*J171)/(1.84*29.3*R171+8*0.95*5.67E-8*(DK171+273)^3))</f>
        <v>0</v>
      </c>
      <c r="W171">
        <f>($C$7*DL171+$D$7*DM171+$E$7*V171)</f>
        <v>0</v>
      </c>
      <c r="X171">
        <f>0.61365*exp(17.502*W171/(240.97+W171))</f>
        <v>0</v>
      </c>
      <c r="Y171">
        <f>(Z171/AA171*100)</f>
        <v>0</v>
      </c>
      <c r="Z171">
        <f>DD171*(DI171+DJ171)/1000</f>
        <v>0</v>
      </c>
      <c r="AA171">
        <f>0.61365*exp(17.502*DK171/(240.97+DK171))</f>
        <v>0</v>
      </c>
      <c r="AB171">
        <f>(X171-DD171*(DI171+DJ171)/1000)</f>
        <v>0</v>
      </c>
      <c r="AC171">
        <f>(-J171*44100)</f>
        <v>0</v>
      </c>
      <c r="AD171">
        <f>2*29.3*R171*0.92*(DK171-W171)</f>
        <v>0</v>
      </c>
      <c r="AE171">
        <f>2*0.95*5.67E-8*(((DK171+$B$7)+273)^4-(W171+273)^4)</f>
        <v>0</v>
      </c>
      <c r="AF171">
        <f>U171+AE171+AC171+AD171</f>
        <v>0</v>
      </c>
      <c r="AG171">
        <f>DH171*AU171*(DC171-DB171*(1000-AU171*DE171)/(1000-AU171*DD171))/(100*CV171)</f>
        <v>0</v>
      </c>
      <c r="AH171">
        <f>1000*DH171*AU171*(DD171-DE171)/(100*CV171*(1000-AU171*DD171))</f>
        <v>0</v>
      </c>
      <c r="AI171">
        <f>(AJ171 - AK171 - DI171*1E3/(8.314*(DK171+273.15)) * AM171/DH171 * AL171) * DH171/(100*CV171) * (1000 - DE171)/1000</f>
        <v>0</v>
      </c>
      <c r="AJ171">
        <v>984.575684373765</v>
      </c>
      <c r="AK171">
        <v>961.759496969697</v>
      </c>
      <c r="AL171">
        <v>3.42208994730833</v>
      </c>
      <c r="AM171">
        <v>64.2423246042722</v>
      </c>
      <c r="AN171">
        <f>(AP171 - AO171 + DI171*1E3/(8.314*(DK171+273.15)) * AR171/DH171 * AQ171) * DH171/(100*CV171) * 1000/(1000 - AP171)</f>
        <v>0</v>
      </c>
      <c r="AO171">
        <v>24.4763147282833</v>
      </c>
      <c r="AP171">
        <v>25.2455612121212</v>
      </c>
      <c r="AQ171">
        <v>-2.96651528621357e-05</v>
      </c>
      <c r="AR171">
        <v>102.202052282038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MAX(0,($B$13+$C$13*DP171)/(1+$D$13*DP171)*DI171/(DK171+273)*$E$13)</f>
        <v>0</v>
      </c>
      <c r="AX171" t="s">
        <v>407</v>
      </c>
      <c r="AY171" t="s">
        <v>407</v>
      </c>
      <c r="AZ171">
        <v>0</v>
      </c>
      <c r="BA171">
        <v>0</v>
      </c>
      <c r="BB171">
        <f>1-AZ171/BA171</f>
        <v>0</v>
      </c>
      <c r="BC171">
        <v>0</v>
      </c>
      <c r="BD171" t="s">
        <v>407</v>
      </c>
      <c r="BE171" t="s">
        <v>407</v>
      </c>
      <c r="BF171">
        <v>0</v>
      </c>
      <c r="BG171">
        <v>0</v>
      </c>
      <c r="BH171">
        <f>1-BF171/BG171</f>
        <v>0</v>
      </c>
      <c r="BI171">
        <v>0.5</v>
      </c>
      <c r="BJ171">
        <f>CS171</f>
        <v>0</v>
      </c>
      <c r="BK171">
        <f>L171</f>
        <v>0</v>
      </c>
      <c r="BL171">
        <f>BH171*BI171*BJ171</f>
        <v>0</v>
      </c>
      <c r="BM171">
        <f>(BK171-BC171)/BJ171</f>
        <v>0</v>
      </c>
      <c r="BN171">
        <f>(BA171-BG171)/BG171</f>
        <v>0</v>
      </c>
      <c r="BO171">
        <f>AZ171/(BB171+AZ171/BG171)</f>
        <v>0</v>
      </c>
      <c r="BP171" t="s">
        <v>407</v>
      </c>
      <c r="BQ171">
        <v>0</v>
      </c>
      <c r="BR171">
        <f>IF(BQ171&lt;&gt;0, BQ171, BO171)</f>
        <v>0</v>
      </c>
      <c r="BS171">
        <f>1-BR171/BG171</f>
        <v>0</v>
      </c>
      <c r="BT171">
        <f>(BG171-BF171)/(BG171-BR171)</f>
        <v>0</v>
      </c>
      <c r="BU171">
        <f>(BA171-BG171)/(BA171-BR171)</f>
        <v>0</v>
      </c>
      <c r="BV171">
        <f>(BG171-BF171)/(BG171-AZ171)</f>
        <v>0</v>
      </c>
      <c r="BW171">
        <f>(BA171-BG171)/(BA171-AZ171)</f>
        <v>0</v>
      </c>
      <c r="BX171">
        <f>(BT171*BR171/BF171)</f>
        <v>0</v>
      </c>
      <c r="BY171">
        <f>(1-BX171)</f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f>$B$11*DQ171+$C$11*DR171+$F$11*EC171*(1-EF171)</f>
        <v>0</v>
      </c>
      <c r="CS171">
        <f>CR171*CT171</f>
        <v>0</v>
      </c>
      <c r="CT171">
        <f>($B$11*$D$9+$C$11*$D$9+$F$11*((EP171+EH171)/MAX(EP171+EH171+EQ171, 0.1)*$I$9+EQ171/MAX(EP171+EH171+EQ171, 0.1)*$J$9))/($B$11+$C$11+$F$11)</f>
        <v>0</v>
      </c>
      <c r="CU171">
        <f>($B$11*$K$9+$C$11*$K$9+$F$11*((EP171+EH171)/MAX(EP171+EH171+EQ171, 0.1)*$P$9+EQ171/MAX(EP171+EH171+EQ171, 0.1)*$Q$9))/($B$11+$C$11+$F$11)</f>
        <v>0</v>
      </c>
      <c r="CV171">
        <v>2.18</v>
      </c>
      <c r="CW171">
        <v>0.5</v>
      </c>
      <c r="CX171" t="s">
        <v>408</v>
      </c>
      <c r="CY171">
        <v>2</v>
      </c>
      <c r="CZ171" t="b">
        <v>1</v>
      </c>
      <c r="DA171">
        <v>1510790927.44444</v>
      </c>
      <c r="DB171">
        <v>913.966518518518</v>
      </c>
      <c r="DC171">
        <v>944.131925925926</v>
      </c>
      <c r="DD171">
        <v>25.2624333333333</v>
      </c>
      <c r="DE171">
        <v>24.4796925925926</v>
      </c>
      <c r="DF171">
        <v>904.231333333333</v>
      </c>
      <c r="DG171">
        <v>24.6884740740741</v>
      </c>
      <c r="DH171">
        <v>500.075296296296</v>
      </c>
      <c r="DI171">
        <v>89.603162962963</v>
      </c>
      <c r="DJ171">
        <v>0.100045059259259</v>
      </c>
      <c r="DK171">
        <v>26.7789703703704</v>
      </c>
      <c r="DL171">
        <v>27.5203592592593</v>
      </c>
      <c r="DM171">
        <v>999.9</v>
      </c>
      <c r="DN171">
        <v>0</v>
      </c>
      <c r="DO171">
        <v>0</v>
      </c>
      <c r="DP171">
        <v>10000.2503703704</v>
      </c>
      <c r="DQ171">
        <v>0</v>
      </c>
      <c r="DR171">
        <v>9.92953</v>
      </c>
      <c r="DS171">
        <v>-30.1654</v>
      </c>
      <c r="DT171">
        <v>937.653777777778</v>
      </c>
      <c r="DU171">
        <v>967.823888888889</v>
      </c>
      <c r="DV171">
        <v>0.782746925925926</v>
      </c>
      <c r="DW171">
        <v>944.131925925926</v>
      </c>
      <c r="DX171">
        <v>24.4796925925926</v>
      </c>
      <c r="DY171">
        <v>2.2635937037037</v>
      </c>
      <c r="DZ171">
        <v>2.19345740740741</v>
      </c>
      <c r="EA171">
        <v>19.4196444444444</v>
      </c>
      <c r="EB171">
        <v>18.9146148148148</v>
      </c>
      <c r="EC171">
        <v>2000.01222222222</v>
      </c>
      <c r="ED171">
        <v>0.979996555555555</v>
      </c>
      <c r="EE171">
        <v>0.0200033407407407</v>
      </c>
      <c r="EF171">
        <v>0</v>
      </c>
      <c r="EG171">
        <v>2.2548</v>
      </c>
      <c r="EH171">
        <v>0</v>
      </c>
      <c r="EI171">
        <v>3724.22037037037</v>
      </c>
      <c r="EJ171">
        <v>17300.2481481481</v>
      </c>
      <c r="EK171">
        <v>39.8376666666667</v>
      </c>
      <c r="EL171">
        <v>39.9002592592593</v>
      </c>
      <c r="EM171">
        <v>39.5528888888889</v>
      </c>
      <c r="EN171">
        <v>38.3933703703704</v>
      </c>
      <c r="EO171">
        <v>39.0783703703704</v>
      </c>
      <c r="EP171">
        <v>1960.00222222222</v>
      </c>
      <c r="EQ171">
        <v>40.01</v>
      </c>
      <c r="ER171">
        <v>0</v>
      </c>
      <c r="ES171">
        <v>1679678283.5</v>
      </c>
      <c r="ET171">
        <v>0</v>
      </c>
      <c r="EU171">
        <v>2.27431538461538</v>
      </c>
      <c r="EV171">
        <v>-0.540505985522183</v>
      </c>
      <c r="EW171">
        <v>0.326153875474807</v>
      </c>
      <c r="EX171">
        <v>3724.21538461538</v>
      </c>
      <c r="EY171">
        <v>15</v>
      </c>
      <c r="EZ171">
        <v>0</v>
      </c>
      <c r="FA171" t="s">
        <v>409</v>
      </c>
      <c r="FB171">
        <v>1510822609</v>
      </c>
      <c r="FC171">
        <v>1510822610</v>
      </c>
      <c r="FD171">
        <v>0</v>
      </c>
      <c r="FE171">
        <v>-0.09</v>
      </c>
      <c r="FF171">
        <v>-0.009</v>
      </c>
      <c r="FG171">
        <v>6.722</v>
      </c>
      <c r="FH171">
        <v>0.497</v>
      </c>
      <c r="FI171">
        <v>420</v>
      </c>
      <c r="FJ171">
        <v>24</v>
      </c>
      <c r="FK171">
        <v>0.26</v>
      </c>
      <c r="FL171">
        <v>0.06</v>
      </c>
      <c r="FM171">
        <v>0.78788155</v>
      </c>
      <c r="FN171">
        <v>-0.0952314146341486</v>
      </c>
      <c r="FO171">
        <v>0.00930302377979869</v>
      </c>
      <c r="FP171">
        <v>1</v>
      </c>
      <c r="FQ171">
        <v>1</v>
      </c>
      <c r="FR171">
        <v>1</v>
      </c>
      <c r="FS171" t="s">
        <v>410</v>
      </c>
      <c r="FT171">
        <v>2.97363</v>
      </c>
      <c r="FU171">
        <v>2.75386</v>
      </c>
      <c r="FV171">
        <v>0.1584</v>
      </c>
      <c r="FW171">
        <v>0.162661</v>
      </c>
      <c r="FX171">
        <v>0.105789</v>
      </c>
      <c r="FY171">
        <v>0.104853</v>
      </c>
      <c r="FZ171">
        <v>32745</v>
      </c>
      <c r="GA171">
        <v>35540</v>
      </c>
      <c r="GB171">
        <v>35255.9</v>
      </c>
      <c r="GC171">
        <v>38489.9</v>
      </c>
      <c r="GD171">
        <v>44646.2</v>
      </c>
      <c r="GE171">
        <v>49738.8</v>
      </c>
      <c r="GF171">
        <v>55049.1</v>
      </c>
      <c r="GG171">
        <v>61708</v>
      </c>
      <c r="GH171">
        <v>1.99385</v>
      </c>
      <c r="GI171">
        <v>1.84253</v>
      </c>
      <c r="GJ171">
        <v>0.11757</v>
      </c>
      <c r="GK171">
        <v>0</v>
      </c>
      <c r="GL171">
        <v>25.5951</v>
      </c>
      <c r="GM171">
        <v>999.9</v>
      </c>
      <c r="GN171">
        <v>67.183</v>
      </c>
      <c r="GO171">
        <v>27.906</v>
      </c>
      <c r="GP171">
        <v>28.2987</v>
      </c>
      <c r="GQ171">
        <v>55.1794</v>
      </c>
      <c r="GR171">
        <v>48.9904</v>
      </c>
      <c r="GS171">
        <v>1</v>
      </c>
      <c r="GT171">
        <v>-0.0637703</v>
      </c>
      <c r="GU171">
        <v>0.65348</v>
      </c>
      <c r="GV171">
        <v>20.1486</v>
      </c>
      <c r="GW171">
        <v>5.19842</v>
      </c>
      <c r="GX171">
        <v>12.004</v>
      </c>
      <c r="GY171">
        <v>4.9755</v>
      </c>
      <c r="GZ171">
        <v>3.29298</v>
      </c>
      <c r="HA171">
        <v>999.9</v>
      </c>
      <c r="HB171">
        <v>9999</v>
      </c>
      <c r="HC171">
        <v>9999</v>
      </c>
      <c r="HD171">
        <v>9999</v>
      </c>
      <c r="HE171">
        <v>1.86279</v>
      </c>
      <c r="HF171">
        <v>1.86783</v>
      </c>
      <c r="HG171">
        <v>1.8676</v>
      </c>
      <c r="HH171">
        <v>1.86874</v>
      </c>
      <c r="HI171">
        <v>1.86961</v>
      </c>
      <c r="HJ171">
        <v>1.86568</v>
      </c>
      <c r="HK171">
        <v>1.86676</v>
      </c>
      <c r="HL171">
        <v>1.86813</v>
      </c>
      <c r="HM171">
        <v>5</v>
      </c>
      <c r="HN171">
        <v>0</v>
      </c>
      <c r="HO171">
        <v>0</v>
      </c>
      <c r="HP171">
        <v>0</v>
      </c>
      <c r="HQ171" t="s">
        <v>411</v>
      </c>
      <c r="HR171" t="s">
        <v>412</v>
      </c>
      <c r="HS171" t="s">
        <v>413</v>
      </c>
      <c r="HT171" t="s">
        <v>413</v>
      </c>
      <c r="HU171" t="s">
        <v>413</v>
      </c>
      <c r="HV171" t="s">
        <v>413</v>
      </c>
      <c r="HW171">
        <v>0</v>
      </c>
      <c r="HX171">
        <v>100</v>
      </c>
      <c r="HY171">
        <v>100</v>
      </c>
      <c r="HZ171">
        <v>9.876</v>
      </c>
      <c r="IA171">
        <v>0.5731</v>
      </c>
      <c r="IB171">
        <v>4.05733592392587</v>
      </c>
      <c r="IC171">
        <v>0.00686039997816796</v>
      </c>
      <c r="ID171">
        <v>-6.09800565113382e-07</v>
      </c>
      <c r="IE171">
        <v>-3.62270322714017e-11</v>
      </c>
      <c r="IF171">
        <v>0.00552775430249796</v>
      </c>
      <c r="IG171">
        <v>-0.0240141547127097</v>
      </c>
      <c r="IH171">
        <v>0.00268956239764471</v>
      </c>
      <c r="II171">
        <v>-3.17667099220491e-05</v>
      </c>
      <c r="IJ171">
        <v>-3</v>
      </c>
      <c r="IK171">
        <v>2046</v>
      </c>
      <c r="IL171">
        <v>1</v>
      </c>
      <c r="IM171">
        <v>25</v>
      </c>
      <c r="IN171">
        <v>-527.9</v>
      </c>
      <c r="IO171">
        <v>-527.9</v>
      </c>
      <c r="IP171">
        <v>2.03613</v>
      </c>
      <c r="IQ171">
        <v>2.60132</v>
      </c>
      <c r="IR171">
        <v>1.54785</v>
      </c>
      <c r="IS171">
        <v>2.30957</v>
      </c>
      <c r="IT171">
        <v>1.34644</v>
      </c>
      <c r="IU171">
        <v>2.37671</v>
      </c>
      <c r="IV171">
        <v>31.9805</v>
      </c>
      <c r="IW171">
        <v>14.7537</v>
      </c>
      <c r="IX171">
        <v>18</v>
      </c>
      <c r="IY171">
        <v>504.028</v>
      </c>
      <c r="IZ171">
        <v>407.17</v>
      </c>
      <c r="JA171">
        <v>24.0219</v>
      </c>
      <c r="JB171">
        <v>26.4355</v>
      </c>
      <c r="JC171">
        <v>30.0001</v>
      </c>
      <c r="JD171">
        <v>26.3911</v>
      </c>
      <c r="JE171">
        <v>26.3356</v>
      </c>
      <c r="JF171">
        <v>40.7589</v>
      </c>
      <c r="JG171">
        <v>23.3161</v>
      </c>
      <c r="JH171">
        <v>100</v>
      </c>
      <c r="JI171">
        <v>24.0022</v>
      </c>
      <c r="JJ171">
        <v>992.307</v>
      </c>
      <c r="JK171">
        <v>24.5983</v>
      </c>
      <c r="JL171">
        <v>102.162</v>
      </c>
      <c r="JM171">
        <v>102.732</v>
      </c>
    </row>
    <row r="172" spans="1:273">
      <c r="A172">
        <v>156</v>
      </c>
      <c r="B172">
        <v>1510790940.5</v>
      </c>
      <c r="C172">
        <v>2688.90000009537</v>
      </c>
      <c r="D172" t="s">
        <v>722</v>
      </c>
      <c r="E172" t="s">
        <v>723</v>
      </c>
      <c r="F172">
        <v>5</v>
      </c>
      <c r="G172" t="s">
        <v>405</v>
      </c>
      <c r="H172" t="s">
        <v>406</v>
      </c>
      <c r="I172">
        <v>1510790932.73214</v>
      </c>
      <c r="J172">
        <f>(K172)/1000</f>
        <v>0</v>
      </c>
      <c r="K172">
        <f>IF(CZ172, AN172, AH172)</f>
        <v>0</v>
      </c>
      <c r="L172">
        <f>IF(CZ172, AI172, AG172)</f>
        <v>0</v>
      </c>
      <c r="M172">
        <f>DB172 - IF(AU172&gt;1, L172*CV172*100.0/(AW172*DP172), 0)</f>
        <v>0</v>
      </c>
      <c r="N172">
        <f>((T172-J172/2)*M172-L172)/(T172+J172/2)</f>
        <v>0</v>
      </c>
      <c r="O172">
        <f>N172*(DI172+DJ172)/1000.0</f>
        <v>0</v>
      </c>
      <c r="P172">
        <f>(DB172 - IF(AU172&gt;1, L172*CV172*100.0/(AW172*DP172), 0))*(DI172+DJ172)/1000.0</f>
        <v>0</v>
      </c>
      <c r="Q172">
        <f>2.0/((1/S172-1/R172)+SIGN(S172)*SQRT((1/S172-1/R172)*(1/S172-1/R172) + 4*CW172/((CW172+1)*(CW172+1))*(2*1/S172*1/R172-1/R172*1/R172)))</f>
        <v>0</v>
      </c>
      <c r="R172">
        <f>IF(LEFT(CX172,1)&lt;&gt;"0",IF(LEFT(CX172,1)="1",3.0,CY172),$D$5+$E$5*(DP172*DI172/($K$5*1000))+$F$5*(DP172*DI172/($K$5*1000))*MAX(MIN(CV172,$J$5),$I$5)*MAX(MIN(CV172,$J$5),$I$5)+$G$5*MAX(MIN(CV172,$J$5),$I$5)*(DP172*DI172/($K$5*1000))+$H$5*(DP172*DI172/($K$5*1000))*(DP172*DI172/($K$5*1000)))</f>
        <v>0</v>
      </c>
      <c r="S172">
        <f>J172*(1000-(1000*0.61365*exp(17.502*W172/(240.97+W172))/(DI172+DJ172)+DD172)/2)/(1000*0.61365*exp(17.502*W172/(240.97+W172))/(DI172+DJ172)-DD172)</f>
        <v>0</v>
      </c>
      <c r="T172">
        <f>1/((CW172+1)/(Q172/1.6)+1/(R172/1.37)) + CW172/((CW172+1)/(Q172/1.6) + CW172/(R172/1.37))</f>
        <v>0</v>
      </c>
      <c r="U172">
        <f>(CR172*CU172)</f>
        <v>0</v>
      </c>
      <c r="V172">
        <f>(DK172+(U172+2*0.95*5.67E-8*(((DK172+$B$7)+273)^4-(DK172+273)^4)-44100*J172)/(1.84*29.3*R172+8*0.95*5.67E-8*(DK172+273)^3))</f>
        <v>0</v>
      </c>
      <c r="W172">
        <f>($C$7*DL172+$D$7*DM172+$E$7*V172)</f>
        <v>0</v>
      </c>
      <c r="X172">
        <f>0.61365*exp(17.502*W172/(240.97+W172))</f>
        <v>0</v>
      </c>
      <c r="Y172">
        <f>(Z172/AA172*100)</f>
        <v>0</v>
      </c>
      <c r="Z172">
        <f>DD172*(DI172+DJ172)/1000</f>
        <v>0</v>
      </c>
      <c r="AA172">
        <f>0.61365*exp(17.502*DK172/(240.97+DK172))</f>
        <v>0</v>
      </c>
      <c r="AB172">
        <f>(X172-DD172*(DI172+DJ172)/1000)</f>
        <v>0</v>
      </c>
      <c r="AC172">
        <f>(-J172*44100)</f>
        <v>0</v>
      </c>
      <c r="AD172">
        <f>2*29.3*R172*0.92*(DK172-W172)</f>
        <v>0</v>
      </c>
      <c r="AE172">
        <f>2*0.95*5.67E-8*(((DK172+$B$7)+273)^4-(W172+273)^4)</f>
        <v>0</v>
      </c>
      <c r="AF172">
        <f>U172+AE172+AC172+AD172</f>
        <v>0</v>
      </c>
      <c r="AG172">
        <f>DH172*AU172*(DC172-DB172*(1000-AU172*DE172)/(1000-AU172*DD172))/(100*CV172)</f>
        <v>0</v>
      </c>
      <c r="AH172">
        <f>1000*DH172*AU172*(DD172-DE172)/(100*CV172*(1000-AU172*DD172))</f>
        <v>0</v>
      </c>
      <c r="AI172">
        <f>(AJ172 - AK172 - DI172*1E3/(8.314*(DK172+273.15)) * AM172/DH172 * AL172) * DH172/(100*CV172) * (1000 - DE172)/1000</f>
        <v>0</v>
      </c>
      <c r="AJ172">
        <v>1002.69952821261</v>
      </c>
      <c r="AK172">
        <v>980.017896969697</v>
      </c>
      <c r="AL172">
        <v>3.32942060527366</v>
      </c>
      <c r="AM172">
        <v>64.2423246042722</v>
      </c>
      <c r="AN172">
        <f>(AP172 - AO172 + DI172*1E3/(8.314*(DK172+273.15)) * AR172/DH172 * AQ172) * DH172/(100*CV172) * 1000/(1000 - AP172)</f>
        <v>0</v>
      </c>
      <c r="AO172">
        <v>24.5208201013855</v>
      </c>
      <c r="AP172">
        <v>25.241523030303</v>
      </c>
      <c r="AQ172">
        <v>-7.44524035912219e-06</v>
      </c>
      <c r="AR172">
        <v>102.202052282038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MAX(0,($B$13+$C$13*DP172)/(1+$D$13*DP172)*DI172/(DK172+273)*$E$13)</f>
        <v>0</v>
      </c>
      <c r="AX172" t="s">
        <v>407</v>
      </c>
      <c r="AY172" t="s">
        <v>407</v>
      </c>
      <c r="AZ172">
        <v>0</v>
      </c>
      <c r="BA172">
        <v>0</v>
      </c>
      <c r="BB172">
        <f>1-AZ172/BA172</f>
        <v>0</v>
      </c>
      <c r="BC172">
        <v>0</v>
      </c>
      <c r="BD172" t="s">
        <v>407</v>
      </c>
      <c r="BE172" t="s">
        <v>407</v>
      </c>
      <c r="BF172">
        <v>0</v>
      </c>
      <c r="BG172">
        <v>0</v>
      </c>
      <c r="BH172">
        <f>1-BF172/BG172</f>
        <v>0</v>
      </c>
      <c r="BI172">
        <v>0.5</v>
      </c>
      <c r="BJ172">
        <f>CS172</f>
        <v>0</v>
      </c>
      <c r="BK172">
        <f>L172</f>
        <v>0</v>
      </c>
      <c r="BL172">
        <f>BH172*BI172*BJ172</f>
        <v>0</v>
      </c>
      <c r="BM172">
        <f>(BK172-BC172)/BJ172</f>
        <v>0</v>
      </c>
      <c r="BN172">
        <f>(BA172-BG172)/BG172</f>
        <v>0</v>
      </c>
      <c r="BO172">
        <f>AZ172/(BB172+AZ172/BG172)</f>
        <v>0</v>
      </c>
      <c r="BP172" t="s">
        <v>407</v>
      </c>
      <c r="BQ172">
        <v>0</v>
      </c>
      <c r="BR172">
        <f>IF(BQ172&lt;&gt;0, BQ172, BO172)</f>
        <v>0</v>
      </c>
      <c r="BS172">
        <f>1-BR172/BG172</f>
        <v>0</v>
      </c>
      <c r="BT172">
        <f>(BG172-BF172)/(BG172-BR172)</f>
        <v>0</v>
      </c>
      <c r="BU172">
        <f>(BA172-BG172)/(BA172-BR172)</f>
        <v>0</v>
      </c>
      <c r="BV172">
        <f>(BG172-BF172)/(BG172-AZ172)</f>
        <v>0</v>
      </c>
      <c r="BW172">
        <f>(BA172-BG172)/(BA172-AZ172)</f>
        <v>0</v>
      </c>
      <c r="BX172">
        <f>(BT172*BR172/BF172)</f>
        <v>0</v>
      </c>
      <c r="BY172">
        <f>(1-BX172)</f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f>$B$11*DQ172+$C$11*DR172+$F$11*EC172*(1-EF172)</f>
        <v>0</v>
      </c>
      <c r="CS172">
        <f>CR172*CT172</f>
        <v>0</v>
      </c>
      <c r="CT172">
        <f>($B$11*$D$9+$C$11*$D$9+$F$11*((EP172+EH172)/MAX(EP172+EH172+EQ172, 0.1)*$I$9+EQ172/MAX(EP172+EH172+EQ172, 0.1)*$J$9))/($B$11+$C$11+$F$11)</f>
        <v>0</v>
      </c>
      <c r="CU172">
        <f>($B$11*$K$9+$C$11*$K$9+$F$11*((EP172+EH172)/MAX(EP172+EH172+EQ172, 0.1)*$P$9+EQ172/MAX(EP172+EH172+EQ172, 0.1)*$Q$9))/($B$11+$C$11+$F$11)</f>
        <v>0</v>
      </c>
      <c r="CV172">
        <v>2.18</v>
      </c>
      <c r="CW172">
        <v>0.5</v>
      </c>
      <c r="CX172" t="s">
        <v>408</v>
      </c>
      <c r="CY172">
        <v>2</v>
      </c>
      <c r="CZ172" t="b">
        <v>1</v>
      </c>
      <c r="DA172">
        <v>1510790932.73214</v>
      </c>
      <c r="DB172">
        <v>931.460571428571</v>
      </c>
      <c r="DC172">
        <v>961.370964285714</v>
      </c>
      <c r="DD172">
        <v>25.2512071428571</v>
      </c>
      <c r="DE172">
        <v>24.492375</v>
      </c>
      <c r="DF172">
        <v>921.626964285714</v>
      </c>
      <c r="DG172">
        <v>24.6777857142857</v>
      </c>
      <c r="DH172">
        <v>500.082178571429</v>
      </c>
      <c r="DI172">
        <v>89.6026357142857</v>
      </c>
      <c r="DJ172">
        <v>0.0999679</v>
      </c>
      <c r="DK172">
        <v>26.7752535714286</v>
      </c>
      <c r="DL172">
        <v>27.5171535714286</v>
      </c>
      <c r="DM172">
        <v>999.9</v>
      </c>
      <c r="DN172">
        <v>0</v>
      </c>
      <c r="DO172">
        <v>0</v>
      </c>
      <c r="DP172">
        <v>10007.9389285714</v>
      </c>
      <c r="DQ172">
        <v>0</v>
      </c>
      <c r="DR172">
        <v>9.91903821428571</v>
      </c>
      <c r="DS172">
        <v>-29.9103964285714</v>
      </c>
      <c r="DT172">
        <v>955.59025</v>
      </c>
      <c r="DU172">
        <v>985.508892857143</v>
      </c>
      <c r="DV172">
        <v>0.758838821428571</v>
      </c>
      <c r="DW172">
        <v>961.370964285714</v>
      </c>
      <c r="DX172">
        <v>24.492375</v>
      </c>
      <c r="DY172">
        <v>2.26257464285714</v>
      </c>
      <c r="DZ172">
        <v>2.19458071428571</v>
      </c>
      <c r="EA172">
        <v>19.4124035714286</v>
      </c>
      <c r="EB172">
        <v>18.9228035714286</v>
      </c>
      <c r="EC172">
        <v>2000.02535714286</v>
      </c>
      <c r="ED172">
        <v>0.979996285714286</v>
      </c>
      <c r="EE172">
        <v>0.0200036285714286</v>
      </c>
      <c r="EF172">
        <v>0</v>
      </c>
      <c r="EG172">
        <v>2.196775</v>
      </c>
      <c r="EH172">
        <v>0</v>
      </c>
      <c r="EI172">
        <v>3724.065</v>
      </c>
      <c r="EJ172">
        <v>17300.3642857143</v>
      </c>
      <c r="EK172">
        <v>39.7943571428571</v>
      </c>
      <c r="EL172">
        <v>39.8794285714286</v>
      </c>
      <c r="EM172">
        <v>39.5265714285714</v>
      </c>
      <c r="EN172">
        <v>38.3705</v>
      </c>
      <c r="EO172">
        <v>39.0420714285714</v>
      </c>
      <c r="EP172">
        <v>1960.01535714286</v>
      </c>
      <c r="EQ172">
        <v>40.01</v>
      </c>
      <c r="ER172">
        <v>0</v>
      </c>
      <c r="ES172">
        <v>1679678288.9</v>
      </c>
      <c r="ET172">
        <v>0</v>
      </c>
      <c r="EU172">
        <v>2.252164</v>
      </c>
      <c r="EV172">
        <v>0.534169223061074</v>
      </c>
      <c r="EW172">
        <v>-2.64692304466729</v>
      </c>
      <c r="EX172">
        <v>3724.0692</v>
      </c>
      <c r="EY172">
        <v>15</v>
      </c>
      <c r="EZ172">
        <v>0</v>
      </c>
      <c r="FA172" t="s">
        <v>409</v>
      </c>
      <c r="FB172">
        <v>1510822609</v>
      </c>
      <c r="FC172">
        <v>1510822610</v>
      </c>
      <c r="FD172">
        <v>0</v>
      </c>
      <c r="FE172">
        <v>-0.09</v>
      </c>
      <c r="FF172">
        <v>-0.009</v>
      </c>
      <c r="FG172">
        <v>6.722</v>
      </c>
      <c r="FH172">
        <v>0.497</v>
      </c>
      <c r="FI172">
        <v>420</v>
      </c>
      <c r="FJ172">
        <v>24</v>
      </c>
      <c r="FK172">
        <v>0.26</v>
      </c>
      <c r="FL172">
        <v>0.06</v>
      </c>
      <c r="FM172">
        <v>0.76735735</v>
      </c>
      <c r="FN172">
        <v>-0.257041463414633</v>
      </c>
      <c r="FO172">
        <v>0.0271296100078401</v>
      </c>
      <c r="FP172">
        <v>1</v>
      </c>
      <c r="FQ172">
        <v>1</v>
      </c>
      <c r="FR172">
        <v>1</v>
      </c>
      <c r="FS172" t="s">
        <v>410</v>
      </c>
      <c r="FT172">
        <v>2.97327</v>
      </c>
      <c r="FU172">
        <v>2.75401</v>
      </c>
      <c r="FV172">
        <v>0.160347</v>
      </c>
      <c r="FW172">
        <v>0.164656</v>
      </c>
      <c r="FX172">
        <v>0.10578</v>
      </c>
      <c r="FY172">
        <v>0.104978</v>
      </c>
      <c r="FZ172">
        <v>32669.2</v>
      </c>
      <c r="GA172">
        <v>35455.6</v>
      </c>
      <c r="GB172">
        <v>35255.8</v>
      </c>
      <c r="GC172">
        <v>38490.1</v>
      </c>
      <c r="GD172">
        <v>44646.6</v>
      </c>
      <c r="GE172">
        <v>49732.2</v>
      </c>
      <c r="GF172">
        <v>55049</v>
      </c>
      <c r="GG172">
        <v>61708.4</v>
      </c>
      <c r="GH172">
        <v>1.9938</v>
      </c>
      <c r="GI172">
        <v>1.84265</v>
      </c>
      <c r="GJ172">
        <v>0.117183</v>
      </c>
      <c r="GK172">
        <v>0</v>
      </c>
      <c r="GL172">
        <v>25.5951</v>
      </c>
      <c r="GM172">
        <v>999.9</v>
      </c>
      <c r="GN172">
        <v>67.183</v>
      </c>
      <c r="GO172">
        <v>27.885</v>
      </c>
      <c r="GP172">
        <v>28.2618</v>
      </c>
      <c r="GQ172">
        <v>54.7094</v>
      </c>
      <c r="GR172">
        <v>49.4151</v>
      </c>
      <c r="GS172">
        <v>1</v>
      </c>
      <c r="GT172">
        <v>-0.0637881</v>
      </c>
      <c r="GU172">
        <v>0.668726</v>
      </c>
      <c r="GV172">
        <v>20.1487</v>
      </c>
      <c r="GW172">
        <v>5.19857</v>
      </c>
      <c r="GX172">
        <v>12.004</v>
      </c>
      <c r="GY172">
        <v>4.9754</v>
      </c>
      <c r="GZ172">
        <v>3.293</v>
      </c>
      <c r="HA172">
        <v>999.9</v>
      </c>
      <c r="HB172">
        <v>9999</v>
      </c>
      <c r="HC172">
        <v>9999</v>
      </c>
      <c r="HD172">
        <v>9999</v>
      </c>
      <c r="HE172">
        <v>1.86279</v>
      </c>
      <c r="HF172">
        <v>1.86783</v>
      </c>
      <c r="HG172">
        <v>1.86761</v>
      </c>
      <c r="HH172">
        <v>1.86874</v>
      </c>
      <c r="HI172">
        <v>1.86962</v>
      </c>
      <c r="HJ172">
        <v>1.86568</v>
      </c>
      <c r="HK172">
        <v>1.86676</v>
      </c>
      <c r="HL172">
        <v>1.86813</v>
      </c>
      <c r="HM172">
        <v>5</v>
      </c>
      <c r="HN172">
        <v>0</v>
      </c>
      <c r="HO172">
        <v>0</v>
      </c>
      <c r="HP172">
        <v>0</v>
      </c>
      <c r="HQ172" t="s">
        <v>411</v>
      </c>
      <c r="HR172" t="s">
        <v>412</v>
      </c>
      <c r="HS172" t="s">
        <v>413</v>
      </c>
      <c r="HT172" t="s">
        <v>413</v>
      </c>
      <c r="HU172" t="s">
        <v>413</v>
      </c>
      <c r="HV172" t="s">
        <v>413</v>
      </c>
      <c r="HW172">
        <v>0</v>
      </c>
      <c r="HX172">
        <v>100</v>
      </c>
      <c r="HY172">
        <v>100</v>
      </c>
      <c r="HZ172">
        <v>9.977</v>
      </c>
      <c r="IA172">
        <v>0.5729</v>
      </c>
      <c r="IB172">
        <v>4.05733592392587</v>
      </c>
      <c r="IC172">
        <v>0.00686039997816796</v>
      </c>
      <c r="ID172">
        <v>-6.09800565113382e-07</v>
      </c>
      <c r="IE172">
        <v>-3.62270322714017e-11</v>
      </c>
      <c r="IF172">
        <v>0.00552775430249796</v>
      </c>
      <c r="IG172">
        <v>-0.0240141547127097</v>
      </c>
      <c r="IH172">
        <v>0.00268956239764471</v>
      </c>
      <c r="II172">
        <v>-3.17667099220491e-05</v>
      </c>
      <c r="IJ172">
        <v>-3</v>
      </c>
      <c r="IK172">
        <v>2046</v>
      </c>
      <c r="IL172">
        <v>1</v>
      </c>
      <c r="IM172">
        <v>25</v>
      </c>
      <c r="IN172">
        <v>-527.8</v>
      </c>
      <c r="IO172">
        <v>-527.8</v>
      </c>
      <c r="IP172">
        <v>2.06787</v>
      </c>
      <c r="IQ172">
        <v>2.60132</v>
      </c>
      <c r="IR172">
        <v>1.54785</v>
      </c>
      <c r="IS172">
        <v>2.30957</v>
      </c>
      <c r="IT172">
        <v>1.34644</v>
      </c>
      <c r="IU172">
        <v>2.43042</v>
      </c>
      <c r="IV172">
        <v>31.9805</v>
      </c>
      <c r="IW172">
        <v>14.7537</v>
      </c>
      <c r="IX172">
        <v>18</v>
      </c>
      <c r="IY172">
        <v>503.994</v>
      </c>
      <c r="IZ172">
        <v>407.24</v>
      </c>
      <c r="JA172">
        <v>23.9961</v>
      </c>
      <c r="JB172">
        <v>26.4355</v>
      </c>
      <c r="JC172">
        <v>30</v>
      </c>
      <c r="JD172">
        <v>26.3911</v>
      </c>
      <c r="JE172">
        <v>26.3356</v>
      </c>
      <c r="JF172">
        <v>41.4</v>
      </c>
      <c r="JG172">
        <v>23.3161</v>
      </c>
      <c r="JH172">
        <v>100</v>
      </c>
      <c r="JI172">
        <v>23.9885</v>
      </c>
      <c r="JJ172">
        <v>1005.74</v>
      </c>
      <c r="JK172">
        <v>24.6218</v>
      </c>
      <c r="JL172">
        <v>102.162</v>
      </c>
      <c r="JM172">
        <v>102.733</v>
      </c>
    </row>
    <row r="173" spans="1:273">
      <c r="A173">
        <v>157</v>
      </c>
      <c r="B173">
        <v>1510790945</v>
      </c>
      <c r="C173">
        <v>2693.40000009537</v>
      </c>
      <c r="D173" t="s">
        <v>724</v>
      </c>
      <c r="E173" t="s">
        <v>725</v>
      </c>
      <c r="F173">
        <v>5</v>
      </c>
      <c r="G173" t="s">
        <v>405</v>
      </c>
      <c r="H173" t="s">
        <v>406</v>
      </c>
      <c r="I173">
        <v>1510790937.17857</v>
      </c>
      <c r="J173">
        <f>(K173)/1000</f>
        <v>0</v>
      </c>
      <c r="K173">
        <f>IF(CZ173, AN173, AH173)</f>
        <v>0</v>
      </c>
      <c r="L173">
        <f>IF(CZ173, AI173, AG173)</f>
        <v>0</v>
      </c>
      <c r="M173">
        <f>DB173 - IF(AU173&gt;1, L173*CV173*100.0/(AW173*DP173), 0)</f>
        <v>0</v>
      </c>
      <c r="N173">
        <f>((T173-J173/2)*M173-L173)/(T173+J173/2)</f>
        <v>0</v>
      </c>
      <c r="O173">
        <f>N173*(DI173+DJ173)/1000.0</f>
        <v>0</v>
      </c>
      <c r="P173">
        <f>(DB173 - IF(AU173&gt;1, L173*CV173*100.0/(AW173*DP173), 0))*(DI173+DJ173)/1000.0</f>
        <v>0</v>
      </c>
      <c r="Q173">
        <f>2.0/((1/S173-1/R173)+SIGN(S173)*SQRT((1/S173-1/R173)*(1/S173-1/R173) + 4*CW173/((CW173+1)*(CW173+1))*(2*1/S173*1/R173-1/R173*1/R173)))</f>
        <v>0</v>
      </c>
      <c r="R173">
        <f>IF(LEFT(CX173,1)&lt;&gt;"0",IF(LEFT(CX173,1)="1",3.0,CY173),$D$5+$E$5*(DP173*DI173/($K$5*1000))+$F$5*(DP173*DI173/($K$5*1000))*MAX(MIN(CV173,$J$5),$I$5)*MAX(MIN(CV173,$J$5),$I$5)+$G$5*MAX(MIN(CV173,$J$5),$I$5)*(DP173*DI173/($K$5*1000))+$H$5*(DP173*DI173/($K$5*1000))*(DP173*DI173/($K$5*1000)))</f>
        <v>0</v>
      </c>
      <c r="S173">
        <f>J173*(1000-(1000*0.61365*exp(17.502*W173/(240.97+W173))/(DI173+DJ173)+DD173)/2)/(1000*0.61365*exp(17.502*W173/(240.97+W173))/(DI173+DJ173)-DD173)</f>
        <v>0</v>
      </c>
      <c r="T173">
        <f>1/((CW173+1)/(Q173/1.6)+1/(R173/1.37)) + CW173/((CW173+1)/(Q173/1.6) + CW173/(R173/1.37))</f>
        <v>0</v>
      </c>
      <c r="U173">
        <f>(CR173*CU173)</f>
        <v>0</v>
      </c>
      <c r="V173">
        <f>(DK173+(U173+2*0.95*5.67E-8*(((DK173+$B$7)+273)^4-(DK173+273)^4)-44100*J173)/(1.84*29.3*R173+8*0.95*5.67E-8*(DK173+273)^3))</f>
        <v>0</v>
      </c>
      <c r="W173">
        <f>($C$7*DL173+$D$7*DM173+$E$7*V173)</f>
        <v>0</v>
      </c>
      <c r="X173">
        <f>0.61365*exp(17.502*W173/(240.97+W173))</f>
        <v>0</v>
      </c>
      <c r="Y173">
        <f>(Z173/AA173*100)</f>
        <v>0</v>
      </c>
      <c r="Z173">
        <f>DD173*(DI173+DJ173)/1000</f>
        <v>0</v>
      </c>
      <c r="AA173">
        <f>0.61365*exp(17.502*DK173/(240.97+DK173))</f>
        <v>0</v>
      </c>
      <c r="AB173">
        <f>(X173-DD173*(DI173+DJ173)/1000)</f>
        <v>0</v>
      </c>
      <c r="AC173">
        <f>(-J173*44100)</f>
        <v>0</v>
      </c>
      <c r="AD173">
        <f>2*29.3*R173*0.92*(DK173-W173)</f>
        <v>0</v>
      </c>
      <c r="AE173">
        <f>2*0.95*5.67E-8*(((DK173+$B$7)+273)^4-(W173+273)^4)</f>
        <v>0</v>
      </c>
      <c r="AF173">
        <f>U173+AE173+AC173+AD173</f>
        <v>0</v>
      </c>
      <c r="AG173">
        <f>DH173*AU173*(DC173-DB173*(1000-AU173*DE173)/(1000-AU173*DD173))/(100*CV173)</f>
        <v>0</v>
      </c>
      <c r="AH173">
        <f>1000*DH173*AU173*(DD173-DE173)/(100*CV173*(1000-AU173*DD173))</f>
        <v>0</v>
      </c>
      <c r="AI173">
        <f>(AJ173 - AK173 - DI173*1E3/(8.314*(DK173+273.15)) * AM173/DH173 * AL173) * DH173/(100*CV173) * (1000 - DE173)/1000</f>
        <v>0</v>
      </c>
      <c r="AJ173">
        <v>1018.66411237045</v>
      </c>
      <c r="AK173">
        <v>995.516036363636</v>
      </c>
      <c r="AL173">
        <v>3.44831465241853</v>
      </c>
      <c r="AM173">
        <v>64.2423246042722</v>
      </c>
      <c r="AN173">
        <f>(AP173 - AO173 + DI173*1E3/(8.314*(DK173+273.15)) * AR173/DH173 * AQ173) * DH173/(100*CV173) * 1000/(1000 - AP173)</f>
        <v>0</v>
      </c>
      <c r="AO173">
        <v>24.5333608681644</v>
      </c>
      <c r="AP173">
        <v>25.2438406060606</v>
      </c>
      <c r="AQ173">
        <v>9.4096339192115e-06</v>
      </c>
      <c r="AR173">
        <v>102.202052282038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MAX(0,($B$13+$C$13*DP173)/(1+$D$13*DP173)*DI173/(DK173+273)*$E$13)</f>
        <v>0</v>
      </c>
      <c r="AX173" t="s">
        <v>407</v>
      </c>
      <c r="AY173" t="s">
        <v>407</v>
      </c>
      <c r="AZ173">
        <v>0</v>
      </c>
      <c r="BA173">
        <v>0</v>
      </c>
      <c r="BB173">
        <f>1-AZ173/BA173</f>
        <v>0</v>
      </c>
      <c r="BC173">
        <v>0</v>
      </c>
      <c r="BD173" t="s">
        <v>407</v>
      </c>
      <c r="BE173" t="s">
        <v>407</v>
      </c>
      <c r="BF173">
        <v>0</v>
      </c>
      <c r="BG173">
        <v>0</v>
      </c>
      <c r="BH173">
        <f>1-BF173/BG173</f>
        <v>0</v>
      </c>
      <c r="BI173">
        <v>0.5</v>
      </c>
      <c r="BJ173">
        <f>CS173</f>
        <v>0</v>
      </c>
      <c r="BK173">
        <f>L173</f>
        <v>0</v>
      </c>
      <c r="BL173">
        <f>BH173*BI173*BJ173</f>
        <v>0</v>
      </c>
      <c r="BM173">
        <f>(BK173-BC173)/BJ173</f>
        <v>0</v>
      </c>
      <c r="BN173">
        <f>(BA173-BG173)/BG173</f>
        <v>0</v>
      </c>
      <c r="BO173">
        <f>AZ173/(BB173+AZ173/BG173)</f>
        <v>0</v>
      </c>
      <c r="BP173" t="s">
        <v>407</v>
      </c>
      <c r="BQ173">
        <v>0</v>
      </c>
      <c r="BR173">
        <f>IF(BQ173&lt;&gt;0, BQ173, BO173)</f>
        <v>0</v>
      </c>
      <c r="BS173">
        <f>1-BR173/BG173</f>
        <v>0</v>
      </c>
      <c r="BT173">
        <f>(BG173-BF173)/(BG173-BR173)</f>
        <v>0</v>
      </c>
      <c r="BU173">
        <f>(BA173-BG173)/(BA173-BR173)</f>
        <v>0</v>
      </c>
      <c r="BV173">
        <f>(BG173-BF173)/(BG173-AZ173)</f>
        <v>0</v>
      </c>
      <c r="BW173">
        <f>(BA173-BG173)/(BA173-AZ173)</f>
        <v>0</v>
      </c>
      <c r="BX173">
        <f>(BT173*BR173/BF173)</f>
        <v>0</v>
      </c>
      <c r="BY173">
        <f>(1-BX173)</f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f>$B$11*DQ173+$C$11*DR173+$F$11*EC173*(1-EF173)</f>
        <v>0</v>
      </c>
      <c r="CS173">
        <f>CR173*CT173</f>
        <v>0</v>
      </c>
      <c r="CT173">
        <f>($B$11*$D$9+$C$11*$D$9+$F$11*((EP173+EH173)/MAX(EP173+EH173+EQ173, 0.1)*$I$9+EQ173/MAX(EP173+EH173+EQ173, 0.1)*$J$9))/($B$11+$C$11+$F$11)</f>
        <v>0</v>
      </c>
      <c r="CU173">
        <f>($B$11*$K$9+$C$11*$K$9+$F$11*((EP173+EH173)/MAX(EP173+EH173+EQ173, 0.1)*$P$9+EQ173/MAX(EP173+EH173+EQ173, 0.1)*$Q$9))/($B$11+$C$11+$F$11)</f>
        <v>0</v>
      </c>
      <c r="CV173">
        <v>2.18</v>
      </c>
      <c r="CW173">
        <v>0.5</v>
      </c>
      <c r="CX173" t="s">
        <v>408</v>
      </c>
      <c r="CY173">
        <v>2</v>
      </c>
      <c r="CZ173" t="b">
        <v>1</v>
      </c>
      <c r="DA173">
        <v>1510790937.17857</v>
      </c>
      <c r="DB173">
        <v>946.143714285714</v>
      </c>
      <c r="DC173">
        <v>976.186821428571</v>
      </c>
      <c r="DD173">
        <v>25.2453678571429</v>
      </c>
      <c r="DE173">
        <v>24.5085071428571</v>
      </c>
      <c r="DF173">
        <v>936.227892857143</v>
      </c>
      <c r="DG173">
        <v>24.6722357142857</v>
      </c>
      <c r="DH173">
        <v>500.100107142857</v>
      </c>
      <c r="DI173">
        <v>89.602175</v>
      </c>
      <c r="DJ173">
        <v>0.100010167857143</v>
      </c>
      <c r="DK173">
        <v>26.772625</v>
      </c>
      <c r="DL173">
        <v>27.51655</v>
      </c>
      <c r="DM173">
        <v>999.9</v>
      </c>
      <c r="DN173">
        <v>0</v>
      </c>
      <c r="DO173">
        <v>0</v>
      </c>
      <c r="DP173">
        <v>10007.77</v>
      </c>
      <c r="DQ173">
        <v>0</v>
      </c>
      <c r="DR173">
        <v>9.90992607142857</v>
      </c>
      <c r="DS173">
        <v>-30.0430821428571</v>
      </c>
      <c r="DT173">
        <v>970.648071428571</v>
      </c>
      <c r="DU173">
        <v>1000.71321428571</v>
      </c>
      <c r="DV173">
        <v>0.736863357142857</v>
      </c>
      <c r="DW173">
        <v>976.186821428571</v>
      </c>
      <c r="DX173">
        <v>24.5085071428571</v>
      </c>
      <c r="DY173">
        <v>2.26204035714286</v>
      </c>
      <c r="DZ173">
        <v>2.19601535714286</v>
      </c>
      <c r="EA173">
        <v>19.4086</v>
      </c>
      <c r="EB173">
        <v>18.9332714285714</v>
      </c>
      <c r="EC173">
        <v>2000.02892857143</v>
      </c>
      <c r="ED173">
        <v>0.979996071428571</v>
      </c>
      <c r="EE173">
        <v>0.0200038571428571</v>
      </c>
      <c r="EF173">
        <v>0</v>
      </c>
      <c r="EG173">
        <v>2.21839285714286</v>
      </c>
      <c r="EH173">
        <v>0</v>
      </c>
      <c r="EI173">
        <v>3723.91142857143</v>
      </c>
      <c r="EJ173">
        <v>17300.3892857143</v>
      </c>
      <c r="EK173">
        <v>39.7721428571429</v>
      </c>
      <c r="EL173">
        <v>39.86375</v>
      </c>
      <c r="EM173">
        <v>39.5043571428571</v>
      </c>
      <c r="EN173">
        <v>38.3525</v>
      </c>
      <c r="EO173">
        <v>39.0221071428571</v>
      </c>
      <c r="EP173">
        <v>1960.01892857143</v>
      </c>
      <c r="EQ173">
        <v>40.01</v>
      </c>
      <c r="ER173">
        <v>0</v>
      </c>
      <c r="ES173">
        <v>1679678293.7</v>
      </c>
      <c r="ET173">
        <v>0</v>
      </c>
      <c r="EU173">
        <v>2.261284</v>
      </c>
      <c r="EV173">
        <v>0.148915367710289</v>
      </c>
      <c r="EW173">
        <v>-6.22692305155359</v>
      </c>
      <c r="EX173">
        <v>3723.8208</v>
      </c>
      <c r="EY173">
        <v>15</v>
      </c>
      <c r="EZ173">
        <v>0</v>
      </c>
      <c r="FA173" t="s">
        <v>409</v>
      </c>
      <c r="FB173">
        <v>1510822609</v>
      </c>
      <c r="FC173">
        <v>1510822610</v>
      </c>
      <c r="FD173">
        <v>0</v>
      </c>
      <c r="FE173">
        <v>-0.09</v>
      </c>
      <c r="FF173">
        <v>-0.009</v>
      </c>
      <c r="FG173">
        <v>6.722</v>
      </c>
      <c r="FH173">
        <v>0.497</v>
      </c>
      <c r="FI173">
        <v>420</v>
      </c>
      <c r="FJ173">
        <v>24</v>
      </c>
      <c r="FK173">
        <v>0.26</v>
      </c>
      <c r="FL173">
        <v>0.06</v>
      </c>
      <c r="FM173">
        <v>0.750613325</v>
      </c>
      <c r="FN173">
        <v>-0.320041969981239</v>
      </c>
      <c r="FO173">
        <v>0.0320848750234339</v>
      </c>
      <c r="FP173">
        <v>1</v>
      </c>
      <c r="FQ173">
        <v>1</v>
      </c>
      <c r="FR173">
        <v>1</v>
      </c>
      <c r="FS173" t="s">
        <v>410</v>
      </c>
      <c r="FT173">
        <v>2.97363</v>
      </c>
      <c r="FU173">
        <v>2.75397</v>
      </c>
      <c r="FV173">
        <v>0.161979</v>
      </c>
      <c r="FW173">
        <v>0.166215</v>
      </c>
      <c r="FX173">
        <v>0.105788</v>
      </c>
      <c r="FY173">
        <v>0.105019</v>
      </c>
      <c r="FZ173">
        <v>32605.3</v>
      </c>
      <c r="GA173">
        <v>35389.5</v>
      </c>
      <c r="GB173">
        <v>35255.4</v>
      </c>
      <c r="GC173">
        <v>38490</v>
      </c>
      <c r="GD173">
        <v>44645.9</v>
      </c>
      <c r="GE173">
        <v>49730.1</v>
      </c>
      <c r="GF173">
        <v>55048.6</v>
      </c>
      <c r="GG173">
        <v>61708.7</v>
      </c>
      <c r="GH173">
        <v>1.9938</v>
      </c>
      <c r="GI173">
        <v>1.84258</v>
      </c>
      <c r="GJ173">
        <v>0.11782</v>
      </c>
      <c r="GK173">
        <v>0</v>
      </c>
      <c r="GL173">
        <v>25.5941</v>
      </c>
      <c r="GM173">
        <v>999.9</v>
      </c>
      <c r="GN173">
        <v>67.183</v>
      </c>
      <c r="GO173">
        <v>27.885</v>
      </c>
      <c r="GP173">
        <v>28.2625</v>
      </c>
      <c r="GQ173">
        <v>55.1694</v>
      </c>
      <c r="GR173">
        <v>49.1827</v>
      </c>
      <c r="GS173">
        <v>1</v>
      </c>
      <c r="GT173">
        <v>-0.06375</v>
      </c>
      <c r="GU173">
        <v>0.65283</v>
      </c>
      <c r="GV173">
        <v>20.1488</v>
      </c>
      <c r="GW173">
        <v>5.19887</v>
      </c>
      <c r="GX173">
        <v>12.004</v>
      </c>
      <c r="GY173">
        <v>4.97535</v>
      </c>
      <c r="GZ173">
        <v>3.2929</v>
      </c>
      <c r="HA173">
        <v>999.9</v>
      </c>
      <c r="HB173">
        <v>9999</v>
      </c>
      <c r="HC173">
        <v>9999</v>
      </c>
      <c r="HD173">
        <v>9999</v>
      </c>
      <c r="HE173">
        <v>1.86279</v>
      </c>
      <c r="HF173">
        <v>1.86783</v>
      </c>
      <c r="HG173">
        <v>1.86764</v>
      </c>
      <c r="HH173">
        <v>1.86872</v>
      </c>
      <c r="HI173">
        <v>1.86963</v>
      </c>
      <c r="HJ173">
        <v>1.86567</v>
      </c>
      <c r="HK173">
        <v>1.86676</v>
      </c>
      <c r="HL173">
        <v>1.86813</v>
      </c>
      <c r="HM173">
        <v>5</v>
      </c>
      <c r="HN173">
        <v>0</v>
      </c>
      <c r="HO173">
        <v>0</v>
      </c>
      <c r="HP173">
        <v>0</v>
      </c>
      <c r="HQ173" t="s">
        <v>411</v>
      </c>
      <c r="HR173" t="s">
        <v>412</v>
      </c>
      <c r="HS173" t="s">
        <v>413</v>
      </c>
      <c r="HT173" t="s">
        <v>413</v>
      </c>
      <c r="HU173" t="s">
        <v>413</v>
      </c>
      <c r="HV173" t="s">
        <v>413</v>
      </c>
      <c r="HW173">
        <v>0</v>
      </c>
      <c r="HX173">
        <v>100</v>
      </c>
      <c r="HY173">
        <v>100</v>
      </c>
      <c r="HZ173">
        <v>10.06</v>
      </c>
      <c r="IA173">
        <v>0.5731</v>
      </c>
      <c r="IB173">
        <v>4.05733592392587</v>
      </c>
      <c r="IC173">
        <v>0.00686039997816796</v>
      </c>
      <c r="ID173">
        <v>-6.09800565113382e-07</v>
      </c>
      <c r="IE173">
        <v>-3.62270322714017e-11</v>
      </c>
      <c r="IF173">
        <v>0.00552775430249796</v>
      </c>
      <c r="IG173">
        <v>-0.0240141547127097</v>
      </c>
      <c r="IH173">
        <v>0.00268956239764471</v>
      </c>
      <c r="II173">
        <v>-3.17667099220491e-05</v>
      </c>
      <c r="IJ173">
        <v>-3</v>
      </c>
      <c r="IK173">
        <v>2046</v>
      </c>
      <c r="IL173">
        <v>1</v>
      </c>
      <c r="IM173">
        <v>25</v>
      </c>
      <c r="IN173">
        <v>-527.7</v>
      </c>
      <c r="IO173">
        <v>-527.8</v>
      </c>
      <c r="IP173">
        <v>2.09229</v>
      </c>
      <c r="IQ173">
        <v>2.60742</v>
      </c>
      <c r="IR173">
        <v>1.54785</v>
      </c>
      <c r="IS173">
        <v>2.30957</v>
      </c>
      <c r="IT173">
        <v>1.34644</v>
      </c>
      <c r="IU173">
        <v>2.41455</v>
      </c>
      <c r="IV173">
        <v>31.9805</v>
      </c>
      <c r="IW173">
        <v>14.7537</v>
      </c>
      <c r="IX173">
        <v>18</v>
      </c>
      <c r="IY173">
        <v>503.995</v>
      </c>
      <c r="IZ173">
        <v>407.198</v>
      </c>
      <c r="JA173">
        <v>23.9818</v>
      </c>
      <c r="JB173">
        <v>26.4355</v>
      </c>
      <c r="JC173">
        <v>30.0001</v>
      </c>
      <c r="JD173">
        <v>26.3911</v>
      </c>
      <c r="JE173">
        <v>26.3356</v>
      </c>
      <c r="JF173">
        <v>41.8792</v>
      </c>
      <c r="JG173">
        <v>23.0418</v>
      </c>
      <c r="JH173">
        <v>100</v>
      </c>
      <c r="JI173">
        <v>23.9752</v>
      </c>
      <c r="JJ173">
        <v>1026</v>
      </c>
      <c r="JK173">
        <v>24.6409</v>
      </c>
      <c r="JL173">
        <v>102.161</v>
      </c>
      <c r="JM173">
        <v>102.733</v>
      </c>
    </row>
    <row r="174" spans="1:273">
      <c r="A174">
        <v>158</v>
      </c>
      <c r="B174">
        <v>1510790950.5</v>
      </c>
      <c r="C174">
        <v>2698.90000009537</v>
      </c>
      <c r="D174" t="s">
        <v>726</v>
      </c>
      <c r="E174" t="s">
        <v>727</v>
      </c>
      <c r="F174">
        <v>5</v>
      </c>
      <c r="G174" t="s">
        <v>405</v>
      </c>
      <c r="H174" t="s">
        <v>406</v>
      </c>
      <c r="I174">
        <v>1510790942.75</v>
      </c>
      <c r="J174">
        <f>(K174)/1000</f>
        <v>0</v>
      </c>
      <c r="K174">
        <f>IF(CZ174, AN174, AH174)</f>
        <v>0</v>
      </c>
      <c r="L174">
        <f>IF(CZ174, AI174, AG174)</f>
        <v>0</v>
      </c>
      <c r="M174">
        <f>DB174 - IF(AU174&gt;1, L174*CV174*100.0/(AW174*DP174), 0)</f>
        <v>0</v>
      </c>
      <c r="N174">
        <f>((T174-J174/2)*M174-L174)/(T174+J174/2)</f>
        <v>0</v>
      </c>
      <c r="O174">
        <f>N174*(DI174+DJ174)/1000.0</f>
        <v>0</v>
      </c>
      <c r="P174">
        <f>(DB174 - IF(AU174&gt;1, L174*CV174*100.0/(AW174*DP174), 0))*(DI174+DJ174)/1000.0</f>
        <v>0</v>
      </c>
      <c r="Q174">
        <f>2.0/((1/S174-1/R174)+SIGN(S174)*SQRT((1/S174-1/R174)*(1/S174-1/R174) + 4*CW174/((CW174+1)*(CW174+1))*(2*1/S174*1/R174-1/R174*1/R174)))</f>
        <v>0</v>
      </c>
      <c r="R174">
        <f>IF(LEFT(CX174,1)&lt;&gt;"0",IF(LEFT(CX174,1)="1",3.0,CY174),$D$5+$E$5*(DP174*DI174/($K$5*1000))+$F$5*(DP174*DI174/($K$5*1000))*MAX(MIN(CV174,$J$5),$I$5)*MAX(MIN(CV174,$J$5),$I$5)+$G$5*MAX(MIN(CV174,$J$5),$I$5)*(DP174*DI174/($K$5*1000))+$H$5*(DP174*DI174/($K$5*1000))*(DP174*DI174/($K$5*1000)))</f>
        <v>0</v>
      </c>
      <c r="S174">
        <f>J174*(1000-(1000*0.61365*exp(17.502*W174/(240.97+W174))/(DI174+DJ174)+DD174)/2)/(1000*0.61365*exp(17.502*W174/(240.97+W174))/(DI174+DJ174)-DD174)</f>
        <v>0</v>
      </c>
      <c r="T174">
        <f>1/((CW174+1)/(Q174/1.6)+1/(R174/1.37)) + CW174/((CW174+1)/(Q174/1.6) + CW174/(R174/1.37))</f>
        <v>0</v>
      </c>
      <c r="U174">
        <f>(CR174*CU174)</f>
        <v>0</v>
      </c>
      <c r="V174">
        <f>(DK174+(U174+2*0.95*5.67E-8*(((DK174+$B$7)+273)^4-(DK174+273)^4)-44100*J174)/(1.84*29.3*R174+8*0.95*5.67E-8*(DK174+273)^3))</f>
        <v>0</v>
      </c>
      <c r="W174">
        <f>($C$7*DL174+$D$7*DM174+$E$7*V174)</f>
        <v>0</v>
      </c>
      <c r="X174">
        <f>0.61365*exp(17.502*W174/(240.97+W174))</f>
        <v>0</v>
      </c>
      <c r="Y174">
        <f>(Z174/AA174*100)</f>
        <v>0</v>
      </c>
      <c r="Z174">
        <f>DD174*(DI174+DJ174)/1000</f>
        <v>0</v>
      </c>
      <c r="AA174">
        <f>0.61365*exp(17.502*DK174/(240.97+DK174))</f>
        <v>0</v>
      </c>
      <c r="AB174">
        <f>(X174-DD174*(DI174+DJ174)/1000)</f>
        <v>0</v>
      </c>
      <c r="AC174">
        <f>(-J174*44100)</f>
        <v>0</v>
      </c>
      <c r="AD174">
        <f>2*29.3*R174*0.92*(DK174-W174)</f>
        <v>0</v>
      </c>
      <c r="AE174">
        <f>2*0.95*5.67E-8*(((DK174+$B$7)+273)^4-(W174+273)^4)</f>
        <v>0</v>
      </c>
      <c r="AF174">
        <f>U174+AE174+AC174+AD174</f>
        <v>0</v>
      </c>
      <c r="AG174">
        <f>DH174*AU174*(DC174-DB174*(1000-AU174*DE174)/(1000-AU174*DD174))/(100*CV174)</f>
        <v>0</v>
      </c>
      <c r="AH174">
        <f>1000*DH174*AU174*(DD174-DE174)/(100*CV174*(1000-AU174*DD174))</f>
        <v>0</v>
      </c>
      <c r="AI174">
        <f>(AJ174 - AK174 - DI174*1E3/(8.314*(DK174+273.15)) * AM174/DH174 * AL174) * DH174/(100*CV174) * (1000 - DE174)/1000</f>
        <v>0</v>
      </c>
      <c r="AJ174">
        <v>1037.01899236538</v>
      </c>
      <c r="AK174">
        <v>1013.99739393939</v>
      </c>
      <c r="AL174">
        <v>3.36574103748208</v>
      </c>
      <c r="AM174">
        <v>64.2423246042722</v>
      </c>
      <c r="AN174">
        <f>(AP174 - AO174 + DI174*1E3/(8.314*(DK174+273.15)) * AR174/DH174 * AQ174) * DH174/(100*CV174) * 1000/(1000 - AP174)</f>
        <v>0</v>
      </c>
      <c r="AO174">
        <v>24.5717306211541</v>
      </c>
      <c r="AP174">
        <v>25.2510054545455</v>
      </c>
      <c r="AQ174">
        <v>1.57910035162715e-05</v>
      </c>
      <c r="AR174">
        <v>102.202052282038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MAX(0,($B$13+$C$13*DP174)/(1+$D$13*DP174)*DI174/(DK174+273)*$E$13)</f>
        <v>0</v>
      </c>
      <c r="AX174" t="s">
        <v>407</v>
      </c>
      <c r="AY174" t="s">
        <v>407</v>
      </c>
      <c r="AZ174">
        <v>0</v>
      </c>
      <c r="BA174">
        <v>0</v>
      </c>
      <c r="BB174">
        <f>1-AZ174/BA174</f>
        <v>0</v>
      </c>
      <c r="BC174">
        <v>0</v>
      </c>
      <c r="BD174" t="s">
        <v>407</v>
      </c>
      <c r="BE174" t="s">
        <v>407</v>
      </c>
      <c r="BF174">
        <v>0</v>
      </c>
      <c r="BG174">
        <v>0</v>
      </c>
      <c r="BH174">
        <f>1-BF174/BG174</f>
        <v>0</v>
      </c>
      <c r="BI174">
        <v>0.5</v>
      </c>
      <c r="BJ174">
        <f>CS174</f>
        <v>0</v>
      </c>
      <c r="BK174">
        <f>L174</f>
        <v>0</v>
      </c>
      <c r="BL174">
        <f>BH174*BI174*BJ174</f>
        <v>0</v>
      </c>
      <c r="BM174">
        <f>(BK174-BC174)/BJ174</f>
        <v>0</v>
      </c>
      <c r="BN174">
        <f>(BA174-BG174)/BG174</f>
        <v>0</v>
      </c>
      <c r="BO174">
        <f>AZ174/(BB174+AZ174/BG174)</f>
        <v>0</v>
      </c>
      <c r="BP174" t="s">
        <v>407</v>
      </c>
      <c r="BQ174">
        <v>0</v>
      </c>
      <c r="BR174">
        <f>IF(BQ174&lt;&gt;0, BQ174, BO174)</f>
        <v>0</v>
      </c>
      <c r="BS174">
        <f>1-BR174/BG174</f>
        <v>0</v>
      </c>
      <c r="BT174">
        <f>(BG174-BF174)/(BG174-BR174)</f>
        <v>0</v>
      </c>
      <c r="BU174">
        <f>(BA174-BG174)/(BA174-BR174)</f>
        <v>0</v>
      </c>
      <c r="BV174">
        <f>(BG174-BF174)/(BG174-AZ174)</f>
        <v>0</v>
      </c>
      <c r="BW174">
        <f>(BA174-BG174)/(BA174-AZ174)</f>
        <v>0</v>
      </c>
      <c r="BX174">
        <f>(BT174*BR174/BF174)</f>
        <v>0</v>
      </c>
      <c r="BY174">
        <f>(1-BX174)</f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f>$B$11*DQ174+$C$11*DR174+$F$11*EC174*(1-EF174)</f>
        <v>0</v>
      </c>
      <c r="CS174">
        <f>CR174*CT174</f>
        <v>0</v>
      </c>
      <c r="CT174">
        <f>($B$11*$D$9+$C$11*$D$9+$F$11*((EP174+EH174)/MAX(EP174+EH174+EQ174, 0.1)*$I$9+EQ174/MAX(EP174+EH174+EQ174, 0.1)*$J$9))/($B$11+$C$11+$F$11)</f>
        <v>0</v>
      </c>
      <c r="CU174">
        <f>($B$11*$K$9+$C$11*$K$9+$F$11*((EP174+EH174)/MAX(EP174+EH174+EQ174, 0.1)*$P$9+EQ174/MAX(EP174+EH174+EQ174, 0.1)*$Q$9))/($B$11+$C$11+$F$11)</f>
        <v>0</v>
      </c>
      <c r="CV174">
        <v>2.18</v>
      </c>
      <c r="CW174">
        <v>0.5</v>
      </c>
      <c r="CX174" t="s">
        <v>408</v>
      </c>
      <c r="CY174">
        <v>2</v>
      </c>
      <c r="CZ174" t="b">
        <v>1</v>
      </c>
      <c r="DA174">
        <v>1510790942.75</v>
      </c>
      <c r="DB174">
        <v>964.492321428572</v>
      </c>
      <c r="DC174">
        <v>994.598821428571</v>
      </c>
      <c r="DD174">
        <v>25.2437035714286</v>
      </c>
      <c r="DE174">
        <v>24.540775</v>
      </c>
      <c r="DF174">
        <v>954.474214285714</v>
      </c>
      <c r="DG174">
        <v>24.6706392857143</v>
      </c>
      <c r="DH174">
        <v>500.094357142857</v>
      </c>
      <c r="DI174">
        <v>89.6032428571429</v>
      </c>
      <c r="DJ174">
        <v>0.0999002035714286</v>
      </c>
      <c r="DK174">
        <v>26.7684392857143</v>
      </c>
      <c r="DL174">
        <v>27.5216642857143</v>
      </c>
      <c r="DM174">
        <v>999.9</v>
      </c>
      <c r="DN174">
        <v>0</v>
      </c>
      <c r="DO174">
        <v>0</v>
      </c>
      <c r="DP174">
        <v>10016.6289285714</v>
      </c>
      <c r="DQ174">
        <v>0</v>
      </c>
      <c r="DR174">
        <v>9.90820214285714</v>
      </c>
      <c r="DS174">
        <v>-30.106425</v>
      </c>
      <c r="DT174">
        <v>989.470321428572</v>
      </c>
      <c r="DU174">
        <v>1019.621</v>
      </c>
      <c r="DV174">
        <v>0.702929142857143</v>
      </c>
      <c r="DW174">
        <v>994.598821428571</v>
      </c>
      <c r="DX174">
        <v>24.540775</v>
      </c>
      <c r="DY174">
        <v>2.26191821428571</v>
      </c>
      <c r="DZ174">
        <v>2.1989325</v>
      </c>
      <c r="EA174">
        <v>19.4077357142857</v>
      </c>
      <c r="EB174">
        <v>18.9545321428571</v>
      </c>
      <c r="EC174">
        <v>2000.01607142857</v>
      </c>
      <c r="ED174">
        <v>0.979995964285714</v>
      </c>
      <c r="EE174">
        <v>0.0200039714285714</v>
      </c>
      <c r="EF174">
        <v>0</v>
      </c>
      <c r="EG174">
        <v>2.25448214285714</v>
      </c>
      <c r="EH174">
        <v>0</v>
      </c>
      <c r="EI174">
        <v>3723.41107142857</v>
      </c>
      <c r="EJ174">
        <v>17300.2607142857</v>
      </c>
      <c r="EK174">
        <v>39.7365</v>
      </c>
      <c r="EL174">
        <v>39.84125</v>
      </c>
      <c r="EM174">
        <v>39.473</v>
      </c>
      <c r="EN174">
        <v>38.3255714285714</v>
      </c>
      <c r="EO174">
        <v>38.9886785714286</v>
      </c>
      <c r="EP174">
        <v>1960.00607142857</v>
      </c>
      <c r="EQ174">
        <v>40.01</v>
      </c>
      <c r="ER174">
        <v>0</v>
      </c>
      <c r="ES174">
        <v>1679678298.5</v>
      </c>
      <c r="ET174">
        <v>0</v>
      </c>
      <c r="EU174">
        <v>2.292396</v>
      </c>
      <c r="EV174">
        <v>0.521115378456489</v>
      </c>
      <c r="EW174">
        <v>-5.90461537343118</v>
      </c>
      <c r="EX174">
        <v>3723.3436</v>
      </c>
      <c r="EY174">
        <v>15</v>
      </c>
      <c r="EZ174">
        <v>0</v>
      </c>
      <c r="FA174" t="s">
        <v>409</v>
      </c>
      <c r="FB174">
        <v>1510822609</v>
      </c>
      <c r="FC174">
        <v>1510822610</v>
      </c>
      <c r="FD174">
        <v>0</v>
      </c>
      <c r="FE174">
        <v>-0.09</v>
      </c>
      <c r="FF174">
        <v>-0.009</v>
      </c>
      <c r="FG174">
        <v>6.722</v>
      </c>
      <c r="FH174">
        <v>0.497</v>
      </c>
      <c r="FI174">
        <v>420</v>
      </c>
      <c r="FJ174">
        <v>24</v>
      </c>
      <c r="FK174">
        <v>0.26</v>
      </c>
      <c r="FL174">
        <v>0.06</v>
      </c>
      <c r="FM174">
        <v>0.725318375</v>
      </c>
      <c r="FN174">
        <v>-0.354546427767356</v>
      </c>
      <c r="FO174">
        <v>0.0349613070891861</v>
      </c>
      <c r="FP174">
        <v>1</v>
      </c>
      <c r="FQ174">
        <v>1</v>
      </c>
      <c r="FR174">
        <v>1</v>
      </c>
      <c r="FS174" t="s">
        <v>410</v>
      </c>
      <c r="FT174">
        <v>2.97376</v>
      </c>
      <c r="FU174">
        <v>2.75392</v>
      </c>
      <c r="FV174">
        <v>0.163925</v>
      </c>
      <c r="FW174">
        <v>0.168219</v>
      </c>
      <c r="FX174">
        <v>0.105816</v>
      </c>
      <c r="FY174">
        <v>0.105129</v>
      </c>
      <c r="FZ174">
        <v>32530</v>
      </c>
      <c r="GA174">
        <v>35304.5</v>
      </c>
      <c r="GB174">
        <v>35255.8</v>
      </c>
      <c r="GC174">
        <v>38490.1</v>
      </c>
      <c r="GD174">
        <v>44645.1</v>
      </c>
      <c r="GE174">
        <v>49724.2</v>
      </c>
      <c r="GF174">
        <v>55049.3</v>
      </c>
      <c r="GG174">
        <v>61708.8</v>
      </c>
      <c r="GH174">
        <v>1.9938</v>
      </c>
      <c r="GI174">
        <v>1.84265</v>
      </c>
      <c r="GJ174">
        <v>0.119001</v>
      </c>
      <c r="GK174">
        <v>0</v>
      </c>
      <c r="GL174">
        <v>25.5922</v>
      </c>
      <c r="GM174">
        <v>999.9</v>
      </c>
      <c r="GN174">
        <v>67.183</v>
      </c>
      <c r="GO174">
        <v>27.885</v>
      </c>
      <c r="GP174">
        <v>28.2626</v>
      </c>
      <c r="GQ174">
        <v>55.1194</v>
      </c>
      <c r="GR174">
        <v>48.8582</v>
      </c>
      <c r="GS174">
        <v>1</v>
      </c>
      <c r="GT174">
        <v>-0.0636992</v>
      </c>
      <c r="GU174">
        <v>0.717982</v>
      </c>
      <c r="GV174">
        <v>20.1487</v>
      </c>
      <c r="GW174">
        <v>5.19827</v>
      </c>
      <c r="GX174">
        <v>12.004</v>
      </c>
      <c r="GY174">
        <v>4.97525</v>
      </c>
      <c r="GZ174">
        <v>3.29295</v>
      </c>
      <c r="HA174">
        <v>999.9</v>
      </c>
      <c r="HB174">
        <v>9999</v>
      </c>
      <c r="HC174">
        <v>9999</v>
      </c>
      <c r="HD174">
        <v>9999</v>
      </c>
      <c r="HE174">
        <v>1.86279</v>
      </c>
      <c r="HF174">
        <v>1.86783</v>
      </c>
      <c r="HG174">
        <v>1.86766</v>
      </c>
      <c r="HH174">
        <v>1.86873</v>
      </c>
      <c r="HI174">
        <v>1.86966</v>
      </c>
      <c r="HJ174">
        <v>1.86569</v>
      </c>
      <c r="HK174">
        <v>1.86676</v>
      </c>
      <c r="HL174">
        <v>1.86813</v>
      </c>
      <c r="HM174">
        <v>5</v>
      </c>
      <c r="HN174">
        <v>0</v>
      </c>
      <c r="HO174">
        <v>0</v>
      </c>
      <c r="HP174">
        <v>0</v>
      </c>
      <c r="HQ174" t="s">
        <v>411</v>
      </c>
      <c r="HR174" t="s">
        <v>412</v>
      </c>
      <c r="HS174" t="s">
        <v>413</v>
      </c>
      <c r="HT174" t="s">
        <v>413</v>
      </c>
      <c r="HU174" t="s">
        <v>413</v>
      </c>
      <c r="HV174" t="s">
        <v>413</v>
      </c>
      <c r="HW174">
        <v>0</v>
      </c>
      <c r="HX174">
        <v>100</v>
      </c>
      <c r="HY174">
        <v>100</v>
      </c>
      <c r="HZ174">
        <v>10.16</v>
      </c>
      <c r="IA174">
        <v>0.5735</v>
      </c>
      <c r="IB174">
        <v>4.05733592392587</v>
      </c>
      <c r="IC174">
        <v>0.00686039997816796</v>
      </c>
      <c r="ID174">
        <v>-6.09800565113382e-07</v>
      </c>
      <c r="IE174">
        <v>-3.62270322714017e-11</v>
      </c>
      <c r="IF174">
        <v>0.00552775430249796</v>
      </c>
      <c r="IG174">
        <v>-0.0240141547127097</v>
      </c>
      <c r="IH174">
        <v>0.00268956239764471</v>
      </c>
      <c r="II174">
        <v>-3.17667099220491e-05</v>
      </c>
      <c r="IJ174">
        <v>-3</v>
      </c>
      <c r="IK174">
        <v>2046</v>
      </c>
      <c r="IL174">
        <v>1</v>
      </c>
      <c r="IM174">
        <v>25</v>
      </c>
      <c r="IN174">
        <v>-527.6</v>
      </c>
      <c r="IO174">
        <v>-527.7</v>
      </c>
      <c r="IP174">
        <v>2.12402</v>
      </c>
      <c r="IQ174">
        <v>2.61353</v>
      </c>
      <c r="IR174">
        <v>1.54785</v>
      </c>
      <c r="IS174">
        <v>2.30957</v>
      </c>
      <c r="IT174">
        <v>1.34644</v>
      </c>
      <c r="IU174">
        <v>2.39624</v>
      </c>
      <c r="IV174">
        <v>31.9805</v>
      </c>
      <c r="IW174">
        <v>14.7449</v>
      </c>
      <c r="IX174">
        <v>18</v>
      </c>
      <c r="IY174">
        <v>503.994</v>
      </c>
      <c r="IZ174">
        <v>407.24</v>
      </c>
      <c r="JA174">
        <v>23.9667</v>
      </c>
      <c r="JB174">
        <v>26.4355</v>
      </c>
      <c r="JC174">
        <v>30.0002</v>
      </c>
      <c r="JD174">
        <v>26.3911</v>
      </c>
      <c r="JE174">
        <v>26.3356</v>
      </c>
      <c r="JF174">
        <v>42.5195</v>
      </c>
      <c r="JG174">
        <v>23.0418</v>
      </c>
      <c r="JH174">
        <v>100</v>
      </c>
      <c r="JI174">
        <v>23.9455</v>
      </c>
      <c r="JJ174">
        <v>1039.43</v>
      </c>
      <c r="JK174">
        <v>24.6564</v>
      </c>
      <c r="JL174">
        <v>102.162</v>
      </c>
      <c r="JM174">
        <v>102.733</v>
      </c>
    </row>
    <row r="175" spans="1:273">
      <c r="A175">
        <v>159</v>
      </c>
      <c r="B175">
        <v>1510790955.5</v>
      </c>
      <c r="C175">
        <v>2703.90000009537</v>
      </c>
      <c r="D175" t="s">
        <v>728</v>
      </c>
      <c r="E175" t="s">
        <v>729</v>
      </c>
      <c r="F175">
        <v>5</v>
      </c>
      <c r="G175" t="s">
        <v>405</v>
      </c>
      <c r="H175" t="s">
        <v>406</v>
      </c>
      <c r="I175">
        <v>1510790948.01852</v>
      </c>
      <c r="J175">
        <f>(K175)/1000</f>
        <v>0</v>
      </c>
      <c r="K175">
        <f>IF(CZ175, AN175, AH175)</f>
        <v>0</v>
      </c>
      <c r="L175">
        <f>IF(CZ175, AI175, AG175)</f>
        <v>0</v>
      </c>
      <c r="M175">
        <f>DB175 - IF(AU175&gt;1, L175*CV175*100.0/(AW175*DP175), 0)</f>
        <v>0</v>
      </c>
      <c r="N175">
        <f>((T175-J175/2)*M175-L175)/(T175+J175/2)</f>
        <v>0</v>
      </c>
      <c r="O175">
        <f>N175*(DI175+DJ175)/1000.0</f>
        <v>0</v>
      </c>
      <c r="P175">
        <f>(DB175 - IF(AU175&gt;1, L175*CV175*100.0/(AW175*DP175), 0))*(DI175+DJ175)/1000.0</f>
        <v>0</v>
      </c>
      <c r="Q175">
        <f>2.0/((1/S175-1/R175)+SIGN(S175)*SQRT((1/S175-1/R175)*(1/S175-1/R175) + 4*CW175/((CW175+1)*(CW175+1))*(2*1/S175*1/R175-1/R175*1/R175)))</f>
        <v>0</v>
      </c>
      <c r="R175">
        <f>IF(LEFT(CX175,1)&lt;&gt;"0",IF(LEFT(CX175,1)="1",3.0,CY175),$D$5+$E$5*(DP175*DI175/($K$5*1000))+$F$5*(DP175*DI175/($K$5*1000))*MAX(MIN(CV175,$J$5),$I$5)*MAX(MIN(CV175,$J$5),$I$5)+$G$5*MAX(MIN(CV175,$J$5),$I$5)*(DP175*DI175/($K$5*1000))+$H$5*(DP175*DI175/($K$5*1000))*(DP175*DI175/($K$5*1000)))</f>
        <v>0</v>
      </c>
      <c r="S175">
        <f>J175*(1000-(1000*0.61365*exp(17.502*W175/(240.97+W175))/(DI175+DJ175)+DD175)/2)/(1000*0.61365*exp(17.502*W175/(240.97+W175))/(DI175+DJ175)-DD175)</f>
        <v>0</v>
      </c>
      <c r="T175">
        <f>1/((CW175+1)/(Q175/1.6)+1/(R175/1.37)) + CW175/((CW175+1)/(Q175/1.6) + CW175/(R175/1.37))</f>
        <v>0</v>
      </c>
      <c r="U175">
        <f>(CR175*CU175)</f>
        <v>0</v>
      </c>
      <c r="V175">
        <f>(DK175+(U175+2*0.95*5.67E-8*(((DK175+$B$7)+273)^4-(DK175+273)^4)-44100*J175)/(1.84*29.3*R175+8*0.95*5.67E-8*(DK175+273)^3))</f>
        <v>0</v>
      </c>
      <c r="W175">
        <f>($C$7*DL175+$D$7*DM175+$E$7*V175)</f>
        <v>0</v>
      </c>
      <c r="X175">
        <f>0.61365*exp(17.502*W175/(240.97+W175))</f>
        <v>0</v>
      </c>
      <c r="Y175">
        <f>(Z175/AA175*100)</f>
        <v>0</v>
      </c>
      <c r="Z175">
        <f>DD175*(DI175+DJ175)/1000</f>
        <v>0</v>
      </c>
      <c r="AA175">
        <f>0.61365*exp(17.502*DK175/(240.97+DK175))</f>
        <v>0</v>
      </c>
      <c r="AB175">
        <f>(X175-DD175*(DI175+DJ175)/1000)</f>
        <v>0</v>
      </c>
      <c r="AC175">
        <f>(-J175*44100)</f>
        <v>0</v>
      </c>
      <c r="AD175">
        <f>2*29.3*R175*0.92*(DK175-W175)</f>
        <v>0</v>
      </c>
      <c r="AE175">
        <f>2*0.95*5.67E-8*(((DK175+$B$7)+273)^4-(W175+273)^4)</f>
        <v>0</v>
      </c>
      <c r="AF175">
        <f>U175+AE175+AC175+AD175</f>
        <v>0</v>
      </c>
      <c r="AG175">
        <f>DH175*AU175*(DC175-DB175*(1000-AU175*DE175)/(1000-AU175*DD175))/(100*CV175)</f>
        <v>0</v>
      </c>
      <c r="AH175">
        <f>1000*DH175*AU175*(DD175-DE175)/(100*CV175*(1000-AU175*DD175))</f>
        <v>0</v>
      </c>
      <c r="AI175">
        <f>(AJ175 - AK175 - DI175*1E3/(8.314*(DK175+273.15)) * AM175/DH175 * AL175) * DH175/(100*CV175) * (1000 - DE175)/1000</f>
        <v>0</v>
      </c>
      <c r="AJ175">
        <v>1055.05981787005</v>
      </c>
      <c r="AK175">
        <v>1031.47406060606</v>
      </c>
      <c r="AL175">
        <v>3.49099815856472</v>
      </c>
      <c r="AM175">
        <v>64.2423246042722</v>
      </c>
      <c r="AN175">
        <f>(AP175 - AO175 + DI175*1E3/(8.314*(DK175+273.15)) * AR175/DH175 * AQ175) * DH175/(100*CV175) * 1000/(1000 - AP175)</f>
        <v>0</v>
      </c>
      <c r="AO175">
        <v>24.582959463603</v>
      </c>
      <c r="AP175">
        <v>25.2558678787879</v>
      </c>
      <c r="AQ175">
        <v>1.18077755221766e-05</v>
      </c>
      <c r="AR175">
        <v>102.202052282038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MAX(0,($B$13+$C$13*DP175)/(1+$D$13*DP175)*DI175/(DK175+273)*$E$13)</f>
        <v>0</v>
      </c>
      <c r="AX175" t="s">
        <v>407</v>
      </c>
      <c r="AY175" t="s">
        <v>407</v>
      </c>
      <c r="AZ175">
        <v>0</v>
      </c>
      <c r="BA175">
        <v>0</v>
      </c>
      <c r="BB175">
        <f>1-AZ175/BA175</f>
        <v>0</v>
      </c>
      <c r="BC175">
        <v>0</v>
      </c>
      <c r="BD175" t="s">
        <v>407</v>
      </c>
      <c r="BE175" t="s">
        <v>407</v>
      </c>
      <c r="BF175">
        <v>0</v>
      </c>
      <c r="BG175">
        <v>0</v>
      </c>
      <c r="BH175">
        <f>1-BF175/BG175</f>
        <v>0</v>
      </c>
      <c r="BI175">
        <v>0.5</v>
      </c>
      <c r="BJ175">
        <f>CS175</f>
        <v>0</v>
      </c>
      <c r="BK175">
        <f>L175</f>
        <v>0</v>
      </c>
      <c r="BL175">
        <f>BH175*BI175*BJ175</f>
        <v>0</v>
      </c>
      <c r="BM175">
        <f>(BK175-BC175)/BJ175</f>
        <v>0</v>
      </c>
      <c r="BN175">
        <f>(BA175-BG175)/BG175</f>
        <v>0</v>
      </c>
      <c r="BO175">
        <f>AZ175/(BB175+AZ175/BG175)</f>
        <v>0</v>
      </c>
      <c r="BP175" t="s">
        <v>407</v>
      </c>
      <c r="BQ175">
        <v>0</v>
      </c>
      <c r="BR175">
        <f>IF(BQ175&lt;&gt;0, BQ175, BO175)</f>
        <v>0</v>
      </c>
      <c r="BS175">
        <f>1-BR175/BG175</f>
        <v>0</v>
      </c>
      <c r="BT175">
        <f>(BG175-BF175)/(BG175-BR175)</f>
        <v>0</v>
      </c>
      <c r="BU175">
        <f>(BA175-BG175)/(BA175-BR175)</f>
        <v>0</v>
      </c>
      <c r="BV175">
        <f>(BG175-BF175)/(BG175-AZ175)</f>
        <v>0</v>
      </c>
      <c r="BW175">
        <f>(BA175-BG175)/(BA175-AZ175)</f>
        <v>0</v>
      </c>
      <c r="BX175">
        <f>(BT175*BR175/BF175)</f>
        <v>0</v>
      </c>
      <c r="BY175">
        <f>(1-BX175)</f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f>$B$11*DQ175+$C$11*DR175+$F$11*EC175*(1-EF175)</f>
        <v>0</v>
      </c>
      <c r="CS175">
        <f>CR175*CT175</f>
        <v>0</v>
      </c>
      <c r="CT175">
        <f>($B$11*$D$9+$C$11*$D$9+$F$11*((EP175+EH175)/MAX(EP175+EH175+EQ175, 0.1)*$I$9+EQ175/MAX(EP175+EH175+EQ175, 0.1)*$J$9))/($B$11+$C$11+$F$11)</f>
        <v>0</v>
      </c>
      <c r="CU175">
        <f>($B$11*$K$9+$C$11*$K$9+$F$11*((EP175+EH175)/MAX(EP175+EH175+EQ175, 0.1)*$P$9+EQ175/MAX(EP175+EH175+EQ175, 0.1)*$Q$9))/($B$11+$C$11+$F$11)</f>
        <v>0</v>
      </c>
      <c r="CV175">
        <v>2.18</v>
      </c>
      <c r="CW175">
        <v>0.5</v>
      </c>
      <c r="CX175" t="s">
        <v>408</v>
      </c>
      <c r="CY175">
        <v>2</v>
      </c>
      <c r="CZ175" t="b">
        <v>1</v>
      </c>
      <c r="DA175">
        <v>1510790948.01852</v>
      </c>
      <c r="DB175">
        <v>981.987370370371</v>
      </c>
      <c r="DC175">
        <v>1012.4422962963</v>
      </c>
      <c r="DD175">
        <v>25.2484</v>
      </c>
      <c r="DE175">
        <v>24.5636444444444</v>
      </c>
      <c r="DF175">
        <v>971.871962962963</v>
      </c>
      <c r="DG175">
        <v>24.6751148148148</v>
      </c>
      <c r="DH175">
        <v>500.083962962963</v>
      </c>
      <c r="DI175">
        <v>89.6045148148148</v>
      </c>
      <c r="DJ175">
        <v>0.100016614814815</v>
      </c>
      <c r="DK175">
        <v>26.7634333333333</v>
      </c>
      <c r="DL175">
        <v>27.5313259259259</v>
      </c>
      <c r="DM175">
        <v>999.9</v>
      </c>
      <c r="DN175">
        <v>0</v>
      </c>
      <c r="DO175">
        <v>0</v>
      </c>
      <c r="DP175">
        <v>10005.4181481481</v>
      </c>
      <c r="DQ175">
        <v>0</v>
      </c>
      <c r="DR175">
        <v>9.91446148148148</v>
      </c>
      <c r="DS175">
        <v>-30.4549185185185</v>
      </c>
      <c r="DT175">
        <v>1007.42318518519</v>
      </c>
      <c r="DU175">
        <v>1037.93703703704</v>
      </c>
      <c r="DV175">
        <v>0.684755555555555</v>
      </c>
      <c r="DW175">
        <v>1012.4422962963</v>
      </c>
      <c r="DX175">
        <v>24.5636444444444</v>
      </c>
      <c r="DY175">
        <v>2.26237148148148</v>
      </c>
      <c r="DZ175">
        <v>2.2010137037037</v>
      </c>
      <c r="EA175">
        <v>19.4109481481481</v>
      </c>
      <c r="EB175">
        <v>18.9696925925926</v>
      </c>
      <c r="EC175">
        <v>1999.99481481481</v>
      </c>
      <c r="ED175">
        <v>0.979995666666666</v>
      </c>
      <c r="EE175">
        <v>0.0200042888888889</v>
      </c>
      <c r="EF175">
        <v>0</v>
      </c>
      <c r="EG175">
        <v>2.24938148148148</v>
      </c>
      <c r="EH175">
        <v>0</v>
      </c>
      <c r="EI175">
        <v>3723.06444444444</v>
      </c>
      <c r="EJ175">
        <v>17300.0740740741</v>
      </c>
      <c r="EK175">
        <v>39.715</v>
      </c>
      <c r="EL175">
        <v>39.8144074074074</v>
      </c>
      <c r="EM175">
        <v>39.451</v>
      </c>
      <c r="EN175">
        <v>38.289037037037</v>
      </c>
      <c r="EO175">
        <v>38.9626666666667</v>
      </c>
      <c r="EP175">
        <v>1959.98481481481</v>
      </c>
      <c r="EQ175">
        <v>40.01</v>
      </c>
      <c r="ER175">
        <v>0</v>
      </c>
      <c r="ES175">
        <v>1679678303.9</v>
      </c>
      <c r="ET175">
        <v>0</v>
      </c>
      <c r="EU175">
        <v>2.27176153846154</v>
      </c>
      <c r="EV175">
        <v>-0.20372649523974</v>
      </c>
      <c r="EW175">
        <v>-3.47316239819728</v>
      </c>
      <c r="EX175">
        <v>3723.02269230769</v>
      </c>
      <c r="EY175">
        <v>15</v>
      </c>
      <c r="EZ175">
        <v>0</v>
      </c>
      <c r="FA175" t="s">
        <v>409</v>
      </c>
      <c r="FB175">
        <v>1510822609</v>
      </c>
      <c r="FC175">
        <v>1510822610</v>
      </c>
      <c r="FD175">
        <v>0</v>
      </c>
      <c r="FE175">
        <v>-0.09</v>
      </c>
      <c r="FF175">
        <v>-0.009</v>
      </c>
      <c r="FG175">
        <v>6.722</v>
      </c>
      <c r="FH175">
        <v>0.497</v>
      </c>
      <c r="FI175">
        <v>420</v>
      </c>
      <c r="FJ175">
        <v>24</v>
      </c>
      <c r="FK175">
        <v>0.26</v>
      </c>
      <c r="FL175">
        <v>0.06</v>
      </c>
      <c r="FM175">
        <v>0.6951748</v>
      </c>
      <c r="FN175">
        <v>-0.222951377110694</v>
      </c>
      <c r="FO175">
        <v>0.022575533212086</v>
      </c>
      <c r="FP175">
        <v>1</v>
      </c>
      <c r="FQ175">
        <v>1</v>
      </c>
      <c r="FR175">
        <v>1</v>
      </c>
      <c r="FS175" t="s">
        <v>410</v>
      </c>
      <c r="FT175">
        <v>2.97365</v>
      </c>
      <c r="FU175">
        <v>2.75365</v>
      </c>
      <c r="FV175">
        <v>0.165721</v>
      </c>
      <c r="FW175">
        <v>0.169925</v>
      </c>
      <c r="FX175">
        <v>0.105823</v>
      </c>
      <c r="FY175">
        <v>0.10513</v>
      </c>
      <c r="FZ175">
        <v>32460.2</v>
      </c>
      <c r="GA175">
        <v>35231.9</v>
      </c>
      <c r="GB175">
        <v>35255.8</v>
      </c>
      <c r="GC175">
        <v>38489.8</v>
      </c>
      <c r="GD175">
        <v>44644.9</v>
      </c>
      <c r="GE175">
        <v>49723.6</v>
      </c>
      <c r="GF175">
        <v>55049.4</v>
      </c>
      <c r="GG175">
        <v>61708.2</v>
      </c>
      <c r="GH175">
        <v>1.99385</v>
      </c>
      <c r="GI175">
        <v>1.84295</v>
      </c>
      <c r="GJ175">
        <v>0.118375</v>
      </c>
      <c r="GK175">
        <v>0</v>
      </c>
      <c r="GL175">
        <v>25.5907</v>
      </c>
      <c r="GM175">
        <v>999.9</v>
      </c>
      <c r="GN175">
        <v>67.183</v>
      </c>
      <c r="GO175">
        <v>27.885</v>
      </c>
      <c r="GP175">
        <v>28.2611</v>
      </c>
      <c r="GQ175">
        <v>55.3094</v>
      </c>
      <c r="GR175">
        <v>49.0264</v>
      </c>
      <c r="GS175">
        <v>1</v>
      </c>
      <c r="GT175">
        <v>-0.0632927</v>
      </c>
      <c r="GU175">
        <v>0.777982</v>
      </c>
      <c r="GV175">
        <v>20.1484</v>
      </c>
      <c r="GW175">
        <v>5.19842</v>
      </c>
      <c r="GX175">
        <v>12.004</v>
      </c>
      <c r="GY175">
        <v>4.97545</v>
      </c>
      <c r="GZ175">
        <v>3.29303</v>
      </c>
      <c r="HA175">
        <v>999.9</v>
      </c>
      <c r="HB175">
        <v>9999</v>
      </c>
      <c r="HC175">
        <v>9999</v>
      </c>
      <c r="HD175">
        <v>9999</v>
      </c>
      <c r="HE175">
        <v>1.86279</v>
      </c>
      <c r="HF175">
        <v>1.86783</v>
      </c>
      <c r="HG175">
        <v>1.86764</v>
      </c>
      <c r="HH175">
        <v>1.86874</v>
      </c>
      <c r="HI175">
        <v>1.86965</v>
      </c>
      <c r="HJ175">
        <v>1.86568</v>
      </c>
      <c r="HK175">
        <v>1.86676</v>
      </c>
      <c r="HL175">
        <v>1.86813</v>
      </c>
      <c r="HM175">
        <v>5</v>
      </c>
      <c r="HN175">
        <v>0</v>
      </c>
      <c r="HO175">
        <v>0</v>
      </c>
      <c r="HP175">
        <v>0</v>
      </c>
      <c r="HQ175" t="s">
        <v>411</v>
      </c>
      <c r="HR175" t="s">
        <v>412</v>
      </c>
      <c r="HS175" t="s">
        <v>413</v>
      </c>
      <c r="HT175" t="s">
        <v>413</v>
      </c>
      <c r="HU175" t="s">
        <v>413</v>
      </c>
      <c r="HV175" t="s">
        <v>413</v>
      </c>
      <c r="HW175">
        <v>0</v>
      </c>
      <c r="HX175">
        <v>100</v>
      </c>
      <c r="HY175">
        <v>100</v>
      </c>
      <c r="HZ175">
        <v>10.25</v>
      </c>
      <c r="IA175">
        <v>0.5737</v>
      </c>
      <c r="IB175">
        <v>4.05733592392587</v>
      </c>
      <c r="IC175">
        <v>0.00686039997816796</v>
      </c>
      <c r="ID175">
        <v>-6.09800565113382e-07</v>
      </c>
      <c r="IE175">
        <v>-3.62270322714017e-11</v>
      </c>
      <c r="IF175">
        <v>0.00552775430249796</v>
      </c>
      <c r="IG175">
        <v>-0.0240141547127097</v>
      </c>
      <c r="IH175">
        <v>0.00268956239764471</v>
      </c>
      <c r="II175">
        <v>-3.17667099220491e-05</v>
      </c>
      <c r="IJ175">
        <v>-3</v>
      </c>
      <c r="IK175">
        <v>2046</v>
      </c>
      <c r="IL175">
        <v>1</v>
      </c>
      <c r="IM175">
        <v>25</v>
      </c>
      <c r="IN175">
        <v>-527.6</v>
      </c>
      <c r="IO175">
        <v>-527.6</v>
      </c>
      <c r="IP175">
        <v>2.14722</v>
      </c>
      <c r="IQ175">
        <v>2.6123</v>
      </c>
      <c r="IR175">
        <v>1.54785</v>
      </c>
      <c r="IS175">
        <v>2.30957</v>
      </c>
      <c r="IT175">
        <v>1.34644</v>
      </c>
      <c r="IU175">
        <v>2.29126</v>
      </c>
      <c r="IV175">
        <v>31.9805</v>
      </c>
      <c r="IW175">
        <v>14.7362</v>
      </c>
      <c r="IX175">
        <v>18</v>
      </c>
      <c r="IY175">
        <v>504.028</v>
      </c>
      <c r="IZ175">
        <v>407.408</v>
      </c>
      <c r="JA175">
        <v>23.9373</v>
      </c>
      <c r="JB175">
        <v>26.4355</v>
      </c>
      <c r="JC175">
        <v>30.0001</v>
      </c>
      <c r="JD175">
        <v>26.3911</v>
      </c>
      <c r="JE175">
        <v>26.3356</v>
      </c>
      <c r="JF175">
        <v>43.1048</v>
      </c>
      <c r="JG175">
        <v>22.7654</v>
      </c>
      <c r="JH175">
        <v>100</v>
      </c>
      <c r="JI175">
        <v>23.9066</v>
      </c>
      <c r="JJ175">
        <v>1059.64</v>
      </c>
      <c r="JK175">
        <v>24.6752</v>
      </c>
      <c r="JL175">
        <v>102.163</v>
      </c>
      <c r="JM175">
        <v>102.732</v>
      </c>
    </row>
    <row r="176" spans="1:273">
      <c r="A176">
        <v>160</v>
      </c>
      <c r="B176">
        <v>1510790960.5</v>
      </c>
      <c r="C176">
        <v>2708.90000009537</v>
      </c>
      <c r="D176" t="s">
        <v>730</v>
      </c>
      <c r="E176" t="s">
        <v>731</v>
      </c>
      <c r="F176">
        <v>5</v>
      </c>
      <c r="G176" t="s">
        <v>405</v>
      </c>
      <c r="H176" t="s">
        <v>406</v>
      </c>
      <c r="I176">
        <v>1510790952.73214</v>
      </c>
      <c r="J176">
        <f>(K176)/1000</f>
        <v>0</v>
      </c>
      <c r="K176">
        <f>IF(CZ176, AN176, AH176)</f>
        <v>0</v>
      </c>
      <c r="L176">
        <f>IF(CZ176, AI176, AG176)</f>
        <v>0</v>
      </c>
      <c r="M176">
        <f>DB176 - IF(AU176&gt;1, L176*CV176*100.0/(AW176*DP176), 0)</f>
        <v>0</v>
      </c>
      <c r="N176">
        <f>((T176-J176/2)*M176-L176)/(T176+J176/2)</f>
        <v>0</v>
      </c>
      <c r="O176">
        <f>N176*(DI176+DJ176)/1000.0</f>
        <v>0</v>
      </c>
      <c r="P176">
        <f>(DB176 - IF(AU176&gt;1, L176*CV176*100.0/(AW176*DP176), 0))*(DI176+DJ176)/1000.0</f>
        <v>0</v>
      </c>
      <c r="Q176">
        <f>2.0/((1/S176-1/R176)+SIGN(S176)*SQRT((1/S176-1/R176)*(1/S176-1/R176) + 4*CW176/((CW176+1)*(CW176+1))*(2*1/S176*1/R176-1/R176*1/R176)))</f>
        <v>0</v>
      </c>
      <c r="R176">
        <f>IF(LEFT(CX176,1)&lt;&gt;"0",IF(LEFT(CX176,1)="1",3.0,CY176),$D$5+$E$5*(DP176*DI176/($K$5*1000))+$F$5*(DP176*DI176/($K$5*1000))*MAX(MIN(CV176,$J$5),$I$5)*MAX(MIN(CV176,$J$5),$I$5)+$G$5*MAX(MIN(CV176,$J$5),$I$5)*(DP176*DI176/($K$5*1000))+$H$5*(DP176*DI176/($K$5*1000))*(DP176*DI176/($K$5*1000)))</f>
        <v>0</v>
      </c>
      <c r="S176">
        <f>J176*(1000-(1000*0.61365*exp(17.502*W176/(240.97+W176))/(DI176+DJ176)+DD176)/2)/(1000*0.61365*exp(17.502*W176/(240.97+W176))/(DI176+DJ176)-DD176)</f>
        <v>0</v>
      </c>
      <c r="T176">
        <f>1/((CW176+1)/(Q176/1.6)+1/(R176/1.37)) + CW176/((CW176+1)/(Q176/1.6) + CW176/(R176/1.37))</f>
        <v>0</v>
      </c>
      <c r="U176">
        <f>(CR176*CU176)</f>
        <v>0</v>
      </c>
      <c r="V176">
        <f>(DK176+(U176+2*0.95*5.67E-8*(((DK176+$B$7)+273)^4-(DK176+273)^4)-44100*J176)/(1.84*29.3*R176+8*0.95*5.67E-8*(DK176+273)^3))</f>
        <v>0</v>
      </c>
      <c r="W176">
        <f>($C$7*DL176+$D$7*DM176+$E$7*V176)</f>
        <v>0</v>
      </c>
      <c r="X176">
        <f>0.61365*exp(17.502*W176/(240.97+W176))</f>
        <v>0</v>
      </c>
      <c r="Y176">
        <f>(Z176/AA176*100)</f>
        <v>0</v>
      </c>
      <c r="Z176">
        <f>DD176*(DI176+DJ176)/1000</f>
        <v>0</v>
      </c>
      <c r="AA176">
        <f>0.61365*exp(17.502*DK176/(240.97+DK176))</f>
        <v>0</v>
      </c>
      <c r="AB176">
        <f>(X176-DD176*(DI176+DJ176)/1000)</f>
        <v>0</v>
      </c>
      <c r="AC176">
        <f>(-J176*44100)</f>
        <v>0</v>
      </c>
      <c r="AD176">
        <f>2*29.3*R176*0.92*(DK176-W176)</f>
        <v>0</v>
      </c>
      <c r="AE176">
        <f>2*0.95*5.67E-8*(((DK176+$B$7)+273)^4-(W176+273)^4)</f>
        <v>0</v>
      </c>
      <c r="AF176">
        <f>U176+AE176+AC176+AD176</f>
        <v>0</v>
      </c>
      <c r="AG176">
        <f>DH176*AU176*(DC176-DB176*(1000-AU176*DE176)/(1000-AU176*DD176))/(100*CV176)</f>
        <v>0</v>
      </c>
      <c r="AH176">
        <f>1000*DH176*AU176*(DD176-DE176)/(100*CV176*(1000-AU176*DD176))</f>
        <v>0</v>
      </c>
      <c r="AI176">
        <f>(AJ176 - AK176 - DI176*1E3/(8.314*(DK176+273.15)) * AM176/DH176 * AL176) * DH176/(100*CV176) * (1000 - DE176)/1000</f>
        <v>0</v>
      </c>
      <c r="AJ176">
        <v>1071.57039182825</v>
      </c>
      <c r="AK176">
        <v>1048.50218181818</v>
      </c>
      <c r="AL176">
        <v>3.39880360766848</v>
      </c>
      <c r="AM176">
        <v>64.2423246042722</v>
      </c>
      <c r="AN176">
        <f>(AP176 - AO176 + DI176*1E3/(8.314*(DK176+273.15)) * AR176/DH176 * AQ176) * DH176/(100*CV176) * 1000/(1000 - AP176)</f>
        <v>0</v>
      </c>
      <c r="AO176">
        <v>24.5887965640185</v>
      </c>
      <c r="AP176">
        <v>25.2519109090909</v>
      </c>
      <c r="AQ176">
        <v>-1.00020337456701e-05</v>
      </c>
      <c r="AR176">
        <v>102.202052282038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MAX(0,($B$13+$C$13*DP176)/(1+$D$13*DP176)*DI176/(DK176+273)*$E$13)</f>
        <v>0</v>
      </c>
      <c r="AX176" t="s">
        <v>407</v>
      </c>
      <c r="AY176" t="s">
        <v>407</v>
      </c>
      <c r="AZ176">
        <v>0</v>
      </c>
      <c r="BA176">
        <v>0</v>
      </c>
      <c r="BB176">
        <f>1-AZ176/BA176</f>
        <v>0</v>
      </c>
      <c r="BC176">
        <v>0</v>
      </c>
      <c r="BD176" t="s">
        <v>407</v>
      </c>
      <c r="BE176" t="s">
        <v>407</v>
      </c>
      <c r="BF176">
        <v>0</v>
      </c>
      <c r="BG176">
        <v>0</v>
      </c>
      <c r="BH176">
        <f>1-BF176/BG176</f>
        <v>0</v>
      </c>
      <c r="BI176">
        <v>0.5</v>
      </c>
      <c r="BJ176">
        <f>CS176</f>
        <v>0</v>
      </c>
      <c r="BK176">
        <f>L176</f>
        <v>0</v>
      </c>
      <c r="BL176">
        <f>BH176*BI176*BJ176</f>
        <v>0</v>
      </c>
      <c r="BM176">
        <f>(BK176-BC176)/BJ176</f>
        <v>0</v>
      </c>
      <c r="BN176">
        <f>(BA176-BG176)/BG176</f>
        <v>0</v>
      </c>
      <c r="BO176">
        <f>AZ176/(BB176+AZ176/BG176)</f>
        <v>0</v>
      </c>
      <c r="BP176" t="s">
        <v>407</v>
      </c>
      <c r="BQ176">
        <v>0</v>
      </c>
      <c r="BR176">
        <f>IF(BQ176&lt;&gt;0, BQ176, BO176)</f>
        <v>0</v>
      </c>
      <c r="BS176">
        <f>1-BR176/BG176</f>
        <v>0</v>
      </c>
      <c r="BT176">
        <f>(BG176-BF176)/(BG176-BR176)</f>
        <v>0</v>
      </c>
      <c r="BU176">
        <f>(BA176-BG176)/(BA176-BR176)</f>
        <v>0</v>
      </c>
      <c r="BV176">
        <f>(BG176-BF176)/(BG176-AZ176)</f>
        <v>0</v>
      </c>
      <c r="BW176">
        <f>(BA176-BG176)/(BA176-AZ176)</f>
        <v>0</v>
      </c>
      <c r="BX176">
        <f>(BT176*BR176/BF176)</f>
        <v>0</v>
      </c>
      <c r="BY176">
        <f>(1-BX176)</f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f>$B$11*DQ176+$C$11*DR176+$F$11*EC176*(1-EF176)</f>
        <v>0</v>
      </c>
      <c r="CS176">
        <f>CR176*CT176</f>
        <v>0</v>
      </c>
      <c r="CT176">
        <f>($B$11*$D$9+$C$11*$D$9+$F$11*((EP176+EH176)/MAX(EP176+EH176+EQ176, 0.1)*$I$9+EQ176/MAX(EP176+EH176+EQ176, 0.1)*$J$9))/($B$11+$C$11+$F$11)</f>
        <v>0</v>
      </c>
      <c r="CU176">
        <f>($B$11*$K$9+$C$11*$K$9+$F$11*((EP176+EH176)/MAX(EP176+EH176+EQ176, 0.1)*$P$9+EQ176/MAX(EP176+EH176+EQ176, 0.1)*$Q$9))/($B$11+$C$11+$F$11)</f>
        <v>0</v>
      </c>
      <c r="CV176">
        <v>2.18</v>
      </c>
      <c r="CW176">
        <v>0.5</v>
      </c>
      <c r="CX176" t="s">
        <v>408</v>
      </c>
      <c r="CY176">
        <v>2</v>
      </c>
      <c r="CZ176" t="b">
        <v>1</v>
      </c>
      <c r="DA176">
        <v>1510790952.73214</v>
      </c>
      <c r="DB176">
        <v>997.722678571428</v>
      </c>
      <c r="DC176">
        <v>1028.18892857143</v>
      </c>
      <c r="DD176">
        <v>25.251725</v>
      </c>
      <c r="DE176">
        <v>24.582125</v>
      </c>
      <c r="DF176">
        <v>987.519928571429</v>
      </c>
      <c r="DG176">
        <v>24.6782678571429</v>
      </c>
      <c r="DH176">
        <v>500.065571428571</v>
      </c>
      <c r="DI176">
        <v>89.6053142857143</v>
      </c>
      <c r="DJ176">
        <v>0.0999273892857143</v>
      </c>
      <c r="DK176">
        <v>26.7566428571429</v>
      </c>
      <c r="DL176">
        <v>27.5335607142857</v>
      </c>
      <c r="DM176">
        <v>999.9</v>
      </c>
      <c r="DN176">
        <v>0</v>
      </c>
      <c r="DO176">
        <v>0</v>
      </c>
      <c r="DP176">
        <v>10000.3996428571</v>
      </c>
      <c r="DQ176">
        <v>0</v>
      </c>
      <c r="DR176">
        <v>9.906625</v>
      </c>
      <c r="DS176">
        <v>-30.4660928571429</v>
      </c>
      <c r="DT176">
        <v>1023.56939285714</v>
      </c>
      <c r="DU176">
        <v>1054.09964285714</v>
      </c>
      <c r="DV176">
        <v>0.669604535714286</v>
      </c>
      <c r="DW176">
        <v>1028.18892857143</v>
      </c>
      <c r="DX176">
        <v>24.582125</v>
      </c>
      <c r="DY176">
        <v>2.26269</v>
      </c>
      <c r="DZ176">
        <v>2.20268928571429</v>
      </c>
      <c r="EA176">
        <v>19.4132071428571</v>
      </c>
      <c r="EB176">
        <v>18.9818785714286</v>
      </c>
      <c r="EC176">
        <v>1999.9875</v>
      </c>
      <c r="ED176">
        <v>0.979995535714285</v>
      </c>
      <c r="EE176">
        <v>0.0200044285714286</v>
      </c>
      <c r="EF176">
        <v>0</v>
      </c>
      <c r="EG176">
        <v>2.28396785714286</v>
      </c>
      <c r="EH176">
        <v>0</v>
      </c>
      <c r="EI176">
        <v>3722.78428571429</v>
      </c>
      <c r="EJ176">
        <v>17300.0142857143</v>
      </c>
      <c r="EK176">
        <v>39.6849285714286</v>
      </c>
      <c r="EL176">
        <v>39.7898571428571</v>
      </c>
      <c r="EM176">
        <v>39.4170714285714</v>
      </c>
      <c r="EN176">
        <v>38.2699285714286</v>
      </c>
      <c r="EO176">
        <v>38.9371428571429</v>
      </c>
      <c r="EP176">
        <v>1959.9775</v>
      </c>
      <c r="EQ176">
        <v>40.01</v>
      </c>
      <c r="ER176">
        <v>0</v>
      </c>
      <c r="ES176">
        <v>1679678308.7</v>
      </c>
      <c r="ET176">
        <v>0</v>
      </c>
      <c r="EU176">
        <v>2.29382307692308</v>
      </c>
      <c r="EV176">
        <v>-0.0525128190214606</v>
      </c>
      <c r="EW176">
        <v>-1.21196581822047</v>
      </c>
      <c r="EX176">
        <v>3722.74807692308</v>
      </c>
      <c r="EY176">
        <v>15</v>
      </c>
      <c r="EZ176">
        <v>0</v>
      </c>
      <c r="FA176" t="s">
        <v>409</v>
      </c>
      <c r="FB176">
        <v>1510822609</v>
      </c>
      <c r="FC176">
        <v>1510822610</v>
      </c>
      <c r="FD176">
        <v>0</v>
      </c>
      <c r="FE176">
        <v>-0.09</v>
      </c>
      <c r="FF176">
        <v>-0.009</v>
      </c>
      <c r="FG176">
        <v>6.722</v>
      </c>
      <c r="FH176">
        <v>0.497</v>
      </c>
      <c r="FI176">
        <v>420</v>
      </c>
      <c r="FJ176">
        <v>24</v>
      </c>
      <c r="FK176">
        <v>0.26</v>
      </c>
      <c r="FL176">
        <v>0.06</v>
      </c>
      <c r="FM176">
        <v>0.681758390243903</v>
      </c>
      <c r="FN176">
        <v>-0.173501101045294</v>
      </c>
      <c r="FO176">
        <v>0.0186121724710366</v>
      </c>
      <c r="FP176">
        <v>1</v>
      </c>
      <c r="FQ176">
        <v>1</v>
      </c>
      <c r="FR176">
        <v>1</v>
      </c>
      <c r="FS176" t="s">
        <v>410</v>
      </c>
      <c r="FT176">
        <v>2.97352</v>
      </c>
      <c r="FU176">
        <v>2.75404</v>
      </c>
      <c r="FV176">
        <v>0.167484</v>
      </c>
      <c r="FW176">
        <v>0.171716</v>
      </c>
      <c r="FX176">
        <v>0.10582</v>
      </c>
      <c r="FY176">
        <v>0.105291</v>
      </c>
      <c r="FZ176">
        <v>32391.7</v>
      </c>
      <c r="GA176">
        <v>35156.3</v>
      </c>
      <c r="GB176">
        <v>35255.8</v>
      </c>
      <c r="GC176">
        <v>38490.2</v>
      </c>
      <c r="GD176">
        <v>44645.1</v>
      </c>
      <c r="GE176">
        <v>49715.3</v>
      </c>
      <c r="GF176">
        <v>55049.4</v>
      </c>
      <c r="GG176">
        <v>61708.8</v>
      </c>
      <c r="GH176">
        <v>1.99365</v>
      </c>
      <c r="GI176">
        <v>1.84267</v>
      </c>
      <c r="GJ176">
        <v>0.118837</v>
      </c>
      <c r="GK176">
        <v>0</v>
      </c>
      <c r="GL176">
        <v>25.5878</v>
      </c>
      <c r="GM176">
        <v>999.9</v>
      </c>
      <c r="GN176">
        <v>67.183</v>
      </c>
      <c r="GO176">
        <v>27.885</v>
      </c>
      <c r="GP176">
        <v>28.264</v>
      </c>
      <c r="GQ176">
        <v>55.4693</v>
      </c>
      <c r="GR176">
        <v>49.1827</v>
      </c>
      <c r="GS176">
        <v>1</v>
      </c>
      <c r="GT176">
        <v>-0.0631784</v>
      </c>
      <c r="GU176">
        <v>0.801634</v>
      </c>
      <c r="GV176">
        <v>20.1483</v>
      </c>
      <c r="GW176">
        <v>5.19872</v>
      </c>
      <c r="GX176">
        <v>12.004</v>
      </c>
      <c r="GY176">
        <v>4.97545</v>
      </c>
      <c r="GZ176">
        <v>3.29298</v>
      </c>
      <c r="HA176">
        <v>999.9</v>
      </c>
      <c r="HB176">
        <v>9999</v>
      </c>
      <c r="HC176">
        <v>9999</v>
      </c>
      <c r="HD176">
        <v>9999</v>
      </c>
      <c r="HE176">
        <v>1.86279</v>
      </c>
      <c r="HF176">
        <v>1.86783</v>
      </c>
      <c r="HG176">
        <v>1.86764</v>
      </c>
      <c r="HH176">
        <v>1.86873</v>
      </c>
      <c r="HI176">
        <v>1.86965</v>
      </c>
      <c r="HJ176">
        <v>1.86568</v>
      </c>
      <c r="HK176">
        <v>1.86676</v>
      </c>
      <c r="HL176">
        <v>1.86813</v>
      </c>
      <c r="HM176">
        <v>5</v>
      </c>
      <c r="HN176">
        <v>0</v>
      </c>
      <c r="HO176">
        <v>0</v>
      </c>
      <c r="HP176">
        <v>0</v>
      </c>
      <c r="HQ176" t="s">
        <v>411</v>
      </c>
      <c r="HR176" t="s">
        <v>412</v>
      </c>
      <c r="HS176" t="s">
        <v>413</v>
      </c>
      <c r="HT176" t="s">
        <v>413</v>
      </c>
      <c r="HU176" t="s">
        <v>413</v>
      </c>
      <c r="HV176" t="s">
        <v>413</v>
      </c>
      <c r="HW176">
        <v>0</v>
      </c>
      <c r="HX176">
        <v>100</v>
      </c>
      <c r="HY176">
        <v>100</v>
      </c>
      <c r="HZ176">
        <v>10.34</v>
      </c>
      <c r="IA176">
        <v>0.5735</v>
      </c>
      <c r="IB176">
        <v>4.05733592392587</v>
      </c>
      <c r="IC176">
        <v>0.00686039997816796</v>
      </c>
      <c r="ID176">
        <v>-6.09800565113382e-07</v>
      </c>
      <c r="IE176">
        <v>-3.62270322714017e-11</v>
      </c>
      <c r="IF176">
        <v>0.00552775430249796</v>
      </c>
      <c r="IG176">
        <v>-0.0240141547127097</v>
      </c>
      <c r="IH176">
        <v>0.00268956239764471</v>
      </c>
      <c r="II176">
        <v>-3.17667099220491e-05</v>
      </c>
      <c r="IJ176">
        <v>-3</v>
      </c>
      <c r="IK176">
        <v>2046</v>
      </c>
      <c r="IL176">
        <v>1</v>
      </c>
      <c r="IM176">
        <v>25</v>
      </c>
      <c r="IN176">
        <v>-527.5</v>
      </c>
      <c r="IO176">
        <v>-527.5</v>
      </c>
      <c r="IP176">
        <v>2.17896</v>
      </c>
      <c r="IQ176">
        <v>2.60742</v>
      </c>
      <c r="IR176">
        <v>1.54785</v>
      </c>
      <c r="IS176">
        <v>2.30957</v>
      </c>
      <c r="IT176">
        <v>1.34644</v>
      </c>
      <c r="IU176">
        <v>2.34253</v>
      </c>
      <c r="IV176">
        <v>31.9805</v>
      </c>
      <c r="IW176">
        <v>14.7449</v>
      </c>
      <c r="IX176">
        <v>18</v>
      </c>
      <c r="IY176">
        <v>503.896</v>
      </c>
      <c r="IZ176">
        <v>407.262</v>
      </c>
      <c r="JA176">
        <v>23.896</v>
      </c>
      <c r="JB176">
        <v>26.4355</v>
      </c>
      <c r="JC176">
        <v>30.0002</v>
      </c>
      <c r="JD176">
        <v>26.3911</v>
      </c>
      <c r="JE176">
        <v>26.3367</v>
      </c>
      <c r="JF176">
        <v>43.635</v>
      </c>
      <c r="JG176">
        <v>22.7654</v>
      </c>
      <c r="JH176">
        <v>100</v>
      </c>
      <c r="JI176">
        <v>23.8782</v>
      </c>
      <c r="JJ176">
        <v>1073.18</v>
      </c>
      <c r="JK176">
        <v>24.693</v>
      </c>
      <c r="JL176">
        <v>102.163</v>
      </c>
      <c r="JM176">
        <v>102.733</v>
      </c>
    </row>
    <row r="177" spans="1:273">
      <c r="A177">
        <v>161</v>
      </c>
      <c r="B177">
        <v>1510790965.5</v>
      </c>
      <c r="C177">
        <v>2713.90000009537</v>
      </c>
      <c r="D177" t="s">
        <v>732</v>
      </c>
      <c r="E177" t="s">
        <v>733</v>
      </c>
      <c r="F177">
        <v>5</v>
      </c>
      <c r="G177" t="s">
        <v>405</v>
      </c>
      <c r="H177" t="s">
        <v>406</v>
      </c>
      <c r="I177">
        <v>1510790958</v>
      </c>
      <c r="J177">
        <f>(K177)/1000</f>
        <v>0</v>
      </c>
      <c r="K177">
        <f>IF(CZ177, AN177, AH177)</f>
        <v>0</v>
      </c>
      <c r="L177">
        <f>IF(CZ177, AI177, AG177)</f>
        <v>0</v>
      </c>
      <c r="M177">
        <f>DB177 - IF(AU177&gt;1, L177*CV177*100.0/(AW177*DP177), 0)</f>
        <v>0</v>
      </c>
      <c r="N177">
        <f>((T177-J177/2)*M177-L177)/(T177+J177/2)</f>
        <v>0</v>
      </c>
      <c r="O177">
        <f>N177*(DI177+DJ177)/1000.0</f>
        <v>0</v>
      </c>
      <c r="P177">
        <f>(DB177 - IF(AU177&gt;1, L177*CV177*100.0/(AW177*DP177), 0))*(DI177+DJ177)/1000.0</f>
        <v>0</v>
      </c>
      <c r="Q177">
        <f>2.0/((1/S177-1/R177)+SIGN(S177)*SQRT((1/S177-1/R177)*(1/S177-1/R177) + 4*CW177/((CW177+1)*(CW177+1))*(2*1/S177*1/R177-1/R177*1/R177)))</f>
        <v>0</v>
      </c>
      <c r="R177">
        <f>IF(LEFT(CX177,1)&lt;&gt;"0",IF(LEFT(CX177,1)="1",3.0,CY177),$D$5+$E$5*(DP177*DI177/($K$5*1000))+$F$5*(DP177*DI177/($K$5*1000))*MAX(MIN(CV177,$J$5),$I$5)*MAX(MIN(CV177,$J$5),$I$5)+$G$5*MAX(MIN(CV177,$J$5),$I$5)*(DP177*DI177/($K$5*1000))+$H$5*(DP177*DI177/($K$5*1000))*(DP177*DI177/($K$5*1000)))</f>
        <v>0</v>
      </c>
      <c r="S177">
        <f>J177*(1000-(1000*0.61365*exp(17.502*W177/(240.97+W177))/(DI177+DJ177)+DD177)/2)/(1000*0.61365*exp(17.502*W177/(240.97+W177))/(DI177+DJ177)-DD177)</f>
        <v>0</v>
      </c>
      <c r="T177">
        <f>1/((CW177+1)/(Q177/1.6)+1/(R177/1.37)) + CW177/((CW177+1)/(Q177/1.6) + CW177/(R177/1.37))</f>
        <v>0</v>
      </c>
      <c r="U177">
        <f>(CR177*CU177)</f>
        <v>0</v>
      </c>
      <c r="V177">
        <f>(DK177+(U177+2*0.95*5.67E-8*(((DK177+$B$7)+273)^4-(DK177+273)^4)-44100*J177)/(1.84*29.3*R177+8*0.95*5.67E-8*(DK177+273)^3))</f>
        <v>0</v>
      </c>
      <c r="W177">
        <f>($C$7*DL177+$D$7*DM177+$E$7*V177)</f>
        <v>0</v>
      </c>
      <c r="X177">
        <f>0.61365*exp(17.502*W177/(240.97+W177))</f>
        <v>0</v>
      </c>
      <c r="Y177">
        <f>(Z177/AA177*100)</f>
        <v>0</v>
      </c>
      <c r="Z177">
        <f>DD177*(DI177+DJ177)/1000</f>
        <v>0</v>
      </c>
      <c r="AA177">
        <f>0.61365*exp(17.502*DK177/(240.97+DK177))</f>
        <v>0</v>
      </c>
      <c r="AB177">
        <f>(X177-DD177*(DI177+DJ177)/1000)</f>
        <v>0</v>
      </c>
      <c r="AC177">
        <f>(-J177*44100)</f>
        <v>0</v>
      </c>
      <c r="AD177">
        <f>2*29.3*R177*0.92*(DK177-W177)</f>
        <v>0</v>
      </c>
      <c r="AE177">
        <f>2*0.95*5.67E-8*(((DK177+$B$7)+273)^4-(W177+273)^4)</f>
        <v>0</v>
      </c>
      <c r="AF177">
        <f>U177+AE177+AC177+AD177</f>
        <v>0</v>
      </c>
      <c r="AG177">
        <f>DH177*AU177*(DC177-DB177*(1000-AU177*DE177)/(1000-AU177*DD177))/(100*CV177)</f>
        <v>0</v>
      </c>
      <c r="AH177">
        <f>1000*DH177*AU177*(DD177-DE177)/(100*CV177*(1000-AU177*DD177))</f>
        <v>0</v>
      </c>
      <c r="AI177">
        <f>(AJ177 - AK177 - DI177*1E3/(8.314*(DK177+273.15)) * AM177/DH177 * AL177) * DH177/(100*CV177) * (1000 - DE177)/1000</f>
        <v>0</v>
      </c>
      <c r="AJ177">
        <v>1089.74609591853</v>
      </c>
      <c r="AK177">
        <v>1066.05218181818</v>
      </c>
      <c r="AL177">
        <v>3.52719289746556</v>
      </c>
      <c r="AM177">
        <v>64.2423246042722</v>
      </c>
      <c r="AN177">
        <f>(AP177 - AO177 + DI177*1E3/(8.314*(DK177+273.15)) * AR177/DH177 * AQ177) * DH177/(100*CV177) * 1000/(1000 - AP177)</f>
        <v>0</v>
      </c>
      <c r="AO177">
        <v>24.6744154066692</v>
      </c>
      <c r="AP177">
        <v>25.2693042424242</v>
      </c>
      <c r="AQ177">
        <v>3.99426239776066e-05</v>
      </c>
      <c r="AR177">
        <v>102.202052282038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MAX(0,($B$13+$C$13*DP177)/(1+$D$13*DP177)*DI177/(DK177+273)*$E$13)</f>
        <v>0</v>
      </c>
      <c r="AX177" t="s">
        <v>407</v>
      </c>
      <c r="AY177" t="s">
        <v>407</v>
      </c>
      <c r="AZ177">
        <v>0</v>
      </c>
      <c r="BA177">
        <v>0</v>
      </c>
      <c r="BB177">
        <f>1-AZ177/BA177</f>
        <v>0</v>
      </c>
      <c r="BC177">
        <v>0</v>
      </c>
      <c r="BD177" t="s">
        <v>407</v>
      </c>
      <c r="BE177" t="s">
        <v>407</v>
      </c>
      <c r="BF177">
        <v>0</v>
      </c>
      <c r="BG177">
        <v>0</v>
      </c>
      <c r="BH177">
        <f>1-BF177/BG177</f>
        <v>0</v>
      </c>
      <c r="BI177">
        <v>0.5</v>
      </c>
      <c r="BJ177">
        <f>CS177</f>
        <v>0</v>
      </c>
      <c r="BK177">
        <f>L177</f>
        <v>0</v>
      </c>
      <c r="BL177">
        <f>BH177*BI177*BJ177</f>
        <v>0</v>
      </c>
      <c r="BM177">
        <f>(BK177-BC177)/BJ177</f>
        <v>0</v>
      </c>
      <c r="BN177">
        <f>(BA177-BG177)/BG177</f>
        <v>0</v>
      </c>
      <c r="BO177">
        <f>AZ177/(BB177+AZ177/BG177)</f>
        <v>0</v>
      </c>
      <c r="BP177" t="s">
        <v>407</v>
      </c>
      <c r="BQ177">
        <v>0</v>
      </c>
      <c r="BR177">
        <f>IF(BQ177&lt;&gt;0, BQ177, BO177)</f>
        <v>0</v>
      </c>
      <c r="BS177">
        <f>1-BR177/BG177</f>
        <v>0</v>
      </c>
      <c r="BT177">
        <f>(BG177-BF177)/(BG177-BR177)</f>
        <v>0</v>
      </c>
      <c r="BU177">
        <f>(BA177-BG177)/(BA177-BR177)</f>
        <v>0</v>
      </c>
      <c r="BV177">
        <f>(BG177-BF177)/(BG177-AZ177)</f>
        <v>0</v>
      </c>
      <c r="BW177">
        <f>(BA177-BG177)/(BA177-AZ177)</f>
        <v>0</v>
      </c>
      <c r="BX177">
        <f>(BT177*BR177/BF177)</f>
        <v>0</v>
      </c>
      <c r="BY177">
        <f>(1-BX177)</f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f>$B$11*DQ177+$C$11*DR177+$F$11*EC177*(1-EF177)</f>
        <v>0</v>
      </c>
      <c r="CS177">
        <f>CR177*CT177</f>
        <v>0</v>
      </c>
      <c r="CT177">
        <f>($B$11*$D$9+$C$11*$D$9+$F$11*((EP177+EH177)/MAX(EP177+EH177+EQ177, 0.1)*$I$9+EQ177/MAX(EP177+EH177+EQ177, 0.1)*$J$9))/($B$11+$C$11+$F$11)</f>
        <v>0</v>
      </c>
      <c r="CU177">
        <f>($B$11*$K$9+$C$11*$K$9+$F$11*((EP177+EH177)/MAX(EP177+EH177+EQ177, 0.1)*$P$9+EQ177/MAX(EP177+EH177+EQ177, 0.1)*$Q$9))/($B$11+$C$11+$F$11)</f>
        <v>0</v>
      </c>
      <c r="CV177">
        <v>2.18</v>
      </c>
      <c r="CW177">
        <v>0.5</v>
      </c>
      <c r="CX177" t="s">
        <v>408</v>
      </c>
      <c r="CY177">
        <v>2</v>
      </c>
      <c r="CZ177" t="b">
        <v>1</v>
      </c>
      <c r="DA177">
        <v>1510790958</v>
      </c>
      <c r="DB177">
        <v>1015.42085185185</v>
      </c>
      <c r="DC177">
        <v>1046.13888888889</v>
      </c>
      <c r="DD177">
        <v>25.2561518518519</v>
      </c>
      <c r="DE177">
        <v>24.6167148148148</v>
      </c>
      <c r="DF177">
        <v>1005.12055555556</v>
      </c>
      <c r="DG177">
        <v>24.6824851851852</v>
      </c>
      <c r="DH177">
        <v>500.082703703704</v>
      </c>
      <c r="DI177">
        <v>89.6043296296296</v>
      </c>
      <c r="DJ177">
        <v>0.100017062962963</v>
      </c>
      <c r="DK177">
        <v>26.7484037037037</v>
      </c>
      <c r="DL177">
        <v>27.5284407407407</v>
      </c>
      <c r="DM177">
        <v>999.9</v>
      </c>
      <c r="DN177">
        <v>0</v>
      </c>
      <c r="DO177">
        <v>0</v>
      </c>
      <c r="DP177">
        <v>9998.00592592593</v>
      </c>
      <c r="DQ177">
        <v>0</v>
      </c>
      <c r="DR177">
        <v>9.88917444444445</v>
      </c>
      <c r="DS177">
        <v>-30.7181148148148</v>
      </c>
      <c r="DT177">
        <v>1041.73074074074</v>
      </c>
      <c r="DU177">
        <v>1072.54111111111</v>
      </c>
      <c r="DV177">
        <v>0.639439444444444</v>
      </c>
      <c r="DW177">
        <v>1046.13888888889</v>
      </c>
      <c r="DX177">
        <v>24.6167148148148</v>
      </c>
      <c r="DY177">
        <v>2.26306148148148</v>
      </c>
      <c r="DZ177">
        <v>2.20576444444444</v>
      </c>
      <c r="EA177">
        <v>19.4158444444444</v>
      </c>
      <c r="EB177">
        <v>19.0042185185185</v>
      </c>
      <c r="EC177">
        <v>1999.99518518519</v>
      </c>
      <c r="ED177">
        <v>0.979995444444444</v>
      </c>
      <c r="EE177">
        <v>0.0200045259259259</v>
      </c>
      <c r="EF177">
        <v>0</v>
      </c>
      <c r="EG177">
        <v>2.27608888888889</v>
      </c>
      <c r="EH177">
        <v>0</v>
      </c>
      <c r="EI177">
        <v>3722.57962962963</v>
      </c>
      <c r="EJ177">
        <v>17300.0962962963</v>
      </c>
      <c r="EK177">
        <v>39.6548518518519</v>
      </c>
      <c r="EL177">
        <v>39.7683703703704</v>
      </c>
      <c r="EM177">
        <v>39.3956666666667</v>
      </c>
      <c r="EN177">
        <v>38.2476296296296</v>
      </c>
      <c r="EO177">
        <v>38.9071481481481</v>
      </c>
      <c r="EP177">
        <v>1959.98518518518</v>
      </c>
      <c r="EQ177">
        <v>40.01</v>
      </c>
      <c r="ER177">
        <v>0</v>
      </c>
      <c r="ES177">
        <v>1679678314.1</v>
      </c>
      <c r="ET177">
        <v>0</v>
      </c>
      <c r="EU177">
        <v>2.270816</v>
      </c>
      <c r="EV177">
        <v>0.355976926056474</v>
      </c>
      <c r="EW177">
        <v>-3.85846154781412</v>
      </c>
      <c r="EX177">
        <v>3722.5636</v>
      </c>
      <c r="EY177">
        <v>15</v>
      </c>
      <c r="EZ177">
        <v>0</v>
      </c>
      <c r="FA177" t="s">
        <v>409</v>
      </c>
      <c r="FB177">
        <v>1510822609</v>
      </c>
      <c r="FC177">
        <v>1510822610</v>
      </c>
      <c r="FD177">
        <v>0</v>
      </c>
      <c r="FE177">
        <v>-0.09</v>
      </c>
      <c r="FF177">
        <v>-0.009</v>
      </c>
      <c r="FG177">
        <v>6.722</v>
      </c>
      <c r="FH177">
        <v>0.497</v>
      </c>
      <c r="FI177">
        <v>420</v>
      </c>
      <c r="FJ177">
        <v>24</v>
      </c>
      <c r="FK177">
        <v>0.26</v>
      </c>
      <c r="FL177">
        <v>0.06</v>
      </c>
      <c r="FM177">
        <v>0.65016225</v>
      </c>
      <c r="FN177">
        <v>-0.325961448405253</v>
      </c>
      <c r="FO177">
        <v>0.0359868119161381</v>
      </c>
      <c r="FP177">
        <v>1</v>
      </c>
      <c r="FQ177">
        <v>1</v>
      </c>
      <c r="FR177">
        <v>1</v>
      </c>
      <c r="FS177" t="s">
        <v>410</v>
      </c>
      <c r="FT177">
        <v>2.97367</v>
      </c>
      <c r="FU177">
        <v>2.75376</v>
      </c>
      <c r="FV177">
        <v>0.169247</v>
      </c>
      <c r="FW177">
        <v>0.173409</v>
      </c>
      <c r="FX177">
        <v>0.105866</v>
      </c>
      <c r="FY177">
        <v>0.10542</v>
      </c>
      <c r="FZ177">
        <v>32323.3</v>
      </c>
      <c r="GA177">
        <v>35084.5</v>
      </c>
      <c r="GB177">
        <v>35256</v>
      </c>
      <c r="GC177">
        <v>38490.2</v>
      </c>
      <c r="GD177">
        <v>44642.9</v>
      </c>
      <c r="GE177">
        <v>49708.1</v>
      </c>
      <c r="GF177">
        <v>55049.6</v>
      </c>
      <c r="GG177">
        <v>61708.7</v>
      </c>
      <c r="GH177">
        <v>1.99373</v>
      </c>
      <c r="GI177">
        <v>1.84333</v>
      </c>
      <c r="GJ177">
        <v>0.118174</v>
      </c>
      <c r="GK177">
        <v>0</v>
      </c>
      <c r="GL177">
        <v>25.5846</v>
      </c>
      <c r="GM177">
        <v>999.9</v>
      </c>
      <c r="GN177">
        <v>67.183</v>
      </c>
      <c r="GO177">
        <v>27.906</v>
      </c>
      <c r="GP177">
        <v>28.2993</v>
      </c>
      <c r="GQ177">
        <v>54.8493</v>
      </c>
      <c r="GR177">
        <v>48.8181</v>
      </c>
      <c r="GS177">
        <v>1</v>
      </c>
      <c r="GT177">
        <v>-0.0630412</v>
      </c>
      <c r="GU177">
        <v>0.811552</v>
      </c>
      <c r="GV177">
        <v>20.148</v>
      </c>
      <c r="GW177">
        <v>5.19827</v>
      </c>
      <c r="GX177">
        <v>12.0041</v>
      </c>
      <c r="GY177">
        <v>4.9754</v>
      </c>
      <c r="GZ177">
        <v>3.29295</v>
      </c>
      <c r="HA177">
        <v>999.9</v>
      </c>
      <c r="HB177">
        <v>9999</v>
      </c>
      <c r="HC177">
        <v>9999</v>
      </c>
      <c r="HD177">
        <v>9999</v>
      </c>
      <c r="HE177">
        <v>1.86279</v>
      </c>
      <c r="HF177">
        <v>1.86783</v>
      </c>
      <c r="HG177">
        <v>1.86761</v>
      </c>
      <c r="HH177">
        <v>1.86871</v>
      </c>
      <c r="HI177">
        <v>1.86964</v>
      </c>
      <c r="HJ177">
        <v>1.86568</v>
      </c>
      <c r="HK177">
        <v>1.86676</v>
      </c>
      <c r="HL177">
        <v>1.86813</v>
      </c>
      <c r="HM177">
        <v>5</v>
      </c>
      <c r="HN177">
        <v>0</v>
      </c>
      <c r="HO177">
        <v>0</v>
      </c>
      <c r="HP177">
        <v>0</v>
      </c>
      <c r="HQ177" t="s">
        <v>411</v>
      </c>
      <c r="HR177" t="s">
        <v>412</v>
      </c>
      <c r="HS177" t="s">
        <v>413</v>
      </c>
      <c r="HT177" t="s">
        <v>413</v>
      </c>
      <c r="HU177" t="s">
        <v>413</v>
      </c>
      <c r="HV177" t="s">
        <v>413</v>
      </c>
      <c r="HW177">
        <v>0</v>
      </c>
      <c r="HX177">
        <v>100</v>
      </c>
      <c r="HY177">
        <v>100</v>
      </c>
      <c r="HZ177">
        <v>10.44</v>
      </c>
      <c r="IA177">
        <v>0.5745</v>
      </c>
      <c r="IB177">
        <v>4.05733592392587</v>
      </c>
      <c r="IC177">
        <v>0.00686039997816796</v>
      </c>
      <c r="ID177">
        <v>-6.09800565113382e-07</v>
      </c>
      <c r="IE177">
        <v>-3.62270322714017e-11</v>
      </c>
      <c r="IF177">
        <v>0.00552775430249796</v>
      </c>
      <c r="IG177">
        <v>-0.0240141547127097</v>
      </c>
      <c r="IH177">
        <v>0.00268956239764471</v>
      </c>
      <c r="II177">
        <v>-3.17667099220491e-05</v>
      </c>
      <c r="IJ177">
        <v>-3</v>
      </c>
      <c r="IK177">
        <v>2046</v>
      </c>
      <c r="IL177">
        <v>1</v>
      </c>
      <c r="IM177">
        <v>25</v>
      </c>
      <c r="IN177">
        <v>-527.4</v>
      </c>
      <c r="IO177">
        <v>-527.4</v>
      </c>
      <c r="IP177">
        <v>2.20337</v>
      </c>
      <c r="IQ177">
        <v>2.59399</v>
      </c>
      <c r="IR177">
        <v>1.54785</v>
      </c>
      <c r="IS177">
        <v>2.31079</v>
      </c>
      <c r="IT177">
        <v>1.34644</v>
      </c>
      <c r="IU177">
        <v>2.46216</v>
      </c>
      <c r="IV177">
        <v>31.9805</v>
      </c>
      <c r="IW177">
        <v>14.7449</v>
      </c>
      <c r="IX177">
        <v>18</v>
      </c>
      <c r="IY177">
        <v>503.949</v>
      </c>
      <c r="IZ177">
        <v>407.633</v>
      </c>
      <c r="JA177">
        <v>23.8666</v>
      </c>
      <c r="JB177">
        <v>26.4355</v>
      </c>
      <c r="JC177">
        <v>30.0003</v>
      </c>
      <c r="JD177">
        <v>26.3916</v>
      </c>
      <c r="JE177">
        <v>26.3378</v>
      </c>
      <c r="JF177">
        <v>44.2177</v>
      </c>
      <c r="JG177">
        <v>22.7654</v>
      </c>
      <c r="JH177">
        <v>100</v>
      </c>
      <c r="JI177">
        <v>23.8498</v>
      </c>
      <c r="JJ177">
        <v>1093.46</v>
      </c>
      <c r="JK177">
        <v>24.6889</v>
      </c>
      <c r="JL177">
        <v>102.163</v>
      </c>
      <c r="JM177">
        <v>102.733</v>
      </c>
    </row>
    <row r="178" spans="1:273">
      <c r="A178">
        <v>162</v>
      </c>
      <c r="B178">
        <v>1510790970.5</v>
      </c>
      <c r="C178">
        <v>2718.90000009537</v>
      </c>
      <c r="D178" t="s">
        <v>734</v>
      </c>
      <c r="E178" t="s">
        <v>735</v>
      </c>
      <c r="F178">
        <v>5</v>
      </c>
      <c r="G178" t="s">
        <v>405</v>
      </c>
      <c r="H178" t="s">
        <v>406</v>
      </c>
      <c r="I178">
        <v>1510790962.71429</v>
      </c>
      <c r="J178">
        <f>(K178)/1000</f>
        <v>0</v>
      </c>
      <c r="K178">
        <f>IF(CZ178, AN178, AH178)</f>
        <v>0</v>
      </c>
      <c r="L178">
        <f>IF(CZ178, AI178, AG178)</f>
        <v>0</v>
      </c>
      <c r="M178">
        <f>DB178 - IF(AU178&gt;1, L178*CV178*100.0/(AW178*DP178), 0)</f>
        <v>0</v>
      </c>
      <c r="N178">
        <f>((T178-J178/2)*M178-L178)/(T178+J178/2)</f>
        <v>0</v>
      </c>
      <c r="O178">
        <f>N178*(DI178+DJ178)/1000.0</f>
        <v>0</v>
      </c>
      <c r="P178">
        <f>(DB178 - IF(AU178&gt;1, L178*CV178*100.0/(AW178*DP178), 0))*(DI178+DJ178)/1000.0</f>
        <v>0</v>
      </c>
      <c r="Q178">
        <f>2.0/((1/S178-1/R178)+SIGN(S178)*SQRT((1/S178-1/R178)*(1/S178-1/R178) + 4*CW178/((CW178+1)*(CW178+1))*(2*1/S178*1/R178-1/R178*1/R178)))</f>
        <v>0</v>
      </c>
      <c r="R178">
        <f>IF(LEFT(CX178,1)&lt;&gt;"0",IF(LEFT(CX178,1)="1",3.0,CY178),$D$5+$E$5*(DP178*DI178/($K$5*1000))+$F$5*(DP178*DI178/($K$5*1000))*MAX(MIN(CV178,$J$5),$I$5)*MAX(MIN(CV178,$J$5),$I$5)+$G$5*MAX(MIN(CV178,$J$5),$I$5)*(DP178*DI178/($K$5*1000))+$H$5*(DP178*DI178/($K$5*1000))*(DP178*DI178/($K$5*1000)))</f>
        <v>0</v>
      </c>
      <c r="S178">
        <f>J178*(1000-(1000*0.61365*exp(17.502*W178/(240.97+W178))/(DI178+DJ178)+DD178)/2)/(1000*0.61365*exp(17.502*W178/(240.97+W178))/(DI178+DJ178)-DD178)</f>
        <v>0</v>
      </c>
      <c r="T178">
        <f>1/((CW178+1)/(Q178/1.6)+1/(R178/1.37)) + CW178/((CW178+1)/(Q178/1.6) + CW178/(R178/1.37))</f>
        <v>0</v>
      </c>
      <c r="U178">
        <f>(CR178*CU178)</f>
        <v>0</v>
      </c>
      <c r="V178">
        <f>(DK178+(U178+2*0.95*5.67E-8*(((DK178+$B$7)+273)^4-(DK178+273)^4)-44100*J178)/(1.84*29.3*R178+8*0.95*5.67E-8*(DK178+273)^3))</f>
        <v>0</v>
      </c>
      <c r="W178">
        <f>($C$7*DL178+$D$7*DM178+$E$7*V178)</f>
        <v>0</v>
      </c>
      <c r="X178">
        <f>0.61365*exp(17.502*W178/(240.97+W178))</f>
        <v>0</v>
      </c>
      <c r="Y178">
        <f>(Z178/AA178*100)</f>
        <v>0</v>
      </c>
      <c r="Z178">
        <f>DD178*(DI178+DJ178)/1000</f>
        <v>0</v>
      </c>
      <c r="AA178">
        <f>0.61365*exp(17.502*DK178/(240.97+DK178))</f>
        <v>0</v>
      </c>
      <c r="AB178">
        <f>(X178-DD178*(DI178+DJ178)/1000)</f>
        <v>0</v>
      </c>
      <c r="AC178">
        <f>(-J178*44100)</f>
        <v>0</v>
      </c>
      <c r="AD178">
        <f>2*29.3*R178*0.92*(DK178-W178)</f>
        <v>0</v>
      </c>
      <c r="AE178">
        <f>2*0.95*5.67E-8*(((DK178+$B$7)+273)^4-(W178+273)^4)</f>
        <v>0</v>
      </c>
      <c r="AF178">
        <f>U178+AE178+AC178+AD178</f>
        <v>0</v>
      </c>
      <c r="AG178">
        <f>DH178*AU178*(DC178-DB178*(1000-AU178*DE178)/(1000-AU178*DD178))/(100*CV178)</f>
        <v>0</v>
      </c>
      <c r="AH178">
        <f>1000*DH178*AU178*(DD178-DE178)/(100*CV178*(1000-AU178*DD178))</f>
        <v>0</v>
      </c>
      <c r="AI178">
        <f>(AJ178 - AK178 - DI178*1E3/(8.314*(DK178+273.15)) * AM178/DH178 * AL178) * DH178/(100*CV178) * (1000 - DE178)/1000</f>
        <v>0</v>
      </c>
      <c r="AJ178">
        <v>1106.43050200749</v>
      </c>
      <c r="AK178">
        <v>1083.27193939394</v>
      </c>
      <c r="AL178">
        <v>3.43485422783109</v>
      </c>
      <c r="AM178">
        <v>64.2423246042722</v>
      </c>
      <c r="AN178">
        <f>(AP178 - AO178 + DI178*1E3/(8.314*(DK178+273.15)) * AR178/DH178 * AQ178) * DH178/(100*CV178) * 1000/(1000 - AP178)</f>
        <v>0</v>
      </c>
      <c r="AO178">
        <v>24.6869699160982</v>
      </c>
      <c r="AP178">
        <v>25.2865709090909</v>
      </c>
      <c r="AQ178">
        <v>0.00209734763787335</v>
      </c>
      <c r="AR178">
        <v>102.202052282038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MAX(0,($B$13+$C$13*DP178)/(1+$D$13*DP178)*DI178/(DK178+273)*$E$13)</f>
        <v>0</v>
      </c>
      <c r="AX178" t="s">
        <v>407</v>
      </c>
      <c r="AY178" t="s">
        <v>407</v>
      </c>
      <c r="AZ178">
        <v>0</v>
      </c>
      <c r="BA178">
        <v>0</v>
      </c>
      <c r="BB178">
        <f>1-AZ178/BA178</f>
        <v>0</v>
      </c>
      <c r="BC178">
        <v>0</v>
      </c>
      <c r="BD178" t="s">
        <v>407</v>
      </c>
      <c r="BE178" t="s">
        <v>407</v>
      </c>
      <c r="BF178">
        <v>0</v>
      </c>
      <c r="BG178">
        <v>0</v>
      </c>
      <c r="BH178">
        <f>1-BF178/BG178</f>
        <v>0</v>
      </c>
      <c r="BI178">
        <v>0.5</v>
      </c>
      <c r="BJ178">
        <f>CS178</f>
        <v>0</v>
      </c>
      <c r="BK178">
        <f>L178</f>
        <v>0</v>
      </c>
      <c r="BL178">
        <f>BH178*BI178*BJ178</f>
        <v>0</v>
      </c>
      <c r="BM178">
        <f>(BK178-BC178)/BJ178</f>
        <v>0</v>
      </c>
      <c r="BN178">
        <f>(BA178-BG178)/BG178</f>
        <v>0</v>
      </c>
      <c r="BO178">
        <f>AZ178/(BB178+AZ178/BG178)</f>
        <v>0</v>
      </c>
      <c r="BP178" t="s">
        <v>407</v>
      </c>
      <c r="BQ178">
        <v>0</v>
      </c>
      <c r="BR178">
        <f>IF(BQ178&lt;&gt;0, BQ178, BO178)</f>
        <v>0</v>
      </c>
      <c r="BS178">
        <f>1-BR178/BG178</f>
        <v>0</v>
      </c>
      <c r="BT178">
        <f>(BG178-BF178)/(BG178-BR178)</f>
        <v>0</v>
      </c>
      <c r="BU178">
        <f>(BA178-BG178)/(BA178-BR178)</f>
        <v>0</v>
      </c>
      <c r="BV178">
        <f>(BG178-BF178)/(BG178-AZ178)</f>
        <v>0</v>
      </c>
      <c r="BW178">
        <f>(BA178-BG178)/(BA178-AZ178)</f>
        <v>0</v>
      </c>
      <c r="BX178">
        <f>(BT178*BR178/BF178)</f>
        <v>0</v>
      </c>
      <c r="BY178">
        <f>(1-BX178)</f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f>$B$11*DQ178+$C$11*DR178+$F$11*EC178*(1-EF178)</f>
        <v>0</v>
      </c>
      <c r="CS178">
        <f>CR178*CT178</f>
        <v>0</v>
      </c>
      <c r="CT178">
        <f>($B$11*$D$9+$C$11*$D$9+$F$11*((EP178+EH178)/MAX(EP178+EH178+EQ178, 0.1)*$I$9+EQ178/MAX(EP178+EH178+EQ178, 0.1)*$J$9))/($B$11+$C$11+$F$11)</f>
        <v>0</v>
      </c>
      <c r="CU178">
        <f>($B$11*$K$9+$C$11*$K$9+$F$11*((EP178+EH178)/MAX(EP178+EH178+EQ178, 0.1)*$P$9+EQ178/MAX(EP178+EH178+EQ178, 0.1)*$Q$9))/($B$11+$C$11+$F$11)</f>
        <v>0</v>
      </c>
      <c r="CV178">
        <v>2.18</v>
      </c>
      <c r="CW178">
        <v>0.5</v>
      </c>
      <c r="CX178" t="s">
        <v>408</v>
      </c>
      <c r="CY178">
        <v>2</v>
      </c>
      <c r="CZ178" t="b">
        <v>1</v>
      </c>
      <c r="DA178">
        <v>1510790962.71429</v>
      </c>
      <c r="DB178">
        <v>1031.31607142857</v>
      </c>
      <c r="DC178">
        <v>1061.92678571429</v>
      </c>
      <c r="DD178">
        <v>25.2647785714286</v>
      </c>
      <c r="DE178">
        <v>24.6490892857143</v>
      </c>
      <c r="DF178">
        <v>1020.92835714286</v>
      </c>
      <c r="DG178">
        <v>24.6906964285714</v>
      </c>
      <c r="DH178">
        <v>500.089571428571</v>
      </c>
      <c r="DI178">
        <v>89.60265</v>
      </c>
      <c r="DJ178">
        <v>0.0999483357142857</v>
      </c>
      <c r="DK178">
        <v>26.7408321428571</v>
      </c>
      <c r="DL178">
        <v>27.52545</v>
      </c>
      <c r="DM178">
        <v>999.9</v>
      </c>
      <c r="DN178">
        <v>0</v>
      </c>
      <c r="DO178">
        <v>0</v>
      </c>
      <c r="DP178">
        <v>10006.02</v>
      </c>
      <c r="DQ178">
        <v>0</v>
      </c>
      <c r="DR178">
        <v>9.87534535714286</v>
      </c>
      <c r="DS178">
        <v>-30.6108392857143</v>
      </c>
      <c r="DT178">
        <v>1058.04785714286</v>
      </c>
      <c r="DU178">
        <v>1088.76428571429</v>
      </c>
      <c r="DV178">
        <v>0.615688714285714</v>
      </c>
      <c r="DW178">
        <v>1061.92678571429</v>
      </c>
      <c r="DX178">
        <v>24.6490892857143</v>
      </c>
      <c r="DY178">
        <v>2.26379142857143</v>
      </c>
      <c r="DZ178">
        <v>2.20862357142857</v>
      </c>
      <c r="EA178">
        <v>19.4210321428571</v>
      </c>
      <c r="EB178">
        <v>19.0249821428571</v>
      </c>
      <c r="EC178">
        <v>1999.99178571429</v>
      </c>
      <c r="ED178">
        <v>0.979995321428571</v>
      </c>
      <c r="EE178">
        <v>0.0200046571428571</v>
      </c>
      <c r="EF178">
        <v>0</v>
      </c>
      <c r="EG178">
        <v>2.273225</v>
      </c>
      <c r="EH178">
        <v>0</v>
      </c>
      <c r="EI178">
        <v>3722.35821428571</v>
      </c>
      <c r="EJ178">
        <v>17300.0607142857</v>
      </c>
      <c r="EK178">
        <v>39.6225714285714</v>
      </c>
      <c r="EL178">
        <v>39.7477142857143</v>
      </c>
      <c r="EM178">
        <v>39.3637142857143</v>
      </c>
      <c r="EN178">
        <v>38.22525</v>
      </c>
      <c r="EO178">
        <v>38.8837857142857</v>
      </c>
      <c r="EP178">
        <v>1959.98178571429</v>
      </c>
      <c r="EQ178">
        <v>40.01</v>
      </c>
      <c r="ER178">
        <v>0</v>
      </c>
      <c r="ES178">
        <v>1679678318.9</v>
      </c>
      <c r="ET178">
        <v>0</v>
      </c>
      <c r="EU178">
        <v>2.259192</v>
      </c>
      <c r="EV178">
        <v>-1.08175384304354</v>
      </c>
      <c r="EW178">
        <v>-1.76384615290323</v>
      </c>
      <c r="EX178">
        <v>3722.3344</v>
      </c>
      <c r="EY178">
        <v>15</v>
      </c>
      <c r="EZ178">
        <v>0</v>
      </c>
      <c r="FA178" t="s">
        <v>409</v>
      </c>
      <c r="FB178">
        <v>1510822609</v>
      </c>
      <c r="FC178">
        <v>1510822610</v>
      </c>
      <c r="FD178">
        <v>0</v>
      </c>
      <c r="FE178">
        <v>-0.09</v>
      </c>
      <c r="FF178">
        <v>-0.009</v>
      </c>
      <c r="FG178">
        <v>6.722</v>
      </c>
      <c r="FH178">
        <v>0.497</v>
      </c>
      <c r="FI178">
        <v>420</v>
      </c>
      <c r="FJ178">
        <v>24</v>
      </c>
      <c r="FK178">
        <v>0.26</v>
      </c>
      <c r="FL178">
        <v>0.06</v>
      </c>
      <c r="FM178">
        <v>0.63280345</v>
      </c>
      <c r="FN178">
        <v>-0.356731542213886</v>
      </c>
      <c r="FO178">
        <v>0.0381101804351213</v>
      </c>
      <c r="FP178">
        <v>1</v>
      </c>
      <c r="FQ178">
        <v>1</v>
      </c>
      <c r="FR178">
        <v>1</v>
      </c>
      <c r="FS178" t="s">
        <v>410</v>
      </c>
      <c r="FT178">
        <v>2.97357</v>
      </c>
      <c r="FU178">
        <v>2.75397</v>
      </c>
      <c r="FV178">
        <v>0.170981</v>
      </c>
      <c r="FW178">
        <v>0.175161</v>
      </c>
      <c r="FX178">
        <v>0.10591</v>
      </c>
      <c r="FY178">
        <v>0.105443</v>
      </c>
      <c r="FZ178">
        <v>32255.6</v>
      </c>
      <c r="GA178">
        <v>35010.1</v>
      </c>
      <c r="GB178">
        <v>35255.7</v>
      </c>
      <c r="GC178">
        <v>38490.1</v>
      </c>
      <c r="GD178">
        <v>44640.6</v>
      </c>
      <c r="GE178">
        <v>49706.7</v>
      </c>
      <c r="GF178">
        <v>55049.5</v>
      </c>
      <c r="GG178">
        <v>61708.5</v>
      </c>
      <c r="GH178">
        <v>1.99363</v>
      </c>
      <c r="GI178">
        <v>1.843</v>
      </c>
      <c r="GJ178">
        <v>0.118487</v>
      </c>
      <c r="GK178">
        <v>0</v>
      </c>
      <c r="GL178">
        <v>25.5814</v>
      </c>
      <c r="GM178">
        <v>999.9</v>
      </c>
      <c r="GN178">
        <v>67.183</v>
      </c>
      <c r="GO178">
        <v>27.906</v>
      </c>
      <c r="GP178">
        <v>28.2995</v>
      </c>
      <c r="GQ178">
        <v>54.9193</v>
      </c>
      <c r="GR178">
        <v>49.0585</v>
      </c>
      <c r="GS178">
        <v>1</v>
      </c>
      <c r="GT178">
        <v>-0.0629802</v>
      </c>
      <c r="GU178">
        <v>0.805733</v>
      </c>
      <c r="GV178">
        <v>20.1482</v>
      </c>
      <c r="GW178">
        <v>5.19782</v>
      </c>
      <c r="GX178">
        <v>12.004</v>
      </c>
      <c r="GY178">
        <v>4.97545</v>
      </c>
      <c r="GZ178">
        <v>3.29293</v>
      </c>
      <c r="HA178">
        <v>999.9</v>
      </c>
      <c r="HB178">
        <v>9999</v>
      </c>
      <c r="HC178">
        <v>9999</v>
      </c>
      <c r="HD178">
        <v>9999</v>
      </c>
      <c r="HE178">
        <v>1.86279</v>
      </c>
      <c r="HF178">
        <v>1.86783</v>
      </c>
      <c r="HG178">
        <v>1.86764</v>
      </c>
      <c r="HH178">
        <v>1.86872</v>
      </c>
      <c r="HI178">
        <v>1.86962</v>
      </c>
      <c r="HJ178">
        <v>1.86569</v>
      </c>
      <c r="HK178">
        <v>1.86675</v>
      </c>
      <c r="HL178">
        <v>1.86813</v>
      </c>
      <c r="HM178">
        <v>5</v>
      </c>
      <c r="HN178">
        <v>0</v>
      </c>
      <c r="HO178">
        <v>0</v>
      </c>
      <c r="HP178">
        <v>0</v>
      </c>
      <c r="HQ178" t="s">
        <v>411</v>
      </c>
      <c r="HR178" t="s">
        <v>412</v>
      </c>
      <c r="HS178" t="s">
        <v>413</v>
      </c>
      <c r="HT178" t="s">
        <v>413</v>
      </c>
      <c r="HU178" t="s">
        <v>413</v>
      </c>
      <c r="HV178" t="s">
        <v>413</v>
      </c>
      <c r="HW178">
        <v>0</v>
      </c>
      <c r="HX178">
        <v>100</v>
      </c>
      <c r="HY178">
        <v>100</v>
      </c>
      <c r="HZ178">
        <v>10.53</v>
      </c>
      <c r="IA178">
        <v>0.5752</v>
      </c>
      <c r="IB178">
        <v>4.05733592392587</v>
      </c>
      <c r="IC178">
        <v>0.00686039997816796</v>
      </c>
      <c r="ID178">
        <v>-6.09800565113382e-07</v>
      </c>
      <c r="IE178">
        <v>-3.62270322714017e-11</v>
      </c>
      <c r="IF178">
        <v>0.00552775430249796</v>
      </c>
      <c r="IG178">
        <v>-0.0240141547127097</v>
      </c>
      <c r="IH178">
        <v>0.00268956239764471</v>
      </c>
      <c r="II178">
        <v>-3.17667099220491e-05</v>
      </c>
      <c r="IJ178">
        <v>-3</v>
      </c>
      <c r="IK178">
        <v>2046</v>
      </c>
      <c r="IL178">
        <v>1</v>
      </c>
      <c r="IM178">
        <v>25</v>
      </c>
      <c r="IN178">
        <v>-527.3</v>
      </c>
      <c r="IO178">
        <v>-527.3</v>
      </c>
      <c r="IP178">
        <v>2.23511</v>
      </c>
      <c r="IQ178">
        <v>2.60376</v>
      </c>
      <c r="IR178">
        <v>1.54785</v>
      </c>
      <c r="IS178">
        <v>2.30957</v>
      </c>
      <c r="IT178">
        <v>1.34644</v>
      </c>
      <c r="IU178">
        <v>2.43774</v>
      </c>
      <c r="IV178">
        <v>31.9805</v>
      </c>
      <c r="IW178">
        <v>14.7449</v>
      </c>
      <c r="IX178">
        <v>18</v>
      </c>
      <c r="IY178">
        <v>503.894</v>
      </c>
      <c r="IZ178">
        <v>407.452</v>
      </c>
      <c r="JA178">
        <v>23.8373</v>
      </c>
      <c r="JB178">
        <v>26.4355</v>
      </c>
      <c r="JC178">
        <v>30.0002</v>
      </c>
      <c r="JD178">
        <v>26.3927</v>
      </c>
      <c r="JE178">
        <v>26.3378</v>
      </c>
      <c r="JF178">
        <v>44.745</v>
      </c>
      <c r="JG178">
        <v>22.7654</v>
      </c>
      <c r="JH178">
        <v>100</v>
      </c>
      <c r="JI178">
        <v>23.8281</v>
      </c>
      <c r="JJ178">
        <v>1106.95</v>
      </c>
      <c r="JK178">
        <v>24.6883</v>
      </c>
      <c r="JL178">
        <v>102.163</v>
      </c>
      <c r="JM178">
        <v>102.733</v>
      </c>
    </row>
    <row r="179" spans="1:273">
      <c r="A179">
        <v>163</v>
      </c>
      <c r="B179">
        <v>1510790975.5</v>
      </c>
      <c r="C179">
        <v>2723.90000009537</v>
      </c>
      <c r="D179" t="s">
        <v>736</v>
      </c>
      <c r="E179" t="s">
        <v>737</v>
      </c>
      <c r="F179">
        <v>5</v>
      </c>
      <c r="G179" t="s">
        <v>405</v>
      </c>
      <c r="H179" t="s">
        <v>406</v>
      </c>
      <c r="I179">
        <v>1510790968</v>
      </c>
      <c r="J179">
        <f>(K179)/1000</f>
        <v>0</v>
      </c>
      <c r="K179">
        <f>IF(CZ179, AN179, AH179)</f>
        <v>0</v>
      </c>
      <c r="L179">
        <f>IF(CZ179, AI179, AG179)</f>
        <v>0</v>
      </c>
      <c r="M179">
        <f>DB179 - IF(AU179&gt;1, L179*CV179*100.0/(AW179*DP179), 0)</f>
        <v>0</v>
      </c>
      <c r="N179">
        <f>((T179-J179/2)*M179-L179)/(T179+J179/2)</f>
        <v>0</v>
      </c>
      <c r="O179">
        <f>N179*(DI179+DJ179)/1000.0</f>
        <v>0</v>
      </c>
      <c r="P179">
        <f>(DB179 - IF(AU179&gt;1, L179*CV179*100.0/(AW179*DP179), 0))*(DI179+DJ179)/1000.0</f>
        <v>0</v>
      </c>
      <c r="Q179">
        <f>2.0/((1/S179-1/R179)+SIGN(S179)*SQRT((1/S179-1/R179)*(1/S179-1/R179) + 4*CW179/((CW179+1)*(CW179+1))*(2*1/S179*1/R179-1/R179*1/R179)))</f>
        <v>0</v>
      </c>
      <c r="R179">
        <f>IF(LEFT(CX179,1)&lt;&gt;"0",IF(LEFT(CX179,1)="1",3.0,CY179),$D$5+$E$5*(DP179*DI179/($K$5*1000))+$F$5*(DP179*DI179/($K$5*1000))*MAX(MIN(CV179,$J$5),$I$5)*MAX(MIN(CV179,$J$5),$I$5)+$G$5*MAX(MIN(CV179,$J$5),$I$5)*(DP179*DI179/($K$5*1000))+$H$5*(DP179*DI179/($K$5*1000))*(DP179*DI179/($K$5*1000)))</f>
        <v>0</v>
      </c>
      <c r="S179">
        <f>J179*(1000-(1000*0.61365*exp(17.502*W179/(240.97+W179))/(DI179+DJ179)+DD179)/2)/(1000*0.61365*exp(17.502*W179/(240.97+W179))/(DI179+DJ179)-DD179)</f>
        <v>0</v>
      </c>
      <c r="T179">
        <f>1/((CW179+1)/(Q179/1.6)+1/(R179/1.37)) + CW179/((CW179+1)/(Q179/1.6) + CW179/(R179/1.37))</f>
        <v>0</v>
      </c>
      <c r="U179">
        <f>(CR179*CU179)</f>
        <v>0</v>
      </c>
      <c r="V179">
        <f>(DK179+(U179+2*0.95*5.67E-8*(((DK179+$B$7)+273)^4-(DK179+273)^4)-44100*J179)/(1.84*29.3*R179+8*0.95*5.67E-8*(DK179+273)^3))</f>
        <v>0</v>
      </c>
      <c r="W179">
        <f>($C$7*DL179+$D$7*DM179+$E$7*V179)</f>
        <v>0</v>
      </c>
      <c r="X179">
        <f>0.61365*exp(17.502*W179/(240.97+W179))</f>
        <v>0</v>
      </c>
      <c r="Y179">
        <f>(Z179/AA179*100)</f>
        <v>0</v>
      </c>
      <c r="Z179">
        <f>DD179*(DI179+DJ179)/1000</f>
        <v>0</v>
      </c>
      <c r="AA179">
        <f>0.61365*exp(17.502*DK179/(240.97+DK179))</f>
        <v>0</v>
      </c>
      <c r="AB179">
        <f>(X179-DD179*(DI179+DJ179)/1000)</f>
        <v>0</v>
      </c>
      <c r="AC179">
        <f>(-J179*44100)</f>
        <v>0</v>
      </c>
      <c r="AD179">
        <f>2*29.3*R179*0.92*(DK179-W179)</f>
        <v>0</v>
      </c>
      <c r="AE179">
        <f>2*0.95*5.67E-8*(((DK179+$B$7)+273)^4-(W179+273)^4)</f>
        <v>0</v>
      </c>
      <c r="AF179">
        <f>U179+AE179+AC179+AD179</f>
        <v>0</v>
      </c>
      <c r="AG179">
        <f>DH179*AU179*(DC179-DB179*(1000-AU179*DE179)/(1000-AU179*DD179))/(100*CV179)</f>
        <v>0</v>
      </c>
      <c r="AH179">
        <f>1000*DH179*AU179*(DD179-DE179)/(100*CV179*(1000-AU179*DD179))</f>
        <v>0</v>
      </c>
      <c r="AI179">
        <f>(AJ179 - AK179 - DI179*1E3/(8.314*(DK179+273.15)) * AM179/DH179 * AL179) * DH179/(100*CV179) * (1000 - DE179)/1000</f>
        <v>0</v>
      </c>
      <c r="AJ179">
        <v>1124.57061282739</v>
      </c>
      <c r="AK179">
        <v>1100.97957575758</v>
      </c>
      <c r="AL179">
        <v>3.53227001112876</v>
      </c>
      <c r="AM179">
        <v>64.2423246042722</v>
      </c>
      <c r="AN179">
        <f>(AP179 - AO179 + DI179*1E3/(8.314*(DK179+273.15)) * AR179/DH179 * AQ179) * DH179/(100*CV179) * 1000/(1000 - AP179)</f>
        <v>0</v>
      </c>
      <c r="AO179">
        <v>24.6934225959218</v>
      </c>
      <c r="AP179">
        <v>25.294756969697</v>
      </c>
      <c r="AQ179">
        <v>0.000409517952979789</v>
      </c>
      <c r="AR179">
        <v>102.202052282038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MAX(0,($B$13+$C$13*DP179)/(1+$D$13*DP179)*DI179/(DK179+273)*$E$13)</f>
        <v>0</v>
      </c>
      <c r="AX179" t="s">
        <v>407</v>
      </c>
      <c r="AY179" t="s">
        <v>407</v>
      </c>
      <c r="AZ179">
        <v>0</v>
      </c>
      <c r="BA179">
        <v>0</v>
      </c>
      <c r="BB179">
        <f>1-AZ179/BA179</f>
        <v>0</v>
      </c>
      <c r="BC179">
        <v>0</v>
      </c>
      <c r="BD179" t="s">
        <v>407</v>
      </c>
      <c r="BE179" t="s">
        <v>407</v>
      </c>
      <c r="BF179">
        <v>0</v>
      </c>
      <c r="BG179">
        <v>0</v>
      </c>
      <c r="BH179">
        <f>1-BF179/BG179</f>
        <v>0</v>
      </c>
      <c r="BI179">
        <v>0.5</v>
      </c>
      <c r="BJ179">
        <f>CS179</f>
        <v>0</v>
      </c>
      <c r="BK179">
        <f>L179</f>
        <v>0</v>
      </c>
      <c r="BL179">
        <f>BH179*BI179*BJ179</f>
        <v>0</v>
      </c>
      <c r="BM179">
        <f>(BK179-BC179)/BJ179</f>
        <v>0</v>
      </c>
      <c r="BN179">
        <f>(BA179-BG179)/BG179</f>
        <v>0</v>
      </c>
      <c r="BO179">
        <f>AZ179/(BB179+AZ179/BG179)</f>
        <v>0</v>
      </c>
      <c r="BP179" t="s">
        <v>407</v>
      </c>
      <c r="BQ179">
        <v>0</v>
      </c>
      <c r="BR179">
        <f>IF(BQ179&lt;&gt;0, BQ179, BO179)</f>
        <v>0</v>
      </c>
      <c r="BS179">
        <f>1-BR179/BG179</f>
        <v>0</v>
      </c>
      <c r="BT179">
        <f>(BG179-BF179)/(BG179-BR179)</f>
        <v>0</v>
      </c>
      <c r="BU179">
        <f>(BA179-BG179)/(BA179-BR179)</f>
        <v>0</v>
      </c>
      <c r="BV179">
        <f>(BG179-BF179)/(BG179-AZ179)</f>
        <v>0</v>
      </c>
      <c r="BW179">
        <f>(BA179-BG179)/(BA179-AZ179)</f>
        <v>0</v>
      </c>
      <c r="BX179">
        <f>(BT179*BR179/BF179)</f>
        <v>0</v>
      </c>
      <c r="BY179">
        <f>(1-BX179)</f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f>$B$11*DQ179+$C$11*DR179+$F$11*EC179*(1-EF179)</f>
        <v>0</v>
      </c>
      <c r="CS179">
        <f>CR179*CT179</f>
        <v>0</v>
      </c>
      <c r="CT179">
        <f>($B$11*$D$9+$C$11*$D$9+$F$11*((EP179+EH179)/MAX(EP179+EH179+EQ179, 0.1)*$I$9+EQ179/MAX(EP179+EH179+EQ179, 0.1)*$J$9))/($B$11+$C$11+$F$11)</f>
        <v>0</v>
      </c>
      <c r="CU179">
        <f>($B$11*$K$9+$C$11*$K$9+$F$11*((EP179+EH179)/MAX(EP179+EH179+EQ179, 0.1)*$P$9+EQ179/MAX(EP179+EH179+EQ179, 0.1)*$Q$9))/($B$11+$C$11+$F$11)</f>
        <v>0</v>
      </c>
      <c r="CV179">
        <v>2.18</v>
      </c>
      <c r="CW179">
        <v>0.5</v>
      </c>
      <c r="CX179" t="s">
        <v>408</v>
      </c>
      <c r="CY179">
        <v>2</v>
      </c>
      <c r="CZ179" t="b">
        <v>1</v>
      </c>
      <c r="DA179">
        <v>1510790968</v>
      </c>
      <c r="DB179">
        <v>1049.22814814815</v>
      </c>
      <c r="DC179">
        <v>1080.01555555556</v>
      </c>
      <c r="DD179">
        <v>25.2779962962963</v>
      </c>
      <c r="DE179">
        <v>24.6838888888889</v>
      </c>
      <c r="DF179">
        <v>1038.74333333333</v>
      </c>
      <c r="DG179">
        <v>24.7032740740741</v>
      </c>
      <c r="DH179">
        <v>500.095444444444</v>
      </c>
      <c r="DI179">
        <v>89.6008592592593</v>
      </c>
      <c r="DJ179">
        <v>0.0999446925925926</v>
      </c>
      <c r="DK179">
        <v>26.7331148148148</v>
      </c>
      <c r="DL179">
        <v>27.5200185185185</v>
      </c>
      <c r="DM179">
        <v>999.9</v>
      </c>
      <c r="DN179">
        <v>0</v>
      </c>
      <c r="DO179">
        <v>0</v>
      </c>
      <c r="DP179">
        <v>10009.6951851852</v>
      </c>
      <c r="DQ179">
        <v>0</v>
      </c>
      <c r="DR179">
        <v>9.87436</v>
      </c>
      <c r="DS179">
        <v>-30.7875962962963</v>
      </c>
      <c r="DT179">
        <v>1076.43814814815</v>
      </c>
      <c r="DU179">
        <v>1107.35037037037</v>
      </c>
      <c r="DV179">
        <v>0.59410762962963</v>
      </c>
      <c r="DW179">
        <v>1080.01555555556</v>
      </c>
      <c r="DX179">
        <v>24.6838888888889</v>
      </c>
      <c r="DY179">
        <v>2.26493</v>
      </c>
      <c r="DZ179">
        <v>2.21169740740741</v>
      </c>
      <c r="EA179">
        <v>19.4291222222222</v>
      </c>
      <c r="EB179">
        <v>19.0473</v>
      </c>
      <c r="EC179">
        <v>1999.99444444444</v>
      </c>
      <c r="ED179">
        <v>0.979995111111111</v>
      </c>
      <c r="EE179">
        <v>0.0200048814814815</v>
      </c>
      <c r="EF179">
        <v>0</v>
      </c>
      <c r="EG179">
        <v>2.23142592592593</v>
      </c>
      <c r="EH179">
        <v>0</v>
      </c>
      <c r="EI179">
        <v>3721.93888888889</v>
      </c>
      <c r="EJ179">
        <v>17300.0740740741</v>
      </c>
      <c r="EK179">
        <v>39.59</v>
      </c>
      <c r="EL179">
        <v>39.7266666666667</v>
      </c>
      <c r="EM179">
        <v>39.34</v>
      </c>
      <c r="EN179">
        <v>38.2033333333333</v>
      </c>
      <c r="EO179">
        <v>38.8516666666667</v>
      </c>
      <c r="EP179">
        <v>1959.98444444444</v>
      </c>
      <c r="EQ179">
        <v>40.01</v>
      </c>
      <c r="ER179">
        <v>0</v>
      </c>
      <c r="ES179">
        <v>1679678323.7</v>
      </c>
      <c r="ET179">
        <v>0</v>
      </c>
      <c r="EU179">
        <v>2.23116</v>
      </c>
      <c r="EV179">
        <v>-0.498146156335485</v>
      </c>
      <c r="EW179">
        <v>-4.29923076416182</v>
      </c>
      <c r="EX179">
        <v>3721.954</v>
      </c>
      <c r="EY179">
        <v>15</v>
      </c>
      <c r="EZ179">
        <v>0</v>
      </c>
      <c r="FA179" t="s">
        <v>409</v>
      </c>
      <c r="FB179">
        <v>1510822609</v>
      </c>
      <c r="FC179">
        <v>1510822610</v>
      </c>
      <c r="FD179">
        <v>0</v>
      </c>
      <c r="FE179">
        <v>-0.09</v>
      </c>
      <c r="FF179">
        <v>-0.009</v>
      </c>
      <c r="FG179">
        <v>6.722</v>
      </c>
      <c r="FH179">
        <v>0.497</v>
      </c>
      <c r="FI179">
        <v>420</v>
      </c>
      <c r="FJ179">
        <v>24</v>
      </c>
      <c r="FK179">
        <v>0.26</v>
      </c>
      <c r="FL179">
        <v>0.06</v>
      </c>
      <c r="FM179">
        <v>0.610883925</v>
      </c>
      <c r="FN179">
        <v>-0.213090630393996</v>
      </c>
      <c r="FO179">
        <v>0.0295653016493892</v>
      </c>
      <c r="FP179">
        <v>1</v>
      </c>
      <c r="FQ179">
        <v>1</v>
      </c>
      <c r="FR179">
        <v>1</v>
      </c>
      <c r="FS179" t="s">
        <v>410</v>
      </c>
      <c r="FT179">
        <v>2.97344</v>
      </c>
      <c r="FU179">
        <v>2.75389</v>
      </c>
      <c r="FV179">
        <v>0.17275</v>
      </c>
      <c r="FW179">
        <v>0.176844</v>
      </c>
      <c r="FX179">
        <v>0.105931</v>
      </c>
      <c r="FY179">
        <v>0.105451</v>
      </c>
      <c r="FZ179">
        <v>32186.9</v>
      </c>
      <c r="GA179">
        <v>34938.8</v>
      </c>
      <c r="GB179">
        <v>35255.8</v>
      </c>
      <c r="GC179">
        <v>38490.1</v>
      </c>
      <c r="GD179">
        <v>44639.5</v>
      </c>
      <c r="GE179">
        <v>49706.6</v>
      </c>
      <c r="GF179">
        <v>55049.2</v>
      </c>
      <c r="GG179">
        <v>61708.9</v>
      </c>
      <c r="GH179">
        <v>1.99358</v>
      </c>
      <c r="GI179">
        <v>1.8432</v>
      </c>
      <c r="GJ179">
        <v>0.118345</v>
      </c>
      <c r="GK179">
        <v>0</v>
      </c>
      <c r="GL179">
        <v>25.58</v>
      </c>
      <c r="GM179">
        <v>999.9</v>
      </c>
      <c r="GN179">
        <v>67.183</v>
      </c>
      <c r="GO179">
        <v>27.885</v>
      </c>
      <c r="GP179">
        <v>28.2618</v>
      </c>
      <c r="GQ179">
        <v>55.1093</v>
      </c>
      <c r="GR179">
        <v>49.2588</v>
      </c>
      <c r="GS179">
        <v>1</v>
      </c>
      <c r="GT179">
        <v>-0.0629624</v>
      </c>
      <c r="GU179">
        <v>0.787791</v>
      </c>
      <c r="GV179">
        <v>20.1483</v>
      </c>
      <c r="GW179">
        <v>5.19902</v>
      </c>
      <c r="GX179">
        <v>12.004</v>
      </c>
      <c r="GY179">
        <v>4.9752</v>
      </c>
      <c r="GZ179">
        <v>3.29295</v>
      </c>
      <c r="HA179">
        <v>999.9</v>
      </c>
      <c r="HB179">
        <v>9999</v>
      </c>
      <c r="HC179">
        <v>9999</v>
      </c>
      <c r="HD179">
        <v>9999</v>
      </c>
      <c r="HE179">
        <v>1.86279</v>
      </c>
      <c r="HF179">
        <v>1.86783</v>
      </c>
      <c r="HG179">
        <v>1.86764</v>
      </c>
      <c r="HH179">
        <v>1.86873</v>
      </c>
      <c r="HI179">
        <v>1.86963</v>
      </c>
      <c r="HJ179">
        <v>1.86569</v>
      </c>
      <c r="HK179">
        <v>1.86675</v>
      </c>
      <c r="HL179">
        <v>1.86813</v>
      </c>
      <c r="HM179">
        <v>5</v>
      </c>
      <c r="HN179">
        <v>0</v>
      </c>
      <c r="HO179">
        <v>0</v>
      </c>
      <c r="HP179">
        <v>0</v>
      </c>
      <c r="HQ179" t="s">
        <v>411</v>
      </c>
      <c r="HR179" t="s">
        <v>412</v>
      </c>
      <c r="HS179" t="s">
        <v>413</v>
      </c>
      <c r="HT179" t="s">
        <v>413</v>
      </c>
      <c r="HU179" t="s">
        <v>413</v>
      </c>
      <c r="HV179" t="s">
        <v>413</v>
      </c>
      <c r="HW179">
        <v>0</v>
      </c>
      <c r="HX179">
        <v>100</v>
      </c>
      <c r="HY179">
        <v>100</v>
      </c>
      <c r="HZ179">
        <v>10.62</v>
      </c>
      <c r="IA179">
        <v>0.5756</v>
      </c>
      <c r="IB179">
        <v>4.05733592392587</v>
      </c>
      <c r="IC179">
        <v>0.00686039997816796</v>
      </c>
      <c r="ID179">
        <v>-6.09800565113382e-07</v>
      </c>
      <c r="IE179">
        <v>-3.62270322714017e-11</v>
      </c>
      <c r="IF179">
        <v>0.00552775430249796</v>
      </c>
      <c r="IG179">
        <v>-0.0240141547127097</v>
      </c>
      <c r="IH179">
        <v>0.00268956239764471</v>
      </c>
      <c r="II179">
        <v>-3.17667099220491e-05</v>
      </c>
      <c r="IJ179">
        <v>-3</v>
      </c>
      <c r="IK179">
        <v>2046</v>
      </c>
      <c r="IL179">
        <v>1</v>
      </c>
      <c r="IM179">
        <v>25</v>
      </c>
      <c r="IN179">
        <v>-527.2</v>
      </c>
      <c r="IO179">
        <v>-527.2</v>
      </c>
      <c r="IP179">
        <v>2.2583</v>
      </c>
      <c r="IQ179">
        <v>2.60498</v>
      </c>
      <c r="IR179">
        <v>1.54785</v>
      </c>
      <c r="IS179">
        <v>2.30957</v>
      </c>
      <c r="IT179">
        <v>1.34644</v>
      </c>
      <c r="IU179">
        <v>2.35596</v>
      </c>
      <c r="IV179">
        <v>31.9805</v>
      </c>
      <c r="IW179">
        <v>14.7362</v>
      </c>
      <c r="IX179">
        <v>18</v>
      </c>
      <c r="IY179">
        <v>503.866</v>
      </c>
      <c r="IZ179">
        <v>407.563</v>
      </c>
      <c r="JA179">
        <v>23.8156</v>
      </c>
      <c r="JB179">
        <v>26.4355</v>
      </c>
      <c r="JC179">
        <v>30.0001</v>
      </c>
      <c r="JD179">
        <v>26.3933</v>
      </c>
      <c r="JE179">
        <v>26.3378</v>
      </c>
      <c r="JF179">
        <v>45.2092</v>
      </c>
      <c r="JG179">
        <v>22.7654</v>
      </c>
      <c r="JH179">
        <v>100</v>
      </c>
      <c r="JI179">
        <v>23.8099</v>
      </c>
      <c r="JJ179">
        <v>1127.09</v>
      </c>
      <c r="JK179">
        <v>24.6886</v>
      </c>
      <c r="JL179">
        <v>102.162</v>
      </c>
      <c r="JM179">
        <v>102.733</v>
      </c>
    </row>
    <row r="180" spans="1:273">
      <c r="A180">
        <v>164</v>
      </c>
      <c r="B180">
        <v>1510790980.5</v>
      </c>
      <c r="C180">
        <v>2728.90000009537</v>
      </c>
      <c r="D180" t="s">
        <v>738</v>
      </c>
      <c r="E180" t="s">
        <v>739</v>
      </c>
      <c r="F180">
        <v>5</v>
      </c>
      <c r="G180" t="s">
        <v>405</v>
      </c>
      <c r="H180" t="s">
        <v>406</v>
      </c>
      <c r="I180">
        <v>1510790972.71429</v>
      </c>
      <c r="J180">
        <f>(K180)/1000</f>
        <v>0</v>
      </c>
      <c r="K180">
        <f>IF(CZ180, AN180, AH180)</f>
        <v>0</v>
      </c>
      <c r="L180">
        <f>IF(CZ180, AI180, AG180)</f>
        <v>0</v>
      </c>
      <c r="M180">
        <f>DB180 - IF(AU180&gt;1, L180*CV180*100.0/(AW180*DP180), 0)</f>
        <v>0</v>
      </c>
      <c r="N180">
        <f>((T180-J180/2)*M180-L180)/(T180+J180/2)</f>
        <v>0</v>
      </c>
      <c r="O180">
        <f>N180*(DI180+DJ180)/1000.0</f>
        <v>0</v>
      </c>
      <c r="P180">
        <f>(DB180 - IF(AU180&gt;1, L180*CV180*100.0/(AW180*DP180), 0))*(DI180+DJ180)/1000.0</f>
        <v>0</v>
      </c>
      <c r="Q180">
        <f>2.0/((1/S180-1/R180)+SIGN(S180)*SQRT((1/S180-1/R180)*(1/S180-1/R180) + 4*CW180/((CW180+1)*(CW180+1))*(2*1/S180*1/R180-1/R180*1/R180)))</f>
        <v>0</v>
      </c>
      <c r="R180">
        <f>IF(LEFT(CX180,1)&lt;&gt;"0",IF(LEFT(CX180,1)="1",3.0,CY180),$D$5+$E$5*(DP180*DI180/($K$5*1000))+$F$5*(DP180*DI180/($K$5*1000))*MAX(MIN(CV180,$J$5),$I$5)*MAX(MIN(CV180,$J$5),$I$5)+$G$5*MAX(MIN(CV180,$J$5),$I$5)*(DP180*DI180/($K$5*1000))+$H$5*(DP180*DI180/($K$5*1000))*(DP180*DI180/($K$5*1000)))</f>
        <v>0</v>
      </c>
      <c r="S180">
        <f>J180*(1000-(1000*0.61365*exp(17.502*W180/(240.97+W180))/(DI180+DJ180)+DD180)/2)/(1000*0.61365*exp(17.502*W180/(240.97+W180))/(DI180+DJ180)-DD180)</f>
        <v>0</v>
      </c>
      <c r="T180">
        <f>1/((CW180+1)/(Q180/1.6)+1/(R180/1.37)) + CW180/((CW180+1)/(Q180/1.6) + CW180/(R180/1.37))</f>
        <v>0</v>
      </c>
      <c r="U180">
        <f>(CR180*CU180)</f>
        <v>0</v>
      </c>
      <c r="V180">
        <f>(DK180+(U180+2*0.95*5.67E-8*(((DK180+$B$7)+273)^4-(DK180+273)^4)-44100*J180)/(1.84*29.3*R180+8*0.95*5.67E-8*(DK180+273)^3))</f>
        <v>0</v>
      </c>
      <c r="W180">
        <f>($C$7*DL180+$D$7*DM180+$E$7*V180)</f>
        <v>0</v>
      </c>
      <c r="X180">
        <f>0.61365*exp(17.502*W180/(240.97+W180))</f>
        <v>0</v>
      </c>
      <c r="Y180">
        <f>(Z180/AA180*100)</f>
        <v>0</v>
      </c>
      <c r="Z180">
        <f>DD180*(DI180+DJ180)/1000</f>
        <v>0</v>
      </c>
      <c r="AA180">
        <f>0.61365*exp(17.502*DK180/(240.97+DK180))</f>
        <v>0</v>
      </c>
      <c r="AB180">
        <f>(X180-DD180*(DI180+DJ180)/1000)</f>
        <v>0</v>
      </c>
      <c r="AC180">
        <f>(-J180*44100)</f>
        <v>0</v>
      </c>
      <c r="AD180">
        <f>2*29.3*R180*0.92*(DK180-W180)</f>
        <v>0</v>
      </c>
      <c r="AE180">
        <f>2*0.95*5.67E-8*(((DK180+$B$7)+273)^4-(W180+273)^4)</f>
        <v>0</v>
      </c>
      <c r="AF180">
        <f>U180+AE180+AC180+AD180</f>
        <v>0</v>
      </c>
      <c r="AG180">
        <f>DH180*AU180*(DC180-DB180*(1000-AU180*DE180)/(1000-AU180*DD180))/(100*CV180)</f>
        <v>0</v>
      </c>
      <c r="AH180">
        <f>1000*DH180*AU180*(DD180-DE180)/(100*CV180*(1000-AU180*DD180))</f>
        <v>0</v>
      </c>
      <c r="AI180">
        <f>(AJ180 - AK180 - DI180*1E3/(8.314*(DK180+273.15)) * AM180/DH180 * AL180) * DH180/(100*CV180) * (1000 - DE180)/1000</f>
        <v>0</v>
      </c>
      <c r="AJ180">
        <v>1140.8955010906</v>
      </c>
      <c r="AK180">
        <v>1118.08503030303</v>
      </c>
      <c r="AL180">
        <v>3.38722822213296</v>
      </c>
      <c r="AM180">
        <v>64.2423246042722</v>
      </c>
      <c r="AN180">
        <f>(AP180 - AO180 + DI180*1E3/(8.314*(DK180+273.15)) * AR180/DH180 * AQ180) * DH180/(100*CV180) * 1000/(1000 - AP180)</f>
        <v>0</v>
      </c>
      <c r="AO180">
        <v>24.6951234130566</v>
      </c>
      <c r="AP180">
        <v>25.2978303030303</v>
      </c>
      <c r="AQ180">
        <v>0.000116349565763369</v>
      </c>
      <c r="AR180">
        <v>102.202052282038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MAX(0,($B$13+$C$13*DP180)/(1+$D$13*DP180)*DI180/(DK180+273)*$E$13)</f>
        <v>0</v>
      </c>
      <c r="AX180" t="s">
        <v>407</v>
      </c>
      <c r="AY180" t="s">
        <v>407</v>
      </c>
      <c r="AZ180">
        <v>0</v>
      </c>
      <c r="BA180">
        <v>0</v>
      </c>
      <c r="BB180">
        <f>1-AZ180/BA180</f>
        <v>0</v>
      </c>
      <c r="BC180">
        <v>0</v>
      </c>
      <c r="BD180" t="s">
        <v>407</v>
      </c>
      <c r="BE180" t="s">
        <v>407</v>
      </c>
      <c r="BF180">
        <v>0</v>
      </c>
      <c r="BG180">
        <v>0</v>
      </c>
      <c r="BH180">
        <f>1-BF180/BG180</f>
        <v>0</v>
      </c>
      <c r="BI180">
        <v>0.5</v>
      </c>
      <c r="BJ180">
        <f>CS180</f>
        <v>0</v>
      </c>
      <c r="BK180">
        <f>L180</f>
        <v>0</v>
      </c>
      <c r="BL180">
        <f>BH180*BI180*BJ180</f>
        <v>0</v>
      </c>
      <c r="BM180">
        <f>(BK180-BC180)/BJ180</f>
        <v>0</v>
      </c>
      <c r="BN180">
        <f>(BA180-BG180)/BG180</f>
        <v>0</v>
      </c>
      <c r="BO180">
        <f>AZ180/(BB180+AZ180/BG180)</f>
        <v>0</v>
      </c>
      <c r="BP180" t="s">
        <v>407</v>
      </c>
      <c r="BQ180">
        <v>0</v>
      </c>
      <c r="BR180">
        <f>IF(BQ180&lt;&gt;0, BQ180, BO180)</f>
        <v>0</v>
      </c>
      <c r="BS180">
        <f>1-BR180/BG180</f>
        <v>0</v>
      </c>
      <c r="BT180">
        <f>(BG180-BF180)/(BG180-BR180)</f>
        <v>0</v>
      </c>
      <c r="BU180">
        <f>(BA180-BG180)/(BA180-BR180)</f>
        <v>0</v>
      </c>
      <c r="BV180">
        <f>(BG180-BF180)/(BG180-AZ180)</f>
        <v>0</v>
      </c>
      <c r="BW180">
        <f>(BA180-BG180)/(BA180-AZ180)</f>
        <v>0</v>
      </c>
      <c r="BX180">
        <f>(BT180*BR180/BF180)</f>
        <v>0</v>
      </c>
      <c r="BY180">
        <f>(1-BX180)</f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f>$B$11*DQ180+$C$11*DR180+$F$11*EC180*(1-EF180)</f>
        <v>0</v>
      </c>
      <c r="CS180">
        <f>CR180*CT180</f>
        <v>0</v>
      </c>
      <c r="CT180">
        <f>($B$11*$D$9+$C$11*$D$9+$F$11*((EP180+EH180)/MAX(EP180+EH180+EQ180, 0.1)*$I$9+EQ180/MAX(EP180+EH180+EQ180, 0.1)*$J$9))/($B$11+$C$11+$F$11)</f>
        <v>0</v>
      </c>
      <c r="CU180">
        <f>($B$11*$K$9+$C$11*$K$9+$F$11*((EP180+EH180)/MAX(EP180+EH180+EQ180, 0.1)*$P$9+EQ180/MAX(EP180+EH180+EQ180, 0.1)*$Q$9))/($B$11+$C$11+$F$11)</f>
        <v>0</v>
      </c>
      <c r="CV180">
        <v>2.18</v>
      </c>
      <c r="CW180">
        <v>0.5</v>
      </c>
      <c r="CX180" t="s">
        <v>408</v>
      </c>
      <c r="CY180">
        <v>2</v>
      </c>
      <c r="CZ180" t="b">
        <v>1</v>
      </c>
      <c r="DA180">
        <v>1510790972.71429</v>
      </c>
      <c r="DB180">
        <v>1065.25</v>
      </c>
      <c r="DC180">
        <v>1095.71535714286</v>
      </c>
      <c r="DD180">
        <v>25.2893821428571</v>
      </c>
      <c r="DE180">
        <v>24.6915142857143</v>
      </c>
      <c r="DF180">
        <v>1054.67821428571</v>
      </c>
      <c r="DG180">
        <v>24.7141142857143</v>
      </c>
      <c r="DH180">
        <v>500.075142857143</v>
      </c>
      <c r="DI180">
        <v>89.5995357142857</v>
      </c>
      <c r="DJ180">
        <v>0.0999370678571429</v>
      </c>
      <c r="DK180">
        <v>26.7271821428571</v>
      </c>
      <c r="DL180">
        <v>27.5207178571429</v>
      </c>
      <c r="DM180">
        <v>999.9</v>
      </c>
      <c r="DN180">
        <v>0</v>
      </c>
      <c r="DO180">
        <v>0</v>
      </c>
      <c r="DP180">
        <v>10009.9525</v>
      </c>
      <c r="DQ180">
        <v>0</v>
      </c>
      <c r="DR180">
        <v>9.87436</v>
      </c>
      <c r="DS180">
        <v>-30.4656964285714</v>
      </c>
      <c r="DT180">
        <v>1092.88928571429</v>
      </c>
      <c r="DU180">
        <v>1123.45714285714</v>
      </c>
      <c r="DV180">
        <v>0.597873428571429</v>
      </c>
      <c r="DW180">
        <v>1095.71535714286</v>
      </c>
      <c r="DX180">
        <v>24.6915142857143</v>
      </c>
      <c r="DY180">
        <v>2.2659175</v>
      </c>
      <c r="DZ180">
        <v>2.21234857142857</v>
      </c>
      <c r="EA180">
        <v>19.4361285714286</v>
      </c>
      <c r="EB180">
        <v>19.0520107142857</v>
      </c>
      <c r="EC180">
        <v>2000.00857142857</v>
      </c>
      <c r="ED180">
        <v>0.979995</v>
      </c>
      <c r="EE180">
        <v>0.020005</v>
      </c>
      <c r="EF180">
        <v>0</v>
      </c>
      <c r="EG180">
        <v>2.27392857142857</v>
      </c>
      <c r="EH180">
        <v>0</v>
      </c>
      <c r="EI180">
        <v>3721.74428571429</v>
      </c>
      <c r="EJ180">
        <v>17300.1928571429</v>
      </c>
      <c r="EK180">
        <v>39.571</v>
      </c>
      <c r="EL180">
        <v>39.70725</v>
      </c>
      <c r="EM180">
        <v>39.3077142857143</v>
      </c>
      <c r="EN180">
        <v>38.1803928571429</v>
      </c>
      <c r="EO180">
        <v>38.83225</v>
      </c>
      <c r="EP180">
        <v>1959.99857142857</v>
      </c>
      <c r="EQ180">
        <v>40.01</v>
      </c>
      <c r="ER180">
        <v>0</v>
      </c>
      <c r="ES180">
        <v>1679678328.5</v>
      </c>
      <c r="ET180">
        <v>0</v>
      </c>
      <c r="EU180">
        <v>2.280236</v>
      </c>
      <c r="EV180">
        <v>1.70109230125288</v>
      </c>
      <c r="EW180">
        <v>-4.39538460483375</v>
      </c>
      <c r="EX180">
        <v>3721.702</v>
      </c>
      <c r="EY180">
        <v>15</v>
      </c>
      <c r="EZ180">
        <v>0</v>
      </c>
      <c r="FA180" t="s">
        <v>409</v>
      </c>
      <c r="FB180">
        <v>1510822609</v>
      </c>
      <c r="FC180">
        <v>1510822610</v>
      </c>
      <c r="FD180">
        <v>0</v>
      </c>
      <c r="FE180">
        <v>-0.09</v>
      </c>
      <c r="FF180">
        <v>-0.009</v>
      </c>
      <c r="FG180">
        <v>6.722</v>
      </c>
      <c r="FH180">
        <v>0.497</v>
      </c>
      <c r="FI180">
        <v>420</v>
      </c>
      <c r="FJ180">
        <v>24</v>
      </c>
      <c r="FK180">
        <v>0.26</v>
      </c>
      <c r="FL180">
        <v>0.06</v>
      </c>
      <c r="FM180">
        <v>0.5979552</v>
      </c>
      <c r="FN180">
        <v>-0.00175688555347235</v>
      </c>
      <c r="FO180">
        <v>0.0106720321312297</v>
      </c>
      <c r="FP180">
        <v>1</v>
      </c>
      <c r="FQ180">
        <v>1</v>
      </c>
      <c r="FR180">
        <v>1</v>
      </c>
      <c r="FS180" t="s">
        <v>410</v>
      </c>
      <c r="FT180">
        <v>2.97363</v>
      </c>
      <c r="FU180">
        <v>2.754</v>
      </c>
      <c r="FV180">
        <v>0.174433</v>
      </c>
      <c r="FW180">
        <v>0.178426</v>
      </c>
      <c r="FX180">
        <v>0.105938</v>
      </c>
      <c r="FY180">
        <v>0.105455</v>
      </c>
      <c r="FZ180">
        <v>32121.2</v>
      </c>
      <c r="GA180">
        <v>34871.7</v>
      </c>
      <c r="GB180">
        <v>35255.6</v>
      </c>
      <c r="GC180">
        <v>38490.2</v>
      </c>
      <c r="GD180">
        <v>44639</v>
      </c>
      <c r="GE180">
        <v>49706.4</v>
      </c>
      <c r="GF180">
        <v>55049.1</v>
      </c>
      <c r="GG180">
        <v>61708.8</v>
      </c>
      <c r="GH180">
        <v>1.99387</v>
      </c>
      <c r="GI180">
        <v>1.84323</v>
      </c>
      <c r="GJ180">
        <v>0.11944</v>
      </c>
      <c r="GK180">
        <v>0</v>
      </c>
      <c r="GL180">
        <v>25.58</v>
      </c>
      <c r="GM180">
        <v>999.9</v>
      </c>
      <c r="GN180">
        <v>67.183</v>
      </c>
      <c r="GO180">
        <v>27.885</v>
      </c>
      <c r="GP180">
        <v>28.2615</v>
      </c>
      <c r="GQ180">
        <v>54.8493</v>
      </c>
      <c r="GR180">
        <v>49.0024</v>
      </c>
      <c r="GS180">
        <v>1</v>
      </c>
      <c r="GT180">
        <v>-0.0628862</v>
      </c>
      <c r="GU180">
        <v>0.782701</v>
      </c>
      <c r="GV180">
        <v>20.1483</v>
      </c>
      <c r="GW180">
        <v>5.19857</v>
      </c>
      <c r="GX180">
        <v>12.004</v>
      </c>
      <c r="GY180">
        <v>4.9752</v>
      </c>
      <c r="GZ180">
        <v>3.29293</v>
      </c>
      <c r="HA180">
        <v>999.9</v>
      </c>
      <c r="HB180">
        <v>9999</v>
      </c>
      <c r="HC180">
        <v>9999</v>
      </c>
      <c r="HD180">
        <v>9999</v>
      </c>
      <c r="HE180">
        <v>1.86279</v>
      </c>
      <c r="HF180">
        <v>1.86783</v>
      </c>
      <c r="HG180">
        <v>1.86762</v>
      </c>
      <c r="HH180">
        <v>1.86873</v>
      </c>
      <c r="HI180">
        <v>1.86963</v>
      </c>
      <c r="HJ180">
        <v>1.86569</v>
      </c>
      <c r="HK180">
        <v>1.86676</v>
      </c>
      <c r="HL180">
        <v>1.86813</v>
      </c>
      <c r="HM180">
        <v>5</v>
      </c>
      <c r="HN180">
        <v>0</v>
      </c>
      <c r="HO180">
        <v>0</v>
      </c>
      <c r="HP180">
        <v>0</v>
      </c>
      <c r="HQ180" t="s">
        <v>411</v>
      </c>
      <c r="HR180" t="s">
        <v>412</v>
      </c>
      <c r="HS180" t="s">
        <v>413</v>
      </c>
      <c r="HT180" t="s">
        <v>413</v>
      </c>
      <c r="HU180" t="s">
        <v>413</v>
      </c>
      <c r="HV180" t="s">
        <v>413</v>
      </c>
      <c r="HW180">
        <v>0</v>
      </c>
      <c r="HX180">
        <v>100</v>
      </c>
      <c r="HY180">
        <v>100</v>
      </c>
      <c r="HZ180">
        <v>10.72</v>
      </c>
      <c r="IA180">
        <v>0.5757</v>
      </c>
      <c r="IB180">
        <v>4.05733592392587</v>
      </c>
      <c r="IC180">
        <v>0.00686039997816796</v>
      </c>
      <c r="ID180">
        <v>-6.09800565113382e-07</v>
      </c>
      <c r="IE180">
        <v>-3.62270322714017e-11</v>
      </c>
      <c r="IF180">
        <v>0.00552775430249796</v>
      </c>
      <c r="IG180">
        <v>-0.0240141547127097</v>
      </c>
      <c r="IH180">
        <v>0.00268956239764471</v>
      </c>
      <c r="II180">
        <v>-3.17667099220491e-05</v>
      </c>
      <c r="IJ180">
        <v>-3</v>
      </c>
      <c r="IK180">
        <v>2046</v>
      </c>
      <c r="IL180">
        <v>1</v>
      </c>
      <c r="IM180">
        <v>25</v>
      </c>
      <c r="IN180">
        <v>-527.1</v>
      </c>
      <c r="IO180">
        <v>-527.2</v>
      </c>
      <c r="IP180">
        <v>2.28638</v>
      </c>
      <c r="IQ180">
        <v>2.60376</v>
      </c>
      <c r="IR180">
        <v>1.54785</v>
      </c>
      <c r="IS180">
        <v>2.31079</v>
      </c>
      <c r="IT180">
        <v>1.34644</v>
      </c>
      <c r="IU180">
        <v>2.27173</v>
      </c>
      <c r="IV180">
        <v>31.9805</v>
      </c>
      <c r="IW180">
        <v>14.7362</v>
      </c>
      <c r="IX180">
        <v>18</v>
      </c>
      <c r="IY180">
        <v>504.065</v>
      </c>
      <c r="IZ180">
        <v>407.577</v>
      </c>
      <c r="JA180">
        <v>23.7982</v>
      </c>
      <c r="JB180">
        <v>26.4355</v>
      </c>
      <c r="JC180">
        <v>30.0001</v>
      </c>
      <c r="JD180">
        <v>26.3933</v>
      </c>
      <c r="JE180">
        <v>26.3378</v>
      </c>
      <c r="JF180">
        <v>45.7792</v>
      </c>
      <c r="JG180">
        <v>22.7654</v>
      </c>
      <c r="JH180">
        <v>100</v>
      </c>
      <c r="JI180">
        <v>23.7922</v>
      </c>
      <c r="JJ180">
        <v>1140.59</v>
      </c>
      <c r="JK180">
        <v>24.6928</v>
      </c>
      <c r="JL180">
        <v>102.162</v>
      </c>
      <c r="JM180">
        <v>102.733</v>
      </c>
    </row>
    <row r="181" spans="1:273">
      <c r="A181">
        <v>165</v>
      </c>
      <c r="B181">
        <v>1510790985.5</v>
      </c>
      <c r="C181">
        <v>2733.90000009537</v>
      </c>
      <c r="D181" t="s">
        <v>740</v>
      </c>
      <c r="E181" t="s">
        <v>741</v>
      </c>
      <c r="F181">
        <v>5</v>
      </c>
      <c r="G181" t="s">
        <v>405</v>
      </c>
      <c r="H181" t="s">
        <v>406</v>
      </c>
      <c r="I181">
        <v>1510790978</v>
      </c>
      <c r="J181">
        <f>(K181)/1000</f>
        <v>0</v>
      </c>
      <c r="K181">
        <f>IF(CZ181, AN181, AH181)</f>
        <v>0</v>
      </c>
      <c r="L181">
        <f>IF(CZ181, AI181, AG181)</f>
        <v>0</v>
      </c>
      <c r="M181">
        <f>DB181 - IF(AU181&gt;1, L181*CV181*100.0/(AW181*DP181), 0)</f>
        <v>0</v>
      </c>
      <c r="N181">
        <f>((T181-J181/2)*M181-L181)/(T181+J181/2)</f>
        <v>0</v>
      </c>
      <c r="O181">
        <f>N181*(DI181+DJ181)/1000.0</f>
        <v>0</v>
      </c>
      <c r="P181">
        <f>(DB181 - IF(AU181&gt;1, L181*CV181*100.0/(AW181*DP181), 0))*(DI181+DJ181)/1000.0</f>
        <v>0</v>
      </c>
      <c r="Q181">
        <f>2.0/((1/S181-1/R181)+SIGN(S181)*SQRT((1/S181-1/R181)*(1/S181-1/R181) + 4*CW181/((CW181+1)*(CW181+1))*(2*1/S181*1/R181-1/R181*1/R181)))</f>
        <v>0</v>
      </c>
      <c r="R181">
        <f>IF(LEFT(CX181,1)&lt;&gt;"0",IF(LEFT(CX181,1)="1",3.0,CY181),$D$5+$E$5*(DP181*DI181/($K$5*1000))+$F$5*(DP181*DI181/($K$5*1000))*MAX(MIN(CV181,$J$5),$I$5)*MAX(MIN(CV181,$J$5),$I$5)+$G$5*MAX(MIN(CV181,$J$5),$I$5)*(DP181*DI181/($K$5*1000))+$H$5*(DP181*DI181/($K$5*1000))*(DP181*DI181/($K$5*1000)))</f>
        <v>0</v>
      </c>
      <c r="S181">
        <f>J181*(1000-(1000*0.61365*exp(17.502*W181/(240.97+W181))/(DI181+DJ181)+DD181)/2)/(1000*0.61365*exp(17.502*W181/(240.97+W181))/(DI181+DJ181)-DD181)</f>
        <v>0</v>
      </c>
      <c r="T181">
        <f>1/((CW181+1)/(Q181/1.6)+1/(R181/1.37)) + CW181/((CW181+1)/(Q181/1.6) + CW181/(R181/1.37))</f>
        <v>0</v>
      </c>
      <c r="U181">
        <f>(CR181*CU181)</f>
        <v>0</v>
      </c>
      <c r="V181">
        <f>(DK181+(U181+2*0.95*5.67E-8*(((DK181+$B$7)+273)^4-(DK181+273)^4)-44100*J181)/(1.84*29.3*R181+8*0.95*5.67E-8*(DK181+273)^3))</f>
        <v>0</v>
      </c>
      <c r="W181">
        <f>($C$7*DL181+$D$7*DM181+$E$7*V181)</f>
        <v>0</v>
      </c>
      <c r="X181">
        <f>0.61365*exp(17.502*W181/(240.97+W181))</f>
        <v>0</v>
      </c>
      <c r="Y181">
        <f>(Z181/AA181*100)</f>
        <v>0</v>
      </c>
      <c r="Z181">
        <f>DD181*(DI181+DJ181)/1000</f>
        <v>0</v>
      </c>
      <c r="AA181">
        <f>0.61365*exp(17.502*DK181/(240.97+DK181))</f>
        <v>0</v>
      </c>
      <c r="AB181">
        <f>(X181-DD181*(DI181+DJ181)/1000)</f>
        <v>0</v>
      </c>
      <c r="AC181">
        <f>(-J181*44100)</f>
        <v>0</v>
      </c>
      <c r="AD181">
        <f>2*29.3*R181*0.92*(DK181-W181)</f>
        <v>0</v>
      </c>
      <c r="AE181">
        <f>2*0.95*5.67E-8*(((DK181+$B$7)+273)^4-(W181+273)^4)</f>
        <v>0</v>
      </c>
      <c r="AF181">
        <f>U181+AE181+AC181+AD181</f>
        <v>0</v>
      </c>
      <c r="AG181">
        <f>DH181*AU181*(DC181-DB181*(1000-AU181*DE181)/(1000-AU181*DD181))/(100*CV181)</f>
        <v>0</v>
      </c>
      <c r="AH181">
        <f>1000*DH181*AU181*(DD181-DE181)/(100*CV181*(1000-AU181*DD181))</f>
        <v>0</v>
      </c>
      <c r="AI181">
        <f>(AJ181 - AK181 - DI181*1E3/(8.314*(DK181+273.15)) * AM181/DH181 * AL181) * DH181/(100*CV181) * (1000 - DE181)/1000</f>
        <v>0</v>
      </c>
      <c r="AJ181">
        <v>1157.54201121879</v>
      </c>
      <c r="AK181">
        <v>1134.86145454545</v>
      </c>
      <c r="AL181">
        <v>3.35403957155133</v>
      </c>
      <c r="AM181">
        <v>64.2423246042722</v>
      </c>
      <c r="AN181">
        <f>(AP181 - AO181 + DI181*1E3/(8.314*(DK181+273.15)) * AR181/DH181 * AQ181) * DH181/(100*CV181) * 1000/(1000 - AP181)</f>
        <v>0</v>
      </c>
      <c r="AO181">
        <v>24.6971236377974</v>
      </c>
      <c r="AP181">
        <v>25.2947139393939</v>
      </c>
      <c r="AQ181">
        <v>-9.91862979797212e-05</v>
      </c>
      <c r="AR181">
        <v>102.202052282038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MAX(0,($B$13+$C$13*DP181)/(1+$D$13*DP181)*DI181/(DK181+273)*$E$13)</f>
        <v>0</v>
      </c>
      <c r="AX181" t="s">
        <v>407</v>
      </c>
      <c r="AY181" t="s">
        <v>407</v>
      </c>
      <c r="AZ181">
        <v>0</v>
      </c>
      <c r="BA181">
        <v>0</v>
      </c>
      <c r="BB181">
        <f>1-AZ181/BA181</f>
        <v>0</v>
      </c>
      <c r="BC181">
        <v>0</v>
      </c>
      <c r="BD181" t="s">
        <v>407</v>
      </c>
      <c r="BE181" t="s">
        <v>407</v>
      </c>
      <c r="BF181">
        <v>0</v>
      </c>
      <c r="BG181">
        <v>0</v>
      </c>
      <c r="BH181">
        <f>1-BF181/BG181</f>
        <v>0</v>
      </c>
      <c r="BI181">
        <v>0.5</v>
      </c>
      <c r="BJ181">
        <f>CS181</f>
        <v>0</v>
      </c>
      <c r="BK181">
        <f>L181</f>
        <v>0</v>
      </c>
      <c r="BL181">
        <f>BH181*BI181*BJ181</f>
        <v>0</v>
      </c>
      <c r="BM181">
        <f>(BK181-BC181)/BJ181</f>
        <v>0</v>
      </c>
      <c r="BN181">
        <f>(BA181-BG181)/BG181</f>
        <v>0</v>
      </c>
      <c r="BO181">
        <f>AZ181/(BB181+AZ181/BG181)</f>
        <v>0</v>
      </c>
      <c r="BP181" t="s">
        <v>407</v>
      </c>
      <c r="BQ181">
        <v>0</v>
      </c>
      <c r="BR181">
        <f>IF(BQ181&lt;&gt;0, BQ181, BO181)</f>
        <v>0</v>
      </c>
      <c r="BS181">
        <f>1-BR181/BG181</f>
        <v>0</v>
      </c>
      <c r="BT181">
        <f>(BG181-BF181)/(BG181-BR181)</f>
        <v>0</v>
      </c>
      <c r="BU181">
        <f>(BA181-BG181)/(BA181-BR181)</f>
        <v>0</v>
      </c>
      <c r="BV181">
        <f>(BG181-BF181)/(BG181-AZ181)</f>
        <v>0</v>
      </c>
      <c r="BW181">
        <f>(BA181-BG181)/(BA181-AZ181)</f>
        <v>0</v>
      </c>
      <c r="BX181">
        <f>(BT181*BR181/BF181)</f>
        <v>0</v>
      </c>
      <c r="BY181">
        <f>(1-BX181)</f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f>$B$11*DQ181+$C$11*DR181+$F$11*EC181*(1-EF181)</f>
        <v>0</v>
      </c>
      <c r="CS181">
        <f>CR181*CT181</f>
        <v>0</v>
      </c>
      <c r="CT181">
        <f>($B$11*$D$9+$C$11*$D$9+$F$11*((EP181+EH181)/MAX(EP181+EH181+EQ181, 0.1)*$I$9+EQ181/MAX(EP181+EH181+EQ181, 0.1)*$J$9))/($B$11+$C$11+$F$11)</f>
        <v>0</v>
      </c>
      <c r="CU181">
        <f>($B$11*$K$9+$C$11*$K$9+$F$11*((EP181+EH181)/MAX(EP181+EH181+EQ181, 0.1)*$P$9+EQ181/MAX(EP181+EH181+EQ181, 0.1)*$Q$9))/($B$11+$C$11+$F$11)</f>
        <v>0</v>
      </c>
      <c r="CV181">
        <v>2.18</v>
      </c>
      <c r="CW181">
        <v>0.5</v>
      </c>
      <c r="CX181" t="s">
        <v>408</v>
      </c>
      <c r="CY181">
        <v>2</v>
      </c>
      <c r="CZ181" t="b">
        <v>1</v>
      </c>
      <c r="DA181">
        <v>1510790978</v>
      </c>
      <c r="DB181">
        <v>1083.03</v>
      </c>
      <c r="DC181">
        <v>1113.24037037037</v>
      </c>
      <c r="DD181">
        <v>25.2950851851852</v>
      </c>
      <c r="DE181">
        <v>24.6951481481481</v>
      </c>
      <c r="DF181">
        <v>1072.36222222222</v>
      </c>
      <c r="DG181">
        <v>24.7195407407407</v>
      </c>
      <c r="DH181">
        <v>500.086962962963</v>
      </c>
      <c r="DI181">
        <v>89.5994518518519</v>
      </c>
      <c r="DJ181">
        <v>0.0999752481481481</v>
      </c>
      <c r="DK181">
        <v>26.7202888888889</v>
      </c>
      <c r="DL181">
        <v>27.5223296296296</v>
      </c>
      <c r="DM181">
        <v>999.9</v>
      </c>
      <c r="DN181">
        <v>0</v>
      </c>
      <c r="DO181">
        <v>0</v>
      </c>
      <c r="DP181">
        <v>10004.9788888889</v>
      </c>
      <c r="DQ181">
        <v>0</v>
      </c>
      <c r="DR181">
        <v>9.87436</v>
      </c>
      <c r="DS181">
        <v>-30.2104481481481</v>
      </c>
      <c r="DT181">
        <v>1111.1362962963</v>
      </c>
      <c r="DU181">
        <v>1141.42851851852</v>
      </c>
      <c r="DV181">
        <v>0.599953148148148</v>
      </c>
      <c r="DW181">
        <v>1113.24037037037</v>
      </c>
      <c r="DX181">
        <v>24.6951481481481</v>
      </c>
      <c r="DY181">
        <v>2.26642666666667</v>
      </c>
      <c r="DZ181">
        <v>2.21267185185185</v>
      </c>
      <c r="EA181">
        <v>19.4397481481481</v>
      </c>
      <c r="EB181">
        <v>19.0543481481481</v>
      </c>
      <c r="EC181">
        <v>2000.0237037037</v>
      </c>
      <c r="ED181">
        <v>0.979994888888889</v>
      </c>
      <c r="EE181">
        <v>0.0200051185185185</v>
      </c>
      <c r="EF181">
        <v>0</v>
      </c>
      <c r="EG181">
        <v>2.3606</v>
      </c>
      <c r="EH181">
        <v>0</v>
      </c>
      <c r="EI181">
        <v>3721.27851851852</v>
      </c>
      <c r="EJ181">
        <v>17300.3296296296</v>
      </c>
      <c r="EK181">
        <v>39.5413333333333</v>
      </c>
      <c r="EL181">
        <v>39.6801481481481</v>
      </c>
      <c r="EM181">
        <v>39.2775555555556</v>
      </c>
      <c r="EN181">
        <v>38.1571481481481</v>
      </c>
      <c r="EO181">
        <v>38.8051481481481</v>
      </c>
      <c r="EP181">
        <v>1960.0137037037</v>
      </c>
      <c r="EQ181">
        <v>40.01</v>
      </c>
      <c r="ER181">
        <v>0</v>
      </c>
      <c r="ES181">
        <v>1679678333.9</v>
      </c>
      <c r="ET181">
        <v>0</v>
      </c>
      <c r="EU181">
        <v>2.34830384615385</v>
      </c>
      <c r="EV181">
        <v>0.748194858182556</v>
      </c>
      <c r="EW181">
        <v>-4.69128203865349</v>
      </c>
      <c r="EX181">
        <v>3721.26307692308</v>
      </c>
      <c r="EY181">
        <v>15</v>
      </c>
      <c r="EZ181">
        <v>0</v>
      </c>
      <c r="FA181" t="s">
        <v>409</v>
      </c>
      <c r="FB181">
        <v>1510822609</v>
      </c>
      <c r="FC181">
        <v>1510822610</v>
      </c>
      <c r="FD181">
        <v>0</v>
      </c>
      <c r="FE181">
        <v>-0.09</v>
      </c>
      <c r="FF181">
        <v>-0.009</v>
      </c>
      <c r="FG181">
        <v>6.722</v>
      </c>
      <c r="FH181">
        <v>0.497</v>
      </c>
      <c r="FI181">
        <v>420</v>
      </c>
      <c r="FJ181">
        <v>24</v>
      </c>
      <c r="FK181">
        <v>0.26</v>
      </c>
      <c r="FL181">
        <v>0.06</v>
      </c>
      <c r="FM181">
        <v>0.598426925</v>
      </c>
      <c r="FN181">
        <v>0.0233266378986863</v>
      </c>
      <c r="FO181">
        <v>0.00329801374608642</v>
      </c>
      <c r="FP181">
        <v>1</v>
      </c>
      <c r="FQ181">
        <v>1</v>
      </c>
      <c r="FR181">
        <v>1</v>
      </c>
      <c r="FS181" t="s">
        <v>410</v>
      </c>
      <c r="FT181">
        <v>2.97364</v>
      </c>
      <c r="FU181">
        <v>2.7539</v>
      </c>
      <c r="FV181">
        <v>0.176087</v>
      </c>
      <c r="FW181">
        <v>0.180065</v>
      </c>
      <c r="FX181">
        <v>0.105932</v>
      </c>
      <c r="FY181">
        <v>0.105467</v>
      </c>
      <c r="FZ181">
        <v>32057.3</v>
      </c>
      <c r="GA181">
        <v>34802.1</v>
      </c>
      <c r="GB181">
        <v>35256</v>
      </c>
      <c r="GC181">
        <v>38490.1</v>
      </c>
      <c r="GD181">
        <v>44639.8</v>
      </c>
      <c r="GE181">
        <v>49705.5</v>
      </c>
      <c r="GF181">
        <v>55049.7</v>
      </c>
      <c r="GG181">
        <v>61708.6</v>
      </c>
      <c r="GH181">
        <v>1.99367</v>
      </c>
      <c r="GI181">
        <v>1.84315</v>
      </c>
      <c r="GJ181">
        <v>0.118278</v>
      </c>
      <c r="GK181">
        <v>0</v>
      </c>
      <c r="GL181">
        <v>25.5792</v>
      </c>
      <c r="GM181">
        <v>999.9</v>
      </c>
      <c r="GN181">
        <v>67.183</v>
      </c>
      <c r="GO181">
        <v>27.906</v>
      </c>
      <c r="GP181">
        <v>28.3003</v>
      </c>
      <c r="GQ181">
        <v>54.9493</v>
      </c>
      <c r="GR181">
        <v>48.7941</v>
      </c>
      <c r="GS181">
        <v>1</v>
      </c>
      <c r="GT181">
        <v>-0.0632444</v>
      </c>
      <c r="GU181">
        <v>0.837377</v>
      </c>
      <c r="GV181">
        <v>20.1482</v>
      </c>
      <c r="GW181">
        <v>5.19902</v>
      </c>
      <c r="GX181">
        <v>12.004</v>
      </c>
      <c r="GY181">
        <v>4.97555</v>
      </c>
      <c r="GZ181">
        <v>3.293</v>
      </c>
      <c r="HA181">
        <v>999.9</v>
      </c>
      <c r="HB181">
        <v>9999</v>
      </c>
      <c r="HC181">
        <v>9999</v>
      </c>
      <c r="HD181">
        <v>9999</v>
      </c>
      <c r="HE181">
        <v>1.86279</v>
      </c>
      <c r="HF181">
        <v>1.86783</v>
      </c>
      <c r="HG181">
        <v>1.86762</v>
      </c>
      <c r="HH181">
        <v>1.86873</v>
      </c>
      <c r="HI181">
        <v>1.86964</v>
      </c>
      <c r="HJ181">
        <v>1.86567</v>
      </c>
      <c r="HK181">
        <v>1.86676</v>
      </c>
      <c r="HL181">
        <v>1.86813</v>
      </c>
      <c r="HM181">
        <v>5</v>
      </c>
      <c r="HN181">
        <v>0</v>
      </c>
      <c r="HO181">
        <v>0</v>
      </c>
      <c r="HP181">
        <v>0</v>
      </c>
      <c r="HQ181" t="s">
        <v>411</v>
      </c>
      <c r="HR181" t="s">
        <v>412</v>
      </c>
      <c r="HS181" t="s">
        <v>413</v>
      </c>
      <c r="HT181" t="s">
        <v>413</v>
      </c>
      <c r="HU181" t="s">
        <v>413</v>
      </c>
      <c r="HV181" t="s">
        <v>413</v>
      </c>
      <c r="HW181">
        <v>0</v>
      </c>
      <c r="HX181">
        <v>100</v>
      </c>
      <c r="HY181">
        <v>100</v>
      </c>
      <c r="HZ181">
        <v>10.8</v>
      </c>
      <c r="IA181">
        <v>0.5756</v>
      </c>
      <c r="IB181">
        <v>4.05733592392587</v>
      </c>
      <c r="IC181">
        <v>0.00686039997816796</v>
      </c>
      <c r="ID181">
        <v>-6.09800565113382e-07</v>
      </c>
      <c r="IE181">
        <v>-3.62270322714017e-11</v>
      </c>
      <c r="IF181">
        <v>0.00552775430249796</v>
      </c>
      <c r="IG181">
        <v>-0.0240141547127097</v>
      </c>
      <c r="IH181">
        <v>0.00268956239764471</v>
      </c>
      <c r="II181">
        <v>-3.17667099220491e-05</v>
      </c>
      <c r="IJ181">
        <v>-3</v>
      </c>
      <c r="IK181">
        <v>2046</v>
      </c>
      <c r="IL181">
        <v>1</v>
      </c>
      <c r="IM181">
        <v>25</v>
      </c>
      <c r="IN181">
        <v>-527.1</v>
      </c>
      <c r="IO181">
        <v>-527.1</v>
      </c>
      <c r="IP181">
        <v>2.31201</v>
      </c>
      <c r="IQ181">
        <v>2.59766</v>
      </c>
      <c r="IR181">
        <v>1.54785</v>
      </c>
      <c r="IS181">
        <v>2.30957</v>
      </c>
      <c r="IT181">
        <v>1.34644</v>
      </c>
      <c r="IU181">
        <v>2.38403</v>
      </c>
      <c r="IV181">
        <v>31.9805</v>
      </c>
      <c r="IW181">
        <v>14.7449</v>
      </c>
      <c r="IX181">
        <v>18</v>
      </c>
      <c r="IY181">
        <v>503.932</v>
      </c>
      <c r="IZ181">
        <v>407.535</v>
      </c>
      <c r="JA181">
        <v>23.7806</v>
      </c>
      <c r="JB181">
        <v>26.4355</v>
      </c>
      <c r="JC181">
        <v>30</v>
      </c>
      <c r="JD181">
        <v>26.3933</v>
      </c>
      <c r="JE181">
        <v>26.3378</v>
      </c>
      <c r="JF181">
        <v>46.2854</v>
      </c>
      <c r="JG181">
        <v>22.7654</v>
      </c>
      <c r="JH181">
        <v>100</v>
      </c>
      <c r="JI181">
        <v>23.7593</v>
      </c>
      <c r="JJ181">
        <v>1160.74</v>
      </c>
      <c r="JK181">
        <v>24.7013</v>
      </c>
      <c r="JL181">
        <v>102.163</v>
      </c>
      <c r="JM181">
        <v>102.733</v>
      </c>
    </row>
    <row r="182" spans="1:273">
      <c r="A182">
        <v>166</v>
      </c>
      <c r="B182">
        <v>1510790990.5</v>
      </c>
      <c r="C182">
        <v>2738.90000009537</v>
      </c>
      <c r="D182" t="s">
        <v>742</v>
      </c>
      <c r="E182" t="s">
        <v>743</v>
      </c>
      <c r="F182">
        <v>5</v>
      </c>
      <c r="G182" t="s">
        <v>405</v>
      </c>
      <c r="H182" t="s">
        <v>406</v>
      </c>
      <c r="I182">
        <v>1510790982.71429</v>
      </c>
      <c r="J182">
        <f>(K182)/1000</f>
        <v>0</v>
      </c>
      <c r="K182">
        <f>IF(CZ182, AN182, AH182)</f>
        <v>0</v>
      </c>
      <c r="L182">
        <f>IF(CZ182, AI182, AG182)</f>
        <v>0</v>
      </c>
      <c r="M182">
        <f>DB182 - IF(AU182&gt;1, L182*CV182*100.0/(AW182*DP182), 0)</f>
        <v>0</v>
      </c>
      <c r="N182">
        <f>((T182-J182/2)*M182-L182)/(T182+J182/2)</f>
        <v>0</v>
      </c>
      <c r="O182">
        <f>N182*(DI182+DJ182)/1000.0</f>
        <v>0</v>
      </c>
      <c r="P182">
        <f>(DB182 - IF(AU182&gt;1, L182*CV182*100.0/(AW182*DP182), 0))*(DI182+DJ182)/1000.0</f>
        <v>0</v>
      </c>
      <c r="Q182">
        <f>2.0/((1/S182-1/R182)+SIGN(S182)*SQRT((1/S182-1/R182)*(1/S182-1/R182) + 4*CW182/((CW182+1)*(CW182+1))*(2*1/S182*1/R182-1/R182*1/R182)))</f>
        <v>0</v>
      </c>
      <c r="R182">
        <f>IF(LEFT(CX182,1)&lt;&gt;"0",IF(LEFT(CX182,1)="1",3.0,CY182),$D$5+$E$5*(DP182*DI182/($K$5*1000))+$F$5*(DP182*DI182/($K$5*1000))*MAX(MIN(CV182,$J$5),$I$5)*MAX(MIN(CV182,$J$5),$I$5)+$G$5*MAX(MIN(CV182,$J$5),$I$5)*(DP182*DI182/($K$5*1000))+$H$5*(DP182*DI182/($K$5*1000))*(DP182*DI182/($K$5*1000)))</f>
        <v>0</v>
      </c>
      <c r="S182">
        <f>J182*(1000-(1000*0.61365*exp(17.502*W182/(240.97+W182))/(DI182+DJ182)+DD182)/2)/(1000*0.61365*exp(17.502*W182/(240.97+W182))/(DI182+DJ182)-DD182)</f>
        <v>0</v>
      </c>
      <c r="T182">
        <f>1/((CW182+1)/(Q182/1.6)+1/(R182/1.37)) + CW182/((CW182+1)/(Q182/1.6) + CW182/(R182/1.37))</f>
        <v>0</v>
      </c>
      <c r="U182">
        <f>(CR182*CU182)</f>
        <v>0</v>
      </c>
      <c r="V182">
        <f>(DK182+(U182+2*0.95*5.67E-8*(((DK182+$B$7)+273)^4-(DK182+273)^4)-44100*J182)/(1.84*29.3*R182+8*0.95*5.67E-8*(DK182+273)^3))</f>
        <v>0</v>
      </c>
      <c r="W182">
        <f>($C$7*DL182+$D$7*DM182+$E$7*V182)</f>
        <v>0</v>
      </c>
      <c r="X182">
        <f>0.61365*exp(17.502*W182/(240.97+W182))</f>
        <v>0</v>
      </c>
      <c r="Y182">
        <f>(Z182/AA182*100)</f>
        <v>0</v>
      </c>
      <c r="Z182">
        <f>DD182*(DI182+DJ182)/1000</f>
        <v>0</v>
      </c>
      <c r="AA182">
        <f>0.61365*exp(17.502*DK182/(240.97+DK182))</f>
        <v>0</v>
      </c>
      <c r="AB182">
        <f>(X182-DD182*(DI182+DJ182)/1000)</f>
        <v>0</v>
      </c>
      <c r="AC182">
        <f>(-J182*44100)</f>
        <v>0</v>
      </c>
      <c r="AD182">
        <f>2*29.3*R182*0.92*(DK182-W182)</f>
        <v>0</v>
      </c>
      <c r="AE182">
        <f>2*0.95*5.67E-8*(((DK182+$B$7)+273)^4-(W182+273)^4)</f>
        <v>0</v>
      </c>
      <c r="AF182">
        <f>U182+AE182+AC182+AD182</f>
        <v>0</v>
      </c>
      <c r="AG182">
        <f>DH182*AU182*(DC182-DB182*(1000-AU182*DE182)/(1000-AU182*DD182))/(100*CV182)</f>
        <v>0</v>
      </c>
      <c r="AH182">
        <f>1000*DH182*AU182*(DD182-DE182)/(100*CV182*(1000-AU182*DD182))</f>
        <v>0</v>
      </c>
      <c r="AI182">
        <f>(AJ182 - AK182 - DI182*1E3/(8.314*(DK182+273.15)) * AM182/DH182 * AL182) * DH182/(100*CV182) * (1000 - DE182)/1000</f>
        <v>0</v>
      </c>
      <c r="AJ182">
        <v>1175.0958466236</v>
      </c>
      <c r="AK182">
        <v>1151.86212121212</v>
      </c>
      <c r="AL182">
        <v>3.41604712529677</v>
      </c>
      <c r="AM182">
        <v>64.2423246042722</v>
      </c>
      <c r="AN182">
        <f>(AP182 - AO182 + DI182*1E3/(8.314*(DK182+273.15)) * AR182/DH182 * AQ182) * DH182/(100*CV182) * 1000/(1000 - AP182)</f>
        <v>0</v>
      </c>
      <c r="AO182">
        <v>24.6988775203999</v>
      </c>
      <c r="AP182">
        <v>25.2882824242424</v>
      </c>
      <c r="AQ182">
        <v>-0.000142556082085994</v>
      </c>
      <c r="AR182">
        <v>102.202052282038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MAX(0,($B$13+$C$13*DP182)/(1+$D$13*DP182)*DI182/(DK182+273)*$E$13)</f>
        <v>0</v>
      </c>
      <c r="AX182" t="s">
        <v>407</v>
      </c>
      <c r="AY182" t="s">
        <v>407</v>
      </c>
      <c r="AZ182">
        <v>0</v>
      </c>
      <c r="BA182">
        <v>0</v>
      </c>
      <c r="BB182">
        <f>1-AZ182/BA182</f>
        <v>0</v>
      </c>
      <c r="BC182">
        <v>0</v>
      </c>
      <c r="BD182" t="s">
        <v>407</v>
      </c>
      <c r="BE182" t="s">
        <v>407</v>
      </c>
      <c r="BF182">
        <v>0</v>
      </c>
      <c r="BG182">
        <v>0</v>
      </c>
      <c r="BH182">
        <f>1-BF182/BG182</f>
        <v>0</v>
      </c>
      <c r="BI182">
        <v>0.5</v>
      </c>
      <c r="BJ182">
        <f>CS182</f>
        <v>0</v>
      </c>
      <c r="BK182">
        <f>L182</f>
        <v>0</v>
      </c>
      <c r="BL182">
        <f>BH182*BI182*BJ182</f>
        <v>0</v>
      </c>
      <c r="BM182">
        <f>(BK182-BC182)/BJ182</f>
        <v>0</v>
      </c>
      <c r="BN182">
        <f>(BA182-BG182)/BG182</f>
        <v>0</v>
      </c>
      <c r="BO182">
        <f>AZ182/(BB182+AZ182/BG182)</f>
        <v>0</v>
      </c>
      <c r="BP182" t="s">
        <v>407</v>
      </c>
      <c r="BQ182">
        <v>0</v>
      </c>
      <c r="BR182">
        <f>IF(BQ182&lt;&gt;0, BQ182, BO182)</f>
        <v>0</v>
      </c>
      <c r="BS182">
        <f>1-BR182/BG182</f>
        <v>0</v>
      </c>
      <c r="BT182">
        <f>(BG182-BF182)/(BG182-BR182)</f>
        <v>0</v>
      </c>
      <c r="BU182">
        <f>(BA182-BG182)/(BA182-BR182)</f>
        <v>0</v>
      </c>
      <c r="BV182">
        <f>(BG182-BF182)/(BG182-AZ182)</f>
        <v>0</v>
      </c>
      <c r="BW182">
        <f>(BA182-BG182)/(BA182-AZ182)</f>
        <v>0</v>
      </c>
      <c r="BX182">
        <f>(BT182*BR182/BF182)</f>
        <v>0</v>
      </c>
      <c r="BY182">
        <f>(1-BX182)</f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f>$B$11*DQ182+$C$11*DR182+$F$11*EC182*(1-EF182)</f>
        <v>0</v>
      </c>
      <c r="CS182">
        <f>CR182*CT182</f>
        <v>0</v>
      </c>
      <c r="CT182">
        <f>($B$11*$D$9+$C$11*$D$9+$F$11*((EP182+EH182)/MAX(EP182+EH182+EQ182, 0.1)*$I$9+EQ182/MAX(EP182+EH182+EQ182, 0.1)*$J$9))/($B$11+$C$11+$F$11)</f>
        <v>0</v>
      </c>
      <c r="CU182">
        <f>($B$11*$K$9+$C$11*$K$9+$F$11*((EP182+EH182)/MAX(EP182+EH182+EQ182, 0.1)*$P$9+EQ182/MAX(EP182+EH182+EQ182, 0.1)*$Q$9))/($B$11+$C$11+$F$11)</f>
        <v>0</v>
      </c>
      <c r="CV182">
        <v>2.18</v>
      </c>
      <c r="CW182">
        <v>0.5</v>
      </c>
      <c r="CX182" t="s">
        <v>408</v>
      </c>
      <c r="CY182">
        <v>2</v>
      </c>
      <c r="CZ182" t="b">
        <v>1</v>
      </c>
      <c r="DA182">
        <v>1510790982.71429</v>
      </c>
      <c r="DB182">
        <v>1098.68464285714</v>
      </c>
      <c r="DC182">
        <v>1128.74857142857</v>
      </c>
      <c r="DD182">
        <v>25.2947642857143</v>
      </c>
      <c r="DE182">
        <v>24.6969785714286</v>
      </c>
      <c r="DF182">
        <v>1087.9325</v>
      </c>
      <c r="DG182">
        <v>24.7192392857143</v>
      </c>
      <c r="DH182">
        <v>500.086892857143</v>
      </c>
      <c r="DI182">
        <v>89.6006</v>
      </c>
      <c r="DJ182">
        <v>0.09999605</v>
      </c>
      <c r="DK182">
        <v>26.7136571428571</v>
      </c>
      <c r="DL182">
        <v>27.5217464285714</v>
      </c>
      <c r="DM182">
        <v>999.9</v>
      </c>
      <c r="DN182">
        <v>0</v>
      </c>
      <c r="DO182">
        <v>0</v>
      </c>
      <c r="DP182">
        <v>9999.64178571428</v>
      </c>
      <c r="DQ182">
        <v>0</v>
      </c>
      <c r="DR182">
        <v>9.87436</v>
      </c>
      <c r="DS182">
        <v>-30.0634428571429</v>
      </c>
      <c r="DT182">
        <v>1127.19785714286</v>
      </c>
      <c r="DU182">
        <v>1157.33107142857</v>
      </c>
      <c r="DV182">
        <v>0.597799428571428</v>
      </c>
      <c r="DW182">
        <v>1128.74857142857</v>
      </c>
      <c r="DX182">
        <v>24.6969785714286</v>
      </c>
      <c r="DY182">
        <v>2.26642714285714</v>
      </c>
      <c r="DZ182">
        <v>2.21286428571429</v>
      </c>
      <c r="EA182">
        <v>19.43975</v>
      </c>
      <c r="EB182">
        <v>19.0557428571429</v>
      </c>
      <c r="EC182">
        <v>2000.03428571429</v>
      </c>
      <c r="ED182">
        <v>0.979994571428571</v>
      </c>
      <c r="EE182">
        <v>0.0200054571428571</v>
      </c>
      <c r="EF182">
        <v>0</v>
      </c>
      <c r="EG182">
        <v>2.39855</v>
      </c>
      <c r="EH182">
        <v>0</v>
      </c>
      <c r="EI182">
        <v>3721.07428571429</v>
      </c>
      <c r="EJ182">
        <v>17300.4214285714</v>
      </c>
      <c r="EK182">
        <v>39.5221428571429</v>
      </c>
      <c r="EL182">
        <v>39.6582142857143</v>
      </c>
      <c r="EM182">
        <v>39.2543571428571</v>
      </c>
      <c r="EN182">
        <v>38.1337857142857</v>
      </c>
      <c r="EO182">
        <v>38.7832142857143</v>
      </c>
      <c r="EP182">
        <v>1960.02357142857</v>
      </c>
      <c r="EQ182">
        <v>40.0107142857143</v>
      </c>
      <c r="ER182">
        <v>0</v>
      </c>
      <c r="ES182">
        <v>1679678338.7</v>
      </c>
      <c r="ET182">
        <v>0</v>
      </c>
      <c r="EU182">
        <v>2.35931923076923</v>
      </c>
      <c r="EV182">
        <v>-0.864714536151709</v>
      </c>
      <c r="EW182">
        <v>-4.15555556912496</v>
      </c>
      <c r="EX182">
        <v>3721.01576923077</v>
      </c>
      <c r="EY182">
        <v>15</v>
      </c>
      <c r="EZ182">
        <v>0</v>
      </c>
      <c r="FA182" t="s">
        <v>409</v>
      </c>
      <c r="FB182">
        <v>1510822609</v>
      </c>
      <c r="FC182">
        <v>1510822610</v>
      </c>
      <c r="FD182">
        <v>0</v>
      </c>
      <c r="FE182">
        <v>-0.09</v>
      </c>
      <c r="FF182">
        <v>-0.009</v>
      </c>
      <c r="FG182">
        <v>6.722</v>
      </c>
      <c r="FH182">
        <v>0.497</v>
      </c>
      <c r="FI182">
        <v>420</v>
      </c>
      <c r="FJ182">
        <v>24</v>
      </c>
      <c r="FK182">
        <v>0.26</v>
      </c>
      <c r="FL182">
        <v>0.06</v>
      </c>
      <c r="FM182">
        <v>0.5985128</v>
      </c>
      <c r="FN182">
        <v>-0.0143205028142604</v>
      </c>
      <c r="FO182">
        <v>0.00309220154744156</v>
      </c>
      <c r="FP182">
        <v>1</v>
      </c>
      <c r="FQ182">
        <v>1</v>
      </c>
      <c r="FR182">
        <v>1</v>
      </c>
      <c r="FS182" t="s">
        <v>410</v>
      </c>
      <c r="FT182">
        <v>2.97341</v>
      </c>
      <c r="FU182">
        <v>2.75383</v>
      </c>
      <c r="FV182">
        <v>0.177753</v>
      </c>
      <c r="FW182">
        <v>0.18176</v>
      </c>
      <c r="FX182">
        <v>0.105916</v>
      </c>
      <c r="FY182">
        <v>0.105473</v>
      </c>
      <c r="FZ182">
        <v>31992.4</v>
      </c>
      <c r="GA182">
        <v>34730.1</v>
      </c>
      <c r="GB182">
        <v>35255.9</v>
      </c>
      <c r="GC182">
        <v>38490</v>
      </c>
      <c r="GD182">
        <v>44640.4</v>
      </c>
      <c r="GE182">
        <v>49705</v>
      </c>
      <c r="GF182">
        <v>55049.3</v>
      </c>
      <c r="GG182">
        <v>61708.3</v>
      </c>
      <c r="GH182">
        <v>1.99365</v>
      </c>
      <c r="GI182">
        <v>1.8433</v>
      </c>
      <c r="GJ182">
        <v>0.118054</v>
      </c>
      <c r="GK182">
        <v>0</v>
      </c>
      <c r="GL182">
        <v>25.5778</v>
      </c>
      <c r="GM182">
        <v>999.9</v>
      </c>
      <c r="GN182">
        <v>67.183</v>
      </c>
      <c r="GO182">
        <v>27.885</v>
      </c>
      <c r="GP182">
        <v>28.2653</v>
      </c>
      <c r="GQ182">
        <v>55.1093</v>
      </c>
      <c r="GR182">
        <v>49.395</v>
      </c>
      <c r="GS182">
        <v>1</v>
      </c>
      <c r="GT182">
        <v>-0.0628227</v>
      </c>
      <c r="GU182">
        <v>0.831016</v>
      </c>
      <c r="GV182">
        <v>20.148</v>
      </c>
      <c r="GW182">
        <v>5.19857</v>
      </c>
      <c r="GX182">
        <v>12.004</v>
      </c>
      <c r="GY182">
        <v>4.97545</v>
      </c>
      <c r="GZ182">
        <v>3.29295</v>
      </c>
      <c r="HA182">
        <v>999.9</v>
      </c>
      <c r="HB182">
        <v>9999</v>
      </c>
      <c r="HC182">
        <v>9999</v>
      </c>
      <c r="HD182">
        <v>9999</v>
      </c>
      <c r="HE182">
        <v>1.8628</v>
      </c>
      <c r="HF182">
        <v>1.86783</v>
      </c>
      <c r="HG182">
        <v>1.86761</v>
      </c>
      <c r="HH182">
        <v>1.86874</v>
      </c>
      <c r="HI182">
        <v>1.86962</v>
      </c>
      <c r="HJ182">
        <v>1.86568</v>
      </c>
      <c r="HK182">
        <v>1.86676</v>
      </c>
      <c r="HL182">
        <v>1.86813</v>
      </c>
      <c r="HM182">
        <v>5</v>
      </c>
      <c r="HN182">
        <v>0</v>
      </c>
      <c r="HO182">
        <v>0</v>
      </c>
      <c r="HP182">
        <v>0</v>
      </c>
      <c r="HQ182" t="s">
        <v>411</v>
      </c>
      <c r="HR182" t="s">
        <v>412</v>
      </c>
      <c r="HS182" t="s">
        <v>413</v>
      </c>
      <c r="HT182" t="s">
        <v>413</v>
      </c>
      <c r="HU182" t="s">
        <v>413</v>
      </c>
      <c r="HV182" t="s">
        <v>413</v>
      </c>
      <c r="HW182">
        <v>0</v>
      </c>
      <c r="HX182">
        <v>100</v>
      </c>
      <c r="HY182">
        <v>100</v>
      </c>
      <c r="HZ182">
        <v>10.89</v>
      </c>
      <c r="IA182">
        <v>0.5752</v>
      </c>
      <c r="IB182">
        <v>4.05733592392587</v>
      </c>
      <c r="IC182">
        <v>0.00686039997816796</v>
      </c>
      <c r="ID182">
        <v>-6.09800565113382e-07</v>
      </c>
      <c r="IE182">
        <v>-3.62270322714017e-11</v>
      </c>
      <c r="IF182">
        <v>0.00552775430249796</v>
      </c>
      <c r="IG182">
        <v>-0.0240141547127097</v>
      </c>
      <c r="IH182">
        <v>0.00268956239764471</v>
      </c>
      <c r="II182">
        <v>-3.17667099220491e-05</v>
      </c>
      <c r="IJ182">
        <v>-3</v>
      </c>
      <c r="IK182">
        <v>2046</v>
      </c>
      <c r="IL182">
        <v>1</v>
      </c>
      <c r="IM182">
        <v>25</v>
      </c>
      <c r="IN182">
        <v>-527</v>
      </c>
      <c r="IO182">
        <v>-527</v>
      </c>
      <c r="IP182">
        <v>2.34131</v>
      </c>
      <c r="IQ182">
        <v>2.59521</v>
      </c>
      <c r="IR182">
        <v>1.54785</v>
      </c>
      <c r="IS182">
        <v>2.30957</v>
      </c>
      <c r="IT182">
        <v>1.34644</v>
      </c>
      <c r="IU182">
        <v>2.45239</v>
      </c>
      <c r="IV182">
        <v>31.9805</v>
      </c>
      <c r="IW182">
        <v>14.7449</v>
      </c>
      <c r="IX182">
        <v>18</v>
      </c>
      <c r="IY182">
        <v>503.916</v>
      </c>
      <c r="IZ182">
        <v>407.619</v>
      </c>
      <c r="JA182">
        <v>23.7507</v>
      </c>
      <c r="JB182">
        <v>26.4355</v>
      </c>
      <c r="JC182">
        <v>30.0002</v>
      </c>
      <c r="JD182">
        <v>26.3933</v>
      </c>
      <c r="JE182">
        <v>26.3378</v>
      </c>
      <c r="JF182">
        <v>46.8533</v>
      </c>
      <c r="JG182">
        <v>22.7654</v>
      </c>
      <c r="JH182">
        <v>100</v>
      </c>
      <c r="JI182">
        <v>23.7432</v>
      </c>
      <c r="JJ182">
        <v>1174.15</v>
      </c>
      <c r="JK182">
        <v>24.7124</v>
      </c>
      <c r="JL182">
        <v>102.163</v>
      </c>
      <c r="JM182">
        <v>102.732</v>
      </c>
    </row>
    <row r="183" spans="1:273">
      <c r="A183">
        <v>167</v>
      </c>
      <c r="B183">
        <v>1510790995.5</v>
      </c>
      <c r="C183">
        <v>2743.90000009537</v>
      </c>
      <c r="D183" t="s">
        <v>744</v>
      </c>
      <c r="E183" t="s">
        <v>745</v>
      </c>
      <c r="F183">
        <v>5</v>
      </c>
      <c r="G183" t="s">
        <v>405</v>
      </c>
      <c r="H183" t="s">
        <v>406</v>
      </c>
      <c r="I183">
        <v>1510790988</v>
      </c>
      <c r="J183">
        <f>(K183)/1000</f>
        <v>0</v>
      </c>
      <c r="K183">
        <f>IF(CZ183, AN183, AH183)</f>
        <v>0</v>
      </c>
      <c r="L183">
        <f>IF(CZ183, AI183, AG183)</f>
        <v>0</v>
      </c>
      <c r="M183">
        <f>DB183 - IF(AU183&gt;1, L183*CV183*100.0/(AW183*DP183), 0)</f>
        <v>0</v>
      </c>
      <c r="N183">
        <f>((T183-J183/2)*M183-L183)/(T183+J183/2)</f>
        <v>0</v>
      </c>
      <c r="O183">
        <f>N183*(DI183+DJ183)/1000.0</f>
        <v>0</v>
      </c>
      <c r="P183">
        <f>(DB183 - IF(AU183&gt;1, L183*CV183*100.0/(AW183*DP183), 0))*(DI183+DJ183)/1000.0</f>
        <v>0</v>
      </c>
      <c r="Q183">
        <f>2.0/((1/S183-1/R183)+SIGN(S183)*SQRT((1/S183-1/R183)*(1/S183-1/R183) + 4*CW183/((CW183+1)*(CW183+1))*(2*1/S183*1/R183-1/R183*1/R183)))</f>
        <v>0</v>
      </c>
      <c r="R183">
        <f>IF(LEFT(CX183,1)&lt;&gt;"0",IF(LEFT(CX183,1)="1",3.0,CY183),$D$5+$E$5*(DP183*DI183/($K$5*1000))+$F$5*(DP183*DI183/($K$5*1000))*MAX(MIN(CV183,$J$5),$I$5)*MAX(MIN(CV183,$J$5),$I$5)+$G$5*MAX(MIN(CV183,$J$5),$I$5)*(DP183*DI183/($K$5*1000))+$H$5*(DP183*DI183/($K$5*1000))*(DP183*DI183/($K$5*1000)))</f>
        <v>0</v>
      </c>
      <c r="S183">
        <f>J183*(1000-(1000*0.61365*exp(17.502*W183/(240.97+W183))/(DI183+DJ183)+DD183)/2)/(1000*0.61365*exp(17.502*W183/(240.97+W183))/(DI183+DJ183)-DD183)</f>
        <v>0</v>
      </c>
      <c r="T183">
        <f>1/((CW183+1)/(Q183/1.6)+1/(R183/1.37)) + CW183/((CW183+1)/(Q183/1.6) + CW183/(R183/1.37))</f>
        <v>0</v>
      </c>
      <c r="U183">
        <f>(CR183*CU183)</f>
        <v>0</v>
      </c>
      <c r="V183">
        <f>(DK183+(U183+2*0.95*5.67E-8*(((DK183+$B$7)+273)^4-(DK183+273)^4)-44100*J183)/(1.84*29.3*R183+8*0.95*5.67E-8*(DK183+273)^3))</f>
        <v>0</v>
      </c>
      <c r="W183">
        <f>($C$7*DL183+$D$7*DM183+$E$7*V183)</f>
        <v>0</v>
      </c>
      <c r="X183">
        <f>0.61365*exp(17.502*W183/(240.97+W183))</f>
        <v>0</v>
      </c>
      <c r="Y183">
        <f>(Z183/AA183*100)</f>
        <v>0</v>
      </c>
      <c r="Z183">
        <f>DD183*(DI183+DJ183)/1000</f>
        <v>0</v>
      </c>
      <c r="AA183">
        <f>0.61365*exp(17.502*DK183/(240.97+DK183))</f>
        <v>0</v>
      </c>
      <c r="AB183">
        <f>(X183-DD183*(DI183+DJ183)/1000)</f>
        <v>0</v>
      </c>
      <c r="AC183">
        <f>(-J183*44100)</f>
        <v>0</v>
      </c>
      <c r="AD183">
        <f>2*29.3*R183*0.92*(DK183-W183)</f>
        <v>0</v>
      </c>
      <c r="AE183">
        <f>2*0.95*5.67E-8*(((DK183+$B$7)+273)^4-(W183+273)^4)</f>
        <v>0</v>
      </c>
      <c r="AF183">
        <f>U183+AE183+AC183+AD183</f>
        <v>0</v>
      </c>
      <c r="AG183">
        <f>DH183*AU183*(DC183-DB183*(1000-AU183*DE183)/(1000-AU183*DD183))/(100*CV183)</f>
        <v>0</v>
      </c>
      <c r="AH183">
        <f>1000*DH183*AU183*(DD183-DE183)/(100*CV183*(1000-AU183*DD183))</f>
        <v>0</v>
      </c>
      <c r="AI183">
        <f>(AJ183 - AK183 - DI183*1E3/(8.314*(DK183+273.15)) * AM183/DH183 * AL183) * DH183/(100*CV183) * (1000 - DE183)/1000</f>
        <v>0</v>
      </c>
      <c r="AJ183">
        <v>1192.03345557428</v>
      </c>
      <c r="AK183">
        <v>1169.00557575757</v>
      </c>
      <c r="AL183">
        <v>3.41543032677446</v>
      </c>
      <c r="AM183">
        <v>64.2423246042722</v>
      </c>
      <c r="AN183">
        <f>(AP183 - AO183 + DI183*1E3/(8.314*(DK183+273.15)) * AR183/DH183 * AQ183) * DH183/(100*CV183) * 1000/(1000 - AP183)</f>
        <v>0</v>
      </c>
      <c r="AO183">
        <v>24.6997794743944</v>
      </c>
      <c r="AP183">
        <v>25.2824436363636</v>
      </c>
      <c r="AQ183">
        <v>-6.56911600884816e-05</v>
      </c>
      <c r="AR183">
        <v>102.202052282038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MAX(0,($B$13+$C$13*DP183)/(1+$D$13*DP183)*DI183/(DK183+273)*$E$13)</f>
        <v>0</v>
      </c>
      <c r="AX183" t="s">
        <v>407</v>
      </c>
      <c r="AY183" t="s">
        <v>407</v>
      </c>
      <c r="AZ183">
        <v>0</v>
      </c>
      <c r="BA183">
        <v>0</v>
      </c>
      <c r="BB183">
        <f>1-AZ183/BA183</f>
        <v>0</v>
      </c>
      <c r="BC183">
        <v>0</v>
      </c>
      <c r="BD183" t="s">
        <v>407</v>
      </c>
      <c r="BE183" t="s">
        <v>407</v>
      </c>
      <c r="BF183">
        <v>0</v>
      </c>
      <c r="BG183">
        <v>0</v>
      </c>
      <c r="BH183">
        <f>1-BF183/BG183</f>
        <v>0</v>
      </c>
      <c r="BI183">
        <v>0.5</v>
      </c>
      <c r="BJ183">
        <f>CS183</f>
        <v>0</v>
      </c>
      <c r="BK183">
        <f>L183</f>
        <v>0</v>
      </c>
      <c r="BL183">
        <f>BH183*BI183*BJ183</f>
        <v>0</v>
      </c>
      <c r="BM183">
        <f>(BK183-BC183)/BJ183</f>
        <v>0</v>
      </c>
      <c r="BN183">
        <f>(BA183-BG183)/BG183</f>
        <v>0</v>
      </c>
      <c r="BO183">
        <f>AZ183/(BB183+AZ183/BG183)</f>
        <v>0</v>
      </c>
      <c r="BP183" t="s">
        <v>407</v>
      </c>
      <c r="BQ183">
        <v>0</v>
      </c>
      <c r="BR183">
        <f>IF(BQ183&lt;&gt;0, BQ183, BO183)</f>
        <v>0</v>
      </c>
      <c r="BS183">
        <f>1-BR183/BG183</f>
        <v>0</v>
      </c>
      <c r="BT183">
        <f>(BG183-BF183)/(BG183-BR183)</f>
        <v>0</v>
      </c>
      <c r="BU183">
        <f>(BA183-BG183)/(BA183-BR183)</f>
        <v>0</v>
      </c>
      <c r="BV183">
        <f>(BG183-BF183)/(BG183-AZ183)</f>
        <v>0</v>
      </c>
      <c r="BW183">
        <f>(BA183-BG183)/(BA183-AZ183)</f>
        <v>0</v>
      </c>
      <c r="BX183">
        <f>(BT183*BR183/BF183)</f>
        <v>0</v>
      </c>
      <c r="BY183">
        <f>(1-BX183)</f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f>$B$11*DQ183+$C$11*DR183+$F$11*EC183*(1-EF183)</f>
        <v>0</v>
      </c>
      <c r="CS183">
        <f>CR183*CT183</f>
        <v>0</v>
      </c>
      <c r="CT183">
        <f>($B$11*$D$9+$C$11*$D$9+$F$11*((EP183+EH183)/MAX(EP183+EH183+EQ183, 0.1)*$I$9+EQ183/MAX(EP183+EH183+EQ183, 0.1)*$J$9))/($B$11+$C$11+$F$11)</f>
        <v>0</v>
      </c>
      <c r="CU183">
        <f>($B$11*$K$9+$C$11*$K$9+$F$11*((EP183+EH183)/MAX(EP183+EH183+EQ183, 0.1)*$P$9+EQ183/MAX(EP183+EH183+EQ183, 0.1)*$Q$9))/($B$11+$C$11+$F$11)</f>
        <v>0</v>
      </c>
      <c r="CV183">
        <v>2.18</v>
      </c>
      <c r="CW183">
        <v>0.5</v>
      </c>
      <c r="CX183" t="s">
        <v>408</v>
      </c>
      <c r="CY183">
        <v>2</v>
      </c>
      <c r="CZ183" t="b">
        <v>1</v>
      </c>
      <c r="DA183">
        <v>1510790988</v>
      </c>
      <c r="DB183">
        <v>1116.15888888889</v>
      </c>
      <c r="DC183">
        <v>1146.29962962963</v>
      </c>
      <c r="DD183">
        <v>25.2913777777778</v>
      </c>
      <c r="DE183">
        <v>24.6985777777778</v>
      </c>
      <c r="DF183">
        <v>1105.31259259259</v>
      </c>
      <c r="DG183">
        <v>24.7160111111111</v>
      </c>
      <c r="DH183">
        <v>500.090296296296</v>
      </c>
      <c r="DI183">
        <v>89.6023555555556</v>
      </c>
      <c r="DJ183">
        <v>0.0999281555555555</v>
      </c>
      <c r="DK183">
        <v>26.704562962963</v>
      </c>
      <c r="DL183">
        <v>27.5187296296296</v>
      </c>
      <c r="DM183">
        <v>999.9</v>
      </c>
      <c r="DN183">
        <v>0</v>
      </c>
      <c r="DO183">
        <v>0</v>
      </c>
      <c r="DP183">
        <v>10006.2303703704</v>
      </c>
      <c r="DQ183">
        <v>0</v>
      </c>
      <c r="DR183">
        <v>9.87436</v>
      </c>
      <c r="DS183">
        <v>-30.140262962963</v>
      </c>
      <c r="DT183">
        <v>1145.12037037037</v>
      </c>
      <c r="DU183">
        <v>1175.32777777778</v>
      </c>
      <c r="DV183">
        <v>0.592811444444444</v>
      </c>
      <c r="DW183">
        <v>1146.29962962963</v>
      </c>
      <c r="DX183">
        <v>24.6985777777778</v>
      </c>
      <c r="DY183">
        <v>2.26616740740741</v>
      </c>
      <c r="DZ183">
        <v>2.21305148148148</v>
      </c>
      <c r="EA183">
        <v>19.4379074074074</v>
      </c>
      <c r="EB183">
        <v>19.0571074074074</v>
      </c>
      <c r="EC183">
        <v>2000.03259259259</v>
      </c>
      <c r="ED183">
        <v>0.979994</v>
      </c>
      <c r="EE183">
        <v>0.0200060666666667</v>
      </c>
      <c r="EF183">
        <v>0</v>
      </c>
      <c r="EG183">
        <v>2.34013333333333</v>
      </c>
      <c r="EH183">
        <v>0</v>
      </c>
      <c r="EI183">
        <v>3720.83407407407</v>
      </c>
      <c r="EJ183">
        <v>17300.4111111111</v>
      </c>
      <c r="EK183">
        <v>39.4813333333333</v>
      </c>
      <c r="EL183">
        <v>39.6364814814815</v>
      </c>
      <c r="EM183">
        <v>39.2243333333333</v>
      </c>
      <c r="EN183">
        <v>38.1063333333333</v>
      </c>
      <c r="EO183">
        <v>38.7568148148148</v>
      </c>
      <c r="EP183">
        <v>1960.02074074074</v>
      </c>
      <c r="EQ183">
        <v>40.0118518518519</v>
      </c>
      <c r="ER183">
        <v>0</v>
      </c>
      <c r="ES183">
        <v>1679678344.1</v>
      </c>
      <c r="ET183">
        <v>0</v>
      </c>
      <c r="EU183">
        <v>2.297268</v>
      </c>
      <c r="EV183">
        <v>-0.550107687883833</v>
      </c>
      <c r="EW183">
        <v>-0.773076946646488</v>
      </c>
      <c r="EX183">
        <v>3720.7716</v>
      </c>
      <c r="EY183">
        <v>15</v>
      </c>
      <c r="EZ183">
        <v>0</v>
      </c>
      <c r="FA183" t="s">
        <v>409</v>
      </c>
      <c r="FB183">
        <v>1510822609</v>
      </c>
      <c r="FC183">
        <v>1510822610</v>
      </c>
      <c r="FD183">
        <v>0</v>
      </c>
      <c r="FE183">
        <v>-0.09</v>
      </c>
      <c r="FF183">
        <v>-0.009</v>
      </c>
      <c r="FG183">
        <v>6.722</v>
      </c>
      <c r="FH183">
        <v>0.497</v>
      </c>
      <c r="FI183">
        <v>420</v>
      </c>
      <c r="FJ183">
        <v>24</v>
      </c>
      <c r="FK183">
        <v>0.26</v>
      </c>
      <c r="FL183">
        <v>0.06</v>
      </c>
      <c r="FM183">
        <v>0.595115775</v>
      </c>
      <c r="FN183">
        <v>-0.0601620900562855</v>
      </c>
      <c r="FO183">
        <v>0.00604086536635066</v>
      </c>
      <c r="FP183">
        <v>1</v>
      </c>
      <c r="FQ183">
        <v>1</v>
      </c>
      <c r="FR183">
        <v>1</v>
      </c>
      <c r="FS183" t="s">
        <v>410</v>
      </c>
      <c r="FT183">
        <v>2.97366</v>
      </c>
      <c r="FU183">
        <v>2.75418</v>
      </c>
      <c r="FV183">
        <v>0.179408</v>
      </c>
      <c r="FW183">
        <v>0.183367</v>
      </c>
      <c r="FX183">
        <v>0.105895</v>
      </c>
      <c r="FY183">
        <v>0.10547</v>
      </c>
      <c r="FZ183">
        <v>31928.3</v>
      </c>
      <c r="GA183">
        <v>34662.3</v>
      </c>
      <c r="GB183">
        <v>35256.1</v>
      </c>
      <c r="GC183">
        <v>38490.3</v>
      </c>
      <c r="GD183">
        <v>44641.8</v>
      </c>
      <c r="GE183">
        <v>49705.8</v>
      </c>
      <c r="GF183">
        <v>55049.8</v>
      </c>
      <c r="GG183">
        <v>61708.9</v>
      </c>
      <c r="GH183">
        <v>1.9939</v>
      </c>
      <c r="GI183">
        <v>1.84335</v>
      </c>
      <c r="GJ183">
        <v>0.118598</v>
      </c>
      <c r="GK183">
        <v>0</v>
      </c>
      <c r="GL183">
        <v>25.5778</v>
      </c>
      <c r="GM183">
        <v>999.9</v>
      </c>
      <c r="GN183">
        <v>67.183</v>
      </c>
      <c r="GO183">
        <v>27.885</v>
      </c>
      <c r="GP183">
        <v>28.2627</v>
      </c>
      <c r="GQ183">
        <v>55.1493</v>
      </c>
      <c r="GR183">
        <v>48.9583</v>
      </c>
      <c r="GS183">
        <v>1</v>
      </c>
      <c r="GT183">
        <v>-0.0632368</v>
      </c>
      <c r="GU183">
        <v>0.804477</v>
      </c>
      <c r="GV183">
        <v>20.1483</v>
      </c>
      <c r="GW183">
        <v>5.19842</v>
      </c>
      <c r="GX183">
        <v>12.004</v>
      </c>
      <c r="GY183">
        <v>4.97535</v>
      </c>
      <c r="GZ183">
        <v>3.2929</v>
      </c>
      <c r="HA183">
        <v>999.9</v>
      </c>
      <c r="HB183">
        <v>9999</v>
      </c>
      <c r="HC183">
        <v>9999</v>
      </c>
      <c r="HD183">
        <v>9999</v>
      </c>
      <c r="HE183">
        <v>1.86279</v>
      </c>
      <c r="HF183">
        <v>1.86783</v>
      </c>
      <c r="HG183">
        <v>1.86763</v>
      </c>
      <c r="HH183">
        <v>1.86874</v>
      </c>
      <c r="HI183">
        <v>1.86961</v>
      </c>
      <c r="HJ183">
        <v>1.86568</v>
      </c>
      <c r="HK183">
        <v>1.86676</v>
      </c>
      <c r="HL183">
        <v>1.86813</v>
      </c>
      <c r="HM183">
        <v>5</v>
      </c>
      <c r="HN183">
        <v>0</v>
      </c>
      <c r="HO183">
        <v>0</v>
      </c>
      <c r="HP183">
        <v>0</v>
      </c>
      <c r="HQ183" t="s">
        <v>411</v>
      </c>
      <c r="HR183" t="s">
        <v>412</v>
      </c>
      <c r="HS183" t="s">
        <v>413</v>
      </c>
      <c r="HT183" t="s">
        <v>413</v>
      </c>
      <c r="HU183" t="s">
        <v>413</v>
      </c>
      <c r="HV183" t="s">
        <v>413</v>
      </c>
      <c r="HW183">
        <v>0</v>
      </c>
      <c r="HX183">
        <v>100</v>
      </c>
      <c r="HY183">
        <v>100</v>
      </c>
      <c r="HZ183">
        <v>10.98</v>
      </c>
      <c r="IA183">
        <v>0.5749</v>
      </c>
      <c r="IB183">
        <v>4.05733592392587</v>
      </c>
      <c r="IC183">
        <v>0.00686039997816796</v>
      </c>
      <c r="ID183">
        <v>-6.09800565113382e-07</v>
      </c>
      <c r="IE183">
        <v>-3.62270322714017e-11</v>
      </c>
      <c r="IF183">
        <v>0.00552775430249796</v>
      </c>
      <c r="IG183">
        <v>-0.0240141547127097</v>
      </c>
      <c r="IH183">
        <v>0.00268956239764471</v>
      </c>
      <c r="II183">
        <v>-3.17667099220491e-05</v>
      </c>
      <c r="IJ183">
        <v>-3</v>
      </c>
      <c r="IK183">
        <v>2046</v>
      </c>
      <c r="IL183">
        <v>1</v>
      </c>
      <c r="IM183">
        <v>25</v>
      </c>
      <c r="IN183">
        <v>-526.9</v>
      </c>
      <c r="IO183">
        <v>-526.9</v>
      </c>
      <c r="IP183">
        <v>2.36572</v>
      </c>
      <c r="IQ183">
        <v>2.59888</v>
      </c>
      <c r="IR183">
        <v>1.54785</v>
      </c>
      <c r="IS183">
        <v>2.30957</v>
      </c>
      <c r="IT183">
        <v>1.34644</v>
      </c>
      <c r="IU183">
        <v>2.4292</v>
      </c>
      <c r="IV183">
        <v>31.9805</v>
      </c>
      <c r="IW183">
        <v>14.7449</v>
      </c>
      <c r="IX183">
        <v>18</v>
      </c>
      <c r="IY183">
        <v>504.081</v>
      </c>
      <c r="IZ183">
        <v>407.647</v>
      </c>
      <c r="JA183">
        <v>23.7329</v>
      </c>
      <c r="JB183">
        <v>26.4355</v>
      </c>
      <c r="JC183">
        <v>30</v>
      </c>
      <c r="JD183">
        <v>26.3933</v>
      </c>
      <c r="JE183">
        <v>26.3378</v>
      </c>
      <c r="JF183">
        <v>47.3571</v>
      </c>
      <c r="JG183">
        <v>22.7654</v>
      </c>
      <c r="JH183">
        <v>100</v>
      </c>
      <c r="JI183">
        <v>23.7317</v>
      </c>
      <c r="JJ183">
        <v>1194.35</v>
      </c>
      <c r="JK183">
        <v>24.7275</v>
      </c>
      <c r="JL183">
        <v>102.163</v>
      </c>
      <c r="JM183">
        <v>102.734</v>
      </c>
    </row>
    <row r="184" spans="1:273">
      <c r="A184">
        <v>168</v>
      </c>
      <c r="B184">
        <v>1510791000.5</v>
      </c>
      <c r="C184">
        <v>2748.90000009537</v>
      </c>
      <c r="D184" t="s">
        <v>746</v>
      </c>
      <c r="E184" t="s">
        <v>747</v>
      </c>
      <c r="F184">
        <v>5</v>
      </c>
      <c r="G184" t="s">
        <v>405</v>
      </c>
      <c r="H184" t="s">
        <v>406</v>
      </c>
      <c r="I184">
        <v>1510790992.71429</v>
      </c>
      <c r="J184">
        <f>(K184)/1000</f>
        <v>0</v>
      </c>
      <c r="K184">
        <f>IF(CZ184, AN184, AH184)</f>
        <v>0</v>
      </c>
      <c r="L184">
        <f>IF(CZ184, AI184, AG184)</f>
        <v>0</v>
      </c>
      <c r="M184">
        <f>DB184 - IF(AU184&gt;1, L184*CV184*100.0/(AW184*DP184), 0)</f>
        <v>0</v>
      </c>
      <c r="N184">
        <f>((T184-J184/2)*M184-L184)/(T184+J184/2)</f>
        <v>0</v>
      </c>
      <c r="O184">
        <f>N184*(DI184+DJ184)/1000.0</f>
        <v>0</v>
      </c>
      <c r="P184">
        <f>(DB184 - IF(AU184&gt;1, L184*CV184*100.0/(AW184*DP184), 0))*(DI184+DJ184)/1000.0</f>
        <v>0</v>
      </c>
      <c r="Q184">
        <f>2.0/((1/S184-1/R184)+SIGN(S184)*SQRT((1/S184-1/R184)*(1/S184-1/R184) + 4*CW184/((CW184+1)*(CW184+1))*(2*1/S184*1/R184-1/R184*1/R184)))</f>
        <v>0</v>
      </c>
      <c r="R184">
        <f>IF(LEFT(CX184,1)&lt;&gt;"0",IF(LEFT(CX184,1)="1",3.0,CY184),$D$5+$E$5*(DP184*DI184/($K$5*1000))+$F$5*(DP184*DI184/($K$5*1000))*MAX(MIN(CV184,$J$5),$I$5)*MAX(MIN(CV184,$J$5),$I$5)+$G$5*MAX(MIN(CV184,$J$5),$I$5)*(DP184*DI184/($K$5*1000))+$H$5*(DP184*DI184/($K$5*1000))*(DP184*DI184/($K$5*1000)))</f>
        <v>0</v>
      </c>
      <c r="S184">
        <f>J184*(1000-(1000*0.61365*exp(17.502*W184/(240.97+W184))/(DI184+DJ184)+DD184)/2)/(1000*0.61365*exp(17.502*W184/(240.97+W184))/(DI184+DJ184)-DD184)</f>
        <v>0</v>
      </c>
      <c r="T184">
        <f>1/((CW184+1)/(Q184/1.6)+1/(R184/1.37)) + CW184/((CW184+1)/(Q184/1.6) + CW184/(R184/1.37))</f>
        <v>0</v>
      </c>
      <c r="U184">
        <f>(CR184*CU184)</f>
        <v>0</v>
      </c>
      <c r="V184">
        <f>(DK184+(U184+2*0.95*5.67E-8*(((DK184+$B$7)+273)^4-(DK184+273)^4)-44100*J184)/(1.84*29.3*R184+8*0.95*5.67E-8*(DK184+273)^3))</f>
        <v>0</v>
      </c>
      <c r="W184">
        <f>($C$7*DL184+$D$7*DM184+$E$7*V184)</f>
        <v>0</v>
      </c>
      <c r="X184">
        <f>0.61365*exp(17.502*W184/(240.97+W184))</f>
        <v>0</v>
      </c>
      <c r="Y184">
        <f>(Z184/AA184*100)</f>
        <v>0</v>
      </c>
      <c r="Z184">
        <f>DD184*(DI184+DJ184)/1000</f>
        <v>0</v>
      </c>
      <c r="AA184">
        <f>0.61365*exp(17.502*DK184/(240.97+DK184))</f>
        <v>0</v>
      </c>
      <c r="AB184">
        <f>(X184-DD184*(DI184+DJ184)/1000)</f>
        <v>0</v>
      </c>
      <c r="AC184">
        <f>(-J184*44100)</f>
        <v>0</v>
      </c>
      <c r="AD184">
        <f>2*29.3*R184*0.92*(DK184-W184)</f>
        <v>0</v>
      </c>
      <c r="AE184">
        <f>2*0.95*5.67E-8*(((DK184+$B$7)+273)^4-(W184+273)^4)</f>
        <v>0</v>
      </c>
      <c r="AF184">
        <f>U184+AE184+AC184+AD184</f>
        <v>0</v>
      </c>
      <c r="AG184">
        <f>DH184*AU184*(DC184-DB184*(1000-AU184*DE184)/(1000-AU184*DD184))/(100*CV184)</f>
        <v>0</v>
      </c>
      <c r="AH184">
        <f>1000*DH184*AU184*(DD184-DE184)/(100*CV184*(1000-AU184*DD184))</f>
        <v>0</v>
      </c>
      <c r="AI184">
        <f>(AJ184 - AK184 - DI184*1E3/(8.314*(DK184+273.15)) * AM184/DH184 * AL184) * DH184/(100*CV184) * (1000 - DE184)/1000</f>
        <v>0</v>
      </c>
      <c r="AJ184">
        <v>1209.33147317397</v>
      </c>
      <c r="AK184">
        <v>1186.04981818182</v>
      </c>
      <c r="AL184">
        <v>3.41096226988366</v>
      </c>
      <c r="AM184">
        <v>64.2423246042722</v>
      </c>
      <c r="AN184">
        <f>(AP184 - AO184 + DI184*1E3/(8.314*(DK184+273.15)) * AR184/DH184 * AQ184) * DH184/(100*CV184) * 1000/(1000 - AP184)</f>
        <v>0</v>
      </c>
      <c r="AO184">
        <v>24.6986145722434</v>
      </c>
      <c r="AP184">
        <v>25.2746193939394</v>
      </c>
      <c r="AQ184">
        <v>-6.00255701297577e-05</v>
      </c>
      <c r="AR184">
        <v>102.202052282038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MAX(0,($B$13+$C$13*DP184)/(1+$D$13*DP184)*DI184/(DK184+273)*$E$13)</f>
        <v>0</v>
      </c>
      <c r="AX184" t="s">
        <v>407</v>
      </c>
      <c r="AY184" t="s">
        <v>407</v>
      </c>
      <c r="AZ184">
        <v>0</v>
      </c>
      <c r="BA184">
        <v>0</v>
      </c>
      <c r="BB184">
        <f>1-AZ184/BA184</f>
        <v>0</v>
      </c>
      <c r="BC184">
        <v>0</v>
      </c>
      <c r="BD184" t="s">
        <v>407</v>
      </c>
      <c r="BE184" t="s">
        <v>407</v>
      </c>
      <c r="BF184">
        <v>0</v>
      </c>
      <c r="BG184">
        <v>0</v>
      </c>
      <c r="BH184">
        <f>1-BF184/BG184</f>
        <v>0</v>
      </c>
      <c r="BI184">
        <v>0.5</v>
      </c>
      <c r="BJ184">
        <f>CS184</f>
        <v>0</v>
      </c>
      <c r="BK184">
        <f>L184</f>
        <v>0</v>
      </c>
      <c r="BL184">
        <f>BH184*BI184*BJ184</f>
        <v>0</v>
      </c>
      <c r="BM184">
        <f>(BK184-BC184)/BJ184</f>
        <v>0</v>
      </c>
      <c r="BN184">
        <f>(BA184-BG184)/BG184</f>
        <v>0</v>
      </c>
      <c r="BO184">
        <f>AZ184/(BB184+AZ184/BG184)</f>
        <v>0</v>
      </c>
      <c r="BP184" t="s">
        <v>407</v>
      </c>
      <c r="BQ184">
        <v>0</v>
      </c>
      <c r="BR184">
        <f>IF(BQ184&lt;&gt;0, BQ184, BO184)</f>
        <v>0</v>
      </c>
      <c r="BS184">
        <f>1-BR184/BG184</f>
        <v>0</v>
      </c>
      <c r="BT184">
        <f>(BG184-BF184)/(BG184-BR184)</f>
        <v>0</v>
      </c>
      <c r="BU184">
        <f>(BA184-BG184)/(BA184-BR184)</f>
        <v>0</v>
      </c>
      <c r="BV184">
        <f>(BG184-BF184)/(BG184-AZ184)</f>
        <v>0</v>
      </c>
      <c r="BW184">
        <f>(BA184-BG184)/(BA184-AZ184)</f>
        <v>0</v>
      </c>
      <c r="BX184">
        <f>(BT184*BR184/BF184)</f>
        <v>0</v>
      </c>
      <c r="BY184">
        <f>(1-BX184)</f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f>$B$11*DQ184+$C$11*DR184+$F$11*EC184*(1-EF184)</f>
        <v>0</v>
      </c>
      <c r="CS184">
        <f>CR184*CT184</f>
        <v>0</v>
      </c>
      <c r="CT184">
        <f>($B$11*$D$9+$C$11*$D$9+$F$11*((EP184+EH184)/MAX(EP184+EH184+EQ184, 0.1)*$I$9+EQ184/MAX(EP184+EH184+EQ184, 0.1)*$J$9))/($B$11+$C$11+$F$11)</f>
        <v>0</v>
      </c>
      <c r="CU184">
        <f>($B$11*$K$9+$C$11*$K$9+$F$11*((EP184+EH184)/MAX(EP184+EH184+EQ184, 0.1)*$P$9+EQ184/MAX(EP184+EH184+EQ184, 0.1)*$Q$9))/($B$11+$C$11+$F$11)</f>
        <v>0</v>
      </c>
      <c r="CV184">
        <v>2.18</v>
      </c>
      <c r="CW184">
        <v>0.5</v>
      </c>
      <c r="CX184" t="s">
        <v>408</v>
      </c>
      <c r="CY184">
        <v>2</v>
      </c>
      <c r="CZ184" t="b">
        <v>1</v>
      </c>
      <c r="DA184">
        <v>1510790992.71429</v>
      </c>
      <c r="DB184">
        <v>1131.80821428571</v>
      </c>
      <c r="DC184">
        <v>1162.16464285714</v>
      </c>
      <c r="DD184">
        <v>25.2855607142857</v>
      </c>
      <c r="DE184">
        <v>24.6990214285714</v>
      </c>
      <c r="DF184">
        <v>1120.87857142857</v>
      </c>
      <c r="DG184">
        <v>24.7104678571429</v>
      </c>
      <c r="DH184">
        <v>500.070642857143</v>
      </c>
      <c r="DI184">
        <v>89.603475</v>
      </c>
      <c r="DJ184">
        <v>0.099903275</v>
      </c>
      <c r="DK184">
        <v>26.6955642857143</v>
      </c>
      <c r="DL184">
        <v>27.5133178571429</v>
      </c>
      <c r="DM184">
        <v>999.9</v>
      </c>
      <c r="DN184">
        <v>0</v>
      </c>
      <c r="DO184">
        <v>0</v>
      </c>
      <c r="DP184">
        <v>10014.6317857143</v>
      </c>
      <c r="DQ184">
        <v>0</v>
      </c>
      <c r="DR184">
        <v>9.87460642857143</v>
      </c>
      <c r="DS184">
        <v>-30.3564571428571</v>
      </c>
      <c r="DT184">
        <v>1161.16892857143</v>
      </c>
      <c r="DU184">
        <v>1191.59607142857</v>
      </c>
      <c r="DV184">
        <v>0.586541642857143</v>
      </c>
      <c r="DW184">
        <v>1162.16464285714</v>
      </c>
      <c r="DX184">
        <v>24.6990214285714</v>
      </c>
      <c r="DY184">
        <v>2.26567392857143</v>
      </c>
      <c r="DZ184">
        <v>2.21311857142857</v>
      </c>
      <c r="EA184">
        <v>19.4344</v>
      </c>
      <c r="EB184">
        <v>19.0575928571429</v>
      </c>
      <c r="EC184">
        <v>2000.03178571429</v>
      </c>
      <c r="ED184">
        <v>0.979993607142857</v>
      </c>
      <c r="EE184">
        <v>0.0200064857142857</v>
      </c>
      <c r="EF184">
        <v>0</v>
      </c>
      <c r="EG184">
        <v>2.27313571428571</v>
      </c>
      <c r="EH184">
        <v>0</v>
      </c>
      <c r="EI184">
        <v>3720.67928571429</v>
      </c>
      <c r="EJ184">
        <v>17300.3964285714</v>
      </c>
      <c r="EK184">
        <v>39.46175</v>
      </c>
      <c r="EL184">
        <v>39.616</v>
      </c>
      <c r="EM184">
        <v>39.205</v>
      </c>
      <c r="EN184">
        <v>38.08675</v>
      </c>
      <c r="EO184">
        <v>38.72525</v>
      </c>
      <c r="EP184">
        <v>1960.01928571429</v>
      </c>
      <c r="EQ184">
        <v>40.0125</v>
      </c>
      <c r="ER184">
        <v>0</v>
      </c>
      <c r="ES184">
        <v>1679678348.9</v>
      </c>
      <c r="ET184">
        <v>0</v>
      </c>
      <c r="EU184">
        <v>2.301592</v>
      </c>
      <c r="EV184">
        <v>0.377776948946635</v>
      </c>
      <c r="EW184">
        <v>-2.68923079414208</v>
      </c>
      <c r="EX184">
        <v>3720.5964</v>
      </c>
      <c r="EY184">
        <v>15</v>
      </c>
      <c r="EZ184">
        <v>0</v>
      </c>
      <c r="FA184" t="s">
        <v>409</v>
      </c>
      <c r="FB184">
        <v>1510822609</v>
      </c>
      <c r="FC184">
        <v>1510822610</v>
      </c>
      <c r="FD184">
        <v>0</v>
      </c>
      <c r="FE184">
        <v>-0.09</v>
      </c>
      <c r="FF184">
        <v>-0.009</v>
      </c>
      <c r="FG184">
        <v>6.722</v>
      </c>
      <c r="FH184">
        <v>0.497</v>
      </c>
      <c r="FI184">
        <v>420</v>
      </c>
      <c r="FJ184">
        <v>24</v>
      </c>
      <c r="FK184">
        <v>0.26</v>
      </c>
      <c r="FL184">
        <v>0.06</v>
      </c>
      <c r="FM184">
        <v>0.59067656097561</v>
      </c>
      <c r="FN184">
        <v>-0.0776297770034838</v>
      </c>
      <c r="FO184">
        <v>0.00768079996484353</v>
      </c>
      <c r="FP184">
        <v>1</v>
      </c>
      <c r="FQ184">
        <v>1</v>
      </c>
      <c r="FR184">
        <v>1</v>
      </c>
      <c r="FS184" t="s">
        <v>410</v>
      </c>
      <c r="FT184">
        <v>2.97361</v>
      </c>
      <c r="FU184">
        <v>2.75419</v>
      </c>
      <c r="FV184">
        <v>0.181044</v>
      </c>
      <c r="FW184">
        <v>0.185005</v>
      </c>
      <c r="FX184">
        <v>0.105875</v>
      </c>
      <c r="FY184">
        <v>0.105471</v>
      </c>
      <c r="FZ184">
        <v>31864.5</v>
      </c>
      <c r="GA184">
        <v>34592.6</v>
      </c>
      <c r="GB184">
        <v>35255.9</v>
      </c>
      <c r="GC184">
        <v>38490.2</v>
      </c>
      <c r="GD184">
        <v>44642.7</v>
      </c>
      <c r="GE184">
        <v>49705.6</v>
      </c>
      <c r="GF184">
        <v>55049.6</v>
      </c>
      <c r="GG184">
        <v>61708.8</v>
      </c>
      <c r="GH184">
        <v>1.99367</v>
      </c>
      <c r="GI184">
        <v>1.84347</v>
      </c>
      <c r="GJ184">
        <v>0.118159</v>
      </c>
      <c r="GK184">
        <v>0</v>
      </c>
      <c r="GL184">
        <v>25.5765</v>
      </c>
      <c r="GM184">
        <v>999.9</v>
      </c>
      <c r="GN184">
        <v>67.183</v>
      </c>
      <c r="GO184">
        <v>27.885</v>
      </c>
      <c r="GP184">
        <v>28.2611</v>
      </c>
      <c r="GQ184">
        <v>54.9493</v>
      </c>
      <c r="GR184">
        <v>48.8181</v>
      </c>
      <c r="GS184">
        <v>1</v>
      </c>
      <c r="GT184">
        <v>-0.0628227</v>
      </c>
      <c r="GU184">
        <v>0.803031</v>
      </c>
      <c r="GV184">
        <v>20.1483</v>
      </c>
      <c r="GW184">
        <v>5.19962</v>
      </c>
      <c r="GX184">
        <v>12.004</v>
      </c>
      <c r="GY184">
        <v>4.97555</v>
      </c>
      <c r="GZ184">
        <v>3.293</v>
      </c>
      <c r="HA184">
        <v>999.9</v>
      </c>
      <c r="HB184">
        <v>9999</v>
      </c>
      <c r="HC184">
        <v>9999</v>
      </c>
      <c r="HD184">
        <v>9999</v>
      </c>
      <c r="HE184">
        <v>1.86279</v>
      </c>
      <c r="HF184">
        <v>1.86783</v>
      </c>
      <c r="HG184">
        <v>1.86763</v>
      </c>
      <c r="HH184">
        <v>1.86873</v>
      </c>
      <c r="HI184">
        <v>1.86959</v>
      </c>
      <c r="HJ184">
        <v>1.86567</v>
      </c>
      <c r="HK184">
        <v>1.86676</v>
      </c>
      <c r="HL184">
        <v>1.86813</v>
      </c>
      <c r="HM184">
        <v>5</v>
      </c>
      <c r="HN184">
        <v>0</v>
      </c>
      <c r="HO184">
        <v>0</v>
      </c>
      <c r="HP184">
        <v>0</v>
      </c>
      <c r="HQ184" t="s">
        <v>411</v>
      </c>
      <c r="HR184" t="s">
        <v>412</v>
      </c>
      <c r="HS184" t="s">
        <v>413</v>
      </c>
      <c r="HT184" t="s">
        <v>413</v>
      </c>
      <c r="HU184" t="s">
        <v>413</v>
      </c>
      <c r="HV184" t="s">
        <v>413</v>
      </c>
      <c r="HW184">
        <v>0</v>
      </c>
      <c r="HX184">
        <v>100</v>
      </c>
      <c r="HY184">
        <v>100</v>
      </c>
      <c r="HZ184">
        <v>11.06</v>
      </c>
      <c r="IA184">
        <v>0.5745</v>
      </c>
      <c r="IB184">
        <v>4.05733592392587</v>
      </c>
      <c r="IC184">
        <v>0.00686039997816796</v>
      </c>
      <c r="ID184">
        <v>-6.09800565113382e-07</v>
      </c>
      <c r="IE184">
        <v>-3.62270322714017e-11</v>
      </c>
      <c r="IF184">
        <v>0.00552775430249796</v>
      </c>
      <c r="IG184">
        <v>-0.0240141547127097</v>
      </c>
      <c r="IH184">
        <v>0.00268956239764471</v>
      </c>
      <c r="II184">
        <v>-3.17667099220491e-05</v>
      </c>
      <c r="IJ184">
        <v>-3</v>
      </c>
      <c r="IK184">
        <v>2046</v>
      </c>
      <c r="IL184">
        <v>1</v>
      </c>
      <c r="IM184">
        <v>25</v>
      </c>
      <c r="IN184">
        <v>-526.8</v>
      </c>
      <c r="IO184">
        <v>-526.8</v>
      </c>
      <c r="IP184">
        <v>2.39502</v>
      </c>
      <c r="IQ184">
        <v>2.59644</v>
      </c>
      <c r="IR184">
        <v>1.54785</v>
      </c>
      <c r="IS184">
        <v>2.30957</v>
      </c>
      <c r="IT184">
        <v>1.34644</v>
      </c>
      <c r="IU184">
        <v>2.36084</v>
      </c>
      <c r="IV184">
        <v>31.9805</v>
      </c>
      <c r="IW184">
        <v>14.7362</v>
      </c>
      <c r="IX184">
        <v>18</v>
      </c>
      <c r="IY184">
        <v>503.932</v>
      </c>
      <c r="IZ184">
        <v>407.705</v>
      </c>
      <c r="JA184">
        <v>23.7209</v>
      </c>
      <c r="JB184">
        <v>26.4355</v>
      </c>
      <c r="JC184">
        <v>30.0001</v>
      </c>
      <c r="JD184">
        <v>26.3932</v>
      </c>
      <c r="JE184">
        <v>26.3362</v>
      </c>
      <c r="JF184">
        <v>47.929</v>
      </c>
      <c r="JG184">
        <v>22.7654</v>
      </c>
      <c r="JH184">
        <v>100</v>
      </c>
      <c r="JI184">
        <v>23.715</v>
      </c>
      <c r="JJ184">
        <v>1207.76</v>
      </c>
      <c r="JK184">
        <v>24.7429</v>
      </c>
      <c r="JL184">
        <v>102.163</v>
      </c>
      <c r="JM184">
        <v>102.733</v>
      </c>
    </row>
    <row r="185" spans="1:273">
      <c r="A185">
        <v>169</v>
      </c>
      <c r="B185">
        <v>1510791005.5</v>
      </c>
      <c r="C185">
        <v>2753.90000009537</v>
      </c>
      <c r="D185" t="s">
        <v>748</v>
      </c>
      <c r="E185" t="s">
        <v>749</v>
      </c>
      <c r="F185">
        <v>5</v>
      </c>
      <c r="G185" t="s">
        <v>405</v>
      </c>
      <c r="H185" t="s">
        <v>406</v>
      </c>
      <c r="I185">
        <v>1510790998</v>
      </c>
      <c r="J185">
        <f>(K185)/1000</f>
        <v>0</v>
      </c>
      <c r="K185">
        <f>IF(CZ185, AN185, AH185)</f>
        <v>0</v>
      </c>
      <c r="L185">
        <f>IF(CZ185, AI185, AG185)</f>
        <v>0</v>
      </c>
      <c r="M185">
        <f>DB185 - IF(AU185&gt;1, L185*CV185*100.0/(AW185*DP185), 0)</f>
        <v>0</v>
      </c>
      <c r="N185">
        <f>((T185-J185/2)*M185-L185)/(T185+J185/2)</f>
        <v>0</v>
      </c>
      <c r="O185">
        <f>N185*(DI185+DJ185)/1000.0</f>
        <v>0</v>
      </c>
      <c r="P185">
        <f>(DB185 - IF(AU185&gt;1, L185*CV185*100.0/(AW185*DP185), 0))*(DI185+DJ185)/1000.0</f>
        <v>0</v>
      </c>
      <c r="Q185">
        <f>2.0/((1/S185-1/R185)+SIGN(S185)*SQRT((1/S185-1/R185)*(1/S185-1/R185) + 4*CW185/((CW185+1)*(CW185+1))*(2*1/S185*1/R185-1/R185*1/R185)))</f>
        <v>0</v>
      </c>
      <c r="R185">
        <f>IF(LEFT(CX185,1)&lt;&gt;"0",IF(LEFT(CX185,1)="1",3.0,CY185),$D$5+$E$5*(DP185*DI185/($K$5*1000))+$F$5*(DP185*DI185/($K$5*1000))*MAX(MIN(CV185,$J$5),$I$5)*MAX(MIN(CV185,$J$5),$I$5)+$G$5*MAX(MIN(CV185,$J$5),$I$5)*(DP185*DI185/($K$5*1000))+$H$5*(DP185*DI185/($K$5*1000))*(DP185*DI185/($K$5*1000)))</f>
        <v>0</v>
      </c>
      <c r="S185">
        <f>J185*(1000-(1000*0.61365*exp(17.502*W185/(240.97+W185))/(DI185+DJ185)+DD185)/2)/(1000*0.61365*exp(17.502*W185/(240.97+W185))/(DI185+DJ185)-DD185)</f>
        <v>0</v>
      </c>
      <c r="T185">
        <f>1/((CW185+1)/(Q185/1.6)+1/(R185/1.37)) + CW185/((CW185+1)/(Q185/1.6) + CW185/(R185/1.37))</f>
        <v>0</v>
      </c>
      <c r="U185">
        <f>(CR185*CU185)</f>
        <v>0</v>
      </c>
      <c r="V185">
        <f>(DK185+(U185+2*0.95*5.67E-8*(((DK185+$B$7)+273)^4-(DK185+273)^4)-44100*J185)/(1.84*29.3*R185+8*0.95*5.67E-8*(DK185+273)^3))</f>
        <v>0</v>
      </c>
      <c r="W185">
        <f>($C$7*DL185+$D$7*DM185+$E$7*V185)</f>
        <v>0</v>
      </c>
      <c r="X185">
        <f>0.61365*exp(17.502*W185/(240.97+W185))</f>
        <v>0</v>
      </c>
      <c r="Y185">
        <f>(Z185/AA185*100)</f>
        <v>0</v>
      </c>
      <c r="Z185">
        <f>DD185*(DI185+DJ185)/1000</f>
        <v>0</v>
      </c>
      <c r="AA185">
        <f>0.61365*exp(17.502*DK185/(240.97+DK185))</f>
        <v>0</v>
      </c>
      <c r="AB185">
        <f>(X185-DD185*(DI185+DJ185)/1000)</f>
        <v>0</v>
      </c>
      <c r="AC185">
        <f>(-J185*44100)</f>
        <v>0</v>
      </c>
      <c r="AD185">
        <f>2*29.3*R185*0.92*(DK185-W185)</f>
        <v>0</v>
      </c>
      <c r="AE185">
        <f>2*0.95*5.67E-8*(((DK185+$B$7)+273)^4-(W185+273)^4)</f>
        <v>0</v>
      </c>
      <c r="AF185">
        <f>U185+AE185+AC185+AD185</f>
        <v>0</v>
      </c>
      <c r="AG185">
        <f>DH185*AU185*(DC185-DB185*(1000-AU185*DE185)/(1000-AU185*DD185))/(100*CV185)</f>
        <v>0</v>
      </c>
      <c r="AH185">
        <f>1000*DH185*AU185*(DD185-DE185)/(100*CV185*(1000-AU185*DD185))</f>
        <v>0</v>
      </c>
      <c r="AI185">
        <f>(AJ185 - AK185 - DI185*1E3/(8.314*(DK185+273.15)) * AM185/DH185 * AL185) * DH185/(100*CV185) * (1000 - DE185)/1000</f>
        <v>0</v>
      </c>
      <c r="AJ185">
        <v>1226.64060622397</v>
      </c>
      <c r="AK185">
        <v>1203.35406060606</v>
      </c>
      <c r="AL185">
        <v>3.45905926332492</v>
      </c>
      <c r="AM185">
        <v>64.2423246042722</v>
      </c>
      <c r="AN185">
        <f>(AP185 - AO185 + DI185*1E3/(8.314*(DK185+273.15)) * AR185/DH185 * AQ185) * DH185/(100*CV185) * 1000/(1000 - AP185)</f>
        <v>0</v>
      </c>
      <c r="AO185">
        <v>24.6993574968787</v>
      </c>
      <c r="AP185">
        <v>25.2694206060606</v>
      </c>
      <c r="AQ185">
        <v>-2.89096771819056e-05</v>
      </c>
      <c r="AR185">
        <v>102.202052282038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MAX(0,($B$13+$C$13*DP185)/(1+$D$13*DP185)*DI185/(DK185+273)*$E$13)</f>
        <v>0</v>
      </c>
      <c r="AX185" t="s">
        <v>407</v>
      </c>
      <c r="AY185" t="s">
        <v>407</v>
      </c>
      <c r="AZ185">
        <v>0</v>
      </c>
      <c r="BA185">
        <v>0</v>
      </c>
      <c r="BB185">
        <f>1-AZ185/BA185</f>
        <v>0</v>
      </c>
      <c r="BC185">
        <v>0</v>
      </c>
      <c r="BD185" t="s">
        <v>407</v>
      </c>
      <c r="BE185" t="s">
        <v>407</v>
      </c>
      <c r="BF185">
        <v>0</v>
      </c>
      <c r="BG185">
        <v>0</v>
      </c>
      <c r="BH185">
        <f>1-BF185/BG185</f>
        <v>0</v>
      </c>
      <c r="BI185">
        <v>0.5</v>
      </c>
      <c r="BJ185">
        <f>CS185</f>
        <v>0</v>
      </c>
      <c r="BK185">
        <f>L185</f>
        <v>0</v>
      </c>
      <c r="BL185">
        <f>BH185*BI185*BJ185</f>
        <v>0</v>
      </c>
      <c r="BM185">
        <f>(BK185-BC185)/BJ185</f>
        <v>0</v>
      </c>
      <c r="BN185">
        <f>(BA185-BG185)/BG185</f>
        <v>0</v>
      </c>
      <c r="BO185">
        <f>AZ185/(BB185+AZ185/BG185)</f>
        <v>0</v>
      </c>
      <c r="BP185" t="s">
        <v>407</v>
      </c>
      <c r="BQ185">
        <v>0</v>
      </c>
      <c r="BR185">
        <f>IF(BQ185&lt;&gt;0, BQ185, BO185)</f>
        <v>0</v>
      </c>
      <c r="BS185">
        <f>1-BR185/BG185</f>
        <v>0</v>
      </c>
      <c r="BT185">
        <f>(BG185-BF185)/(BG185-BR185)</f>
        <v>0</v>
      </c>
      <c r="BU185">
        <f>(BA185-BG185)/(BA185-BR185)</f>
        <v>0</v>
      </c>
      <c r="BV185">
        <f>(BG185-BF185)/(BG185-AZ185)</f>
        <v>0</v>
      </c>
      <c r="BW185">
        <f>(BA185-BG185)/(BA185-AZ185)</f>
        <v>0</v>
      </c>
      <c r="BX185">
        <f>(BT185*BR185/BF185)</f>
        <v>0</v>
      </c>
      <c r="BY185">
        <f>(1-BX185)</f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f>$B$11*DQ185+$C$11*DR185+$F$11*EC185*(1-EF185)</f>
        <v>0</v>
      </c>
      <c r="CS185">
        <f>CR185*CT185</f>
        <v>0</v>
      </c>
      <c r="CT185">
        <f>($B$11*$D$9+$C$11*$D$9+$F$11*((EP185+EH185)/MAX(EP185+EH185+EQ185, 0.1)*$I$9+EQ185/MAX(EP185+EH185+EQ185, 0.1)*$J$9))/($B$11+$C$11+$F$11)</f>
        <v>0</v>
      </c>
      <c r="CU185">
        <f>($B$11*$K$9+$C$11*$K$9+$F$11*((EP185+EH185)/MAX(EP185+EH185+EQ185, 0.1)*$P$9+EQ185/MAX(EP185+EH185+EQ185, 0.1)*$Q$9))/($B$11+$C$11+$F$11)</f>
        <v>0</v>
      </c>
      <c r="CV185">
        <v>2.18</v>
      </c>
      <c r="CW185">
        <v>0.5</v>
      </c>
      <c r="CX185" t="s">
        <v>408</v>
      </c>
      <c r="CY185">
        <v>2</v>
      </c>
      <c r="CZ185" t="b">
        <v>1</v>
      </c>
      <c r="DA185">
        <v>1510790998</v>
      </c>
      <c r="DB185">
        <v>1149.47333333333</v>
      </c>
      <c r="DC185">
        <v>1179.9037037037</v>
      </c>
      <c r="DD185">
        <v>25.2782962962963</v>
      </c>
      <c r="DE185">
        <v>24.6992037037037</v>
      </c>
      <c r="DF185">
        <v>1138.44962962963</v>
      </c>
      <c r="DG185">
        <v>24.7035518518519</v>
      </c>
      <c r="DH185">
        <v>500.075481481481</v>
      </c>
      <c r="DI185">
        <v>89.6040222222222</v>
      </c>
      <c r="DJ185">
        <v>0.0999504185185185</v>
      </c>
      <c r="DK185">
        <v>26.6849148148148</v>
      </c>
      <c r="DL185">
        <v>27.5142</v>
      </c>
      <c r="DM185">
        <v>999.9</v>
      </c>
      <c r="DN185">
        <v>0</v>
      </c>
      <c r="DO185">
        <v>0</v>
      </c>
      <c r="DP185">
        <v>10023.8740740741</v>
      </c>
      <c r="DQ185">
        <v>0</v>
      </c>
      <c r="DR185">
        <v>9.88917444444444</v>
      </c>
      <c r="DS185">
        <v>-30.430662962963</v>
      </c>
      <c r="DT185">
        <v>1179.2837037037</v>
      </c>
      <c r="DU185">
        <v>1209.78444444444</v>
      </c>
      <c r="DV185">
        <v>0.579095222222222</v>
      </c>
      <c r="DW185">
        <v>1179.9037037037</v>
      </c>
      <c r="DX185">
        <v>24.6992037037037</v>
      </c>
      <c r="DY185">
        <v>2.2650362962963</v>
      </c>
      <c r="DZ185">
        <v>2.21314814814815</v>
      </c>
      <c r="EA185">
        <v>19.4298777777778</v>
      </c>
      <c r="EB185">
        <v>19.0578111111111</v>
      </c>
      <c r="EC185">
        <v>2000.02888888889</v>
      </c>
      <c r="ED185">
        <v>0.979993555555555</v>
      </c>
      <c r="EE185">
        <v>0.0200065407407407</v>
      </c>
      <c r="EF185">
        <v>0</v>
      </c>
      <c r="EG185">
        <v>2.28406296296296</v>
      </c>
      <c r="EH185">
        <v>0</v>
      </c>
      <c r="EI185">
        <v>3720.27925925926</v>
      </c>
      <c r="EJ185">
        <v>17300.3592592593</v>
      </c>
      <c r="EK185">
        <v>39.420962962963</v>
      </c>
      <c r="EL185">
        <v>39.597</v>
      </c>
      <c r="EM185">
        <v>39.1686296296296</v>
      </c>
      <c r="EN185">
        <v>38.069</v>
      </c>
      <c r="EO185">
        <v>38.7033333333333</v>
      </c>
      <c r="EP185">
        <v>1960.01703703704</v>
      </c>
      <c r="EQ185">
        <v>40.0118518518519</v>
      </c>
      <c r="ER185">
        <v>0</v>
      </c>
      <c r="ES185">
        <v>1679678353.7</v>
      </c>
      <c r="ET185">
        <v>0</v>
      </c>
      <c r="EU185">
        <v>2.309252</v>
      </c>
      <c r="EV185">
        <v>0.0142230891172692</v>
      </c>
      <c r="EW185">
        <v>-6.17769230665554</v>
      </c>
      <c r="EX185">
        <v>3720.2448</v>
      </c>
      <c r="EY185">
        <v>15</v>
      </c>
      <c r="EZ185">
        <v>0</v>
      </c>
      <c r="FA185" t="s">
        <v>409</v>
      </c>
      <c r="FB185">
        <v>1510822609</v>
      </c>
      <c r="FC185">
        <v>1510822610</v>
      </c>
      <c r="FD185">
        <v>0</v>
      </c>
      <c r="FE185">
        <v>-0.09</v>
      </c>
      <c r="FF185">
        <v>-0.009</v>
      </c>
      <c r="FG185">
        <v>6.722</v>
      </c>
      <c r="FH185">
        <v>0.497</v>
      </c>
      <c r="FI185">
        <v>420</v>
      </c>
      <c r="FJ185">
        <v>24</v>
      </c>
      <c r="FK185">
        <v>0.26</v>
      </c>
      <c r="FL185">
        <v>0.06</v>
      </c>
      <c r="FM185">
        <v>0.584113375</v>
      </c>
      <c r="FN185">
        <v>-0.0835987429643536</v>
      </c>
      <c r="FO185">
        <v>0.00807673353122257</v>
      </c>
      <c r="FP185">
        <v>1</v>
      </c>
      <c r="FQ185">
        <v>1</v>
      </c>
      <c r="FR185">
        <v>1</v>
      </c>
      <c r="FS185" t="s">
        <v>410</v>
      </c>
      <c r="FT185">
        <v>2.97351</v>
      </c>
      <c r="FU185">
        <v>2.75409</v>
      </c>
      <c r="FV185">
        <v>0.182689</v>
      </c>
      <c r="FW185">
        <v>0.186618</v>
      </c>
      <c r="FX185">
        <v>0.10586</v>
      </c>
      <c r="FY185">
        <v>0.105477</v>
      </c>
      <c r="FZ185">
        <v>31800.8</v>
      </c>
      <c r="GA185">
        <v>34524.1</v>
      </c>
      <c r="GB185">
        <v>35256.2</v>
      </c>
      <c r="GC185">
        <v>38490.1</v>
      </c>
      <c r="GD185">
        <v>44643.7</v>
      </c>
      <c r="GE185">
        <v>49705.3</v>
      </c>
      <c r="GF185">
        <v>55049.8</v>
      </c>
      <c r="GG185">
        <v>61708.8</v>
      </c>
      <c r="GH185">
        <v>1.99382</v>
      </c>
      <c r="GI185">
        <v>1.84343</v>
      </c>
      <c r="GJ185">
        <v>0.118852</v>
      </c>
      <c r="GK185">
        <v>0</v>
      </c>
      <c r="GL185">
        <v>25.5738</v>
      </c>
      <c r="GM185">
        <v>999.9</v>
      </c>
      <c r="GN185">
        <v>67.183</v>
      </c>
      <c r="GO185">
        <v>27.906</v>
      </c>
      <c r="GP185">
        <v>28.297</v>
      </c>
      <c r="GQ185">
        <v>55.1093</v>
      </c>
      <c r="GR185">
        <v>49.1386</v>
      </c>
      <c r="GS185">
        <v>1</v>
      </c>
      <c r="GT185">
        <v>-0.0632851</v>
      </c>
      <c r="GU185">
        <v>0.799785</v>
      </c>
      <c r="GV185">
        <v>20.1483</v>
      </c>
      <c r="GW185">
        <v>5.19797</v>
      </c>
      <c r="GX185">
        <v>12.004</v>
      </c>
      <c r="GY185">
        <v>4.97545</v>
      </c>
      <c r="GZ185">
        <v>3.29295</v>
      </c>
      <c r="HA185">
        <v>999.9</v>
      </c>
      <c r="HB185">
        <v>9999</v>
      </c>
      <c r="HC185">
        <v>9999</v>
      </c>
      <c r="HD185">
        <v>9999</v>
      </c>
      <c r="HE185">
        <v>1.86279</v>
      </c>
      <c r="HF185">
        <v>1.86783</v>
      </c>
      <c r="HG185">
        <v>1.86762</v>
      </c>
      <c r="HH185">
        <v>1.86872</v>
      </c>
      <c r="HI185">
        <v>1.86963</v>
      </c>
      <c r="HJ185">
        <v>1.86567</v>
      </c>
      <c r="HK185">
        <v>1.86676</v>
      </c>
      <c r="HL185">
        <v>1.86813</v>
      </c>
      <c r="HM185">
        <v>5</v>
      </c>
      <c r="HN185">
        <v>0</v>
      </c>
      <c r="HO185">
        <v>0</v>
      </c>
      <c r="HP185">
        <v>0</v>
      </c>
      <c r="HQ185" t="s">
        <v>411</v>
      </c>
      <c r="HR185" t="s">
        <v>412</v>
      </c>
      <c r="HS185" t="s">
        <v>413</v>
      </c>
      <c r="HT185" t="s">
        <v>413</v>
      </c>
      <c r="HU185" t="s">
        <v>413</v>
      </c>
      <c r="HV185" t="s">
        <v>413</v>
      </c>
      <c r="HW185">
        <v>0</v>
      </c>
      <c r="HX185">
        <v>100</v>
      </c>
      <c r="HY185">
        <v>100</v>
      </c>
      <c r="HZ185">
        <v>11.16</v>
      </c>
      <c r="IA185">
        <v>0.5743</v>
      </c>
      <c r="IB185">
        <v>4.05733592392587</v>
      </c>
      <c r="IC185">
        <v>0.00686039997816796</v>
      </c>
      <c r="ID185">
        <v>-6.09800565113382e-07</v>
      </c>
      <c r="IE185">
        <v>-3.62270322714017e-11</v>
      </c>
      <c r="IF185">
        <v>0.00552775430249796</v>
      </c>
      <c r="IG185">
        <v>-0.0240141547127097</v>
      </c>
      <c r="IH185">
        <v>0.00268956239764471</v>
      </c>
      <c r="II185">
        <v>-3.17667099220491e-05</v>
      </c>
      <c r="IJ185">
        <v>-3</v>
      </c>
      <c r="IK185">
        <v>2046</v>
      </c>
      <c r="IL185">
        <v>1</v>
      </c>
      <c r="IM185">
        <v>25</v>
      </c>
      <c r="IN185">
        <v>-526.7</v>
      </c>
      <c r="IO185">
        <v>-526.7</v>
      </c>
      <c r="IP185">
        <v>2.41943</v>
      </c>
      <c r="IQ185">
        <v>2.6001</v>
      </c>
      <c r="IR185">
        <v>1.54785</v>
      </c>
      <c r="IS185">
        <v>2.30957</v>
      </c>
      <c r="IT185">
        <v>1.34644</v>
      </c>
      <c r="IU185">
        <v>2.29126</v>
      </c>
      <c r="IV185">
        <v>31.9805</v>
      </c>
      <c r="IW185">
        <v>14.7274</v>
      </c>
      <c r="IX185">
        <v>18</v>
      </c>
      <c r="IY185">
        <v>504.016</v>
      </c>
      <c r="IZ185">
        <v>407.673</v>
      </c>
      <c r="JA185">
        <v>23.7071</v>
      </c>
      <c r="JB185">
        <v>26.4355</v>
      </c>
      <c r="JC185">
        <v>30</v>
      </c>
      <c r="JD185">
        <v>26.3916</v>
      </c>
      <c r="JE185">
        <v>26.3356</v>
      </c>
      <c r="JF185">
        <v>48.4225</v>
      </c>
      <c r="JG185">
        <v>22.7654</v>
      </c>
      <c r="JH185">
        <v>100</v>
      </c>
      <c r="JI185">
        <v>23.7031</v>
      </c>
      <c r="JJ185">
        <v>1221.19</v>
      </c>
      <c r="JK185">
        <v>24.7644</v>
      </c>
      <c r="JL185">
        <v>102.164</v>
      </c>
      <c r="JM185">
        <v>102.733</v>
      </c>
    </row>
    <row r="186" spans="1:273">
      <c r="A186">
        <v>170</v>
      </c>
      <c r="B186">
        <v>1510791010.5</v>
      </c>
      <c r="C186">
        <v>2758.90000009537</v>
      </c>
      <c r="D186" t="s">
        <v>750</v>
      </c>
      <c r="E186" t="s">
        <v>751</v>
      </c>
      <c r="F186">
        <v>5</v>
      </c>
      <c r="G186" t="s">
        <v>405</v>
      </c>
      <c r="H186" t="s">
        <v>406</v>
      </c>
      <c r="I186">
        <v>1510791002.71429</v>
      </c>
      <c r="J186">
        <f>(K186)/1000</f>
        <v>0</v>
      </c>
      <c r="K186">
        <f>IF(CZ186, AN186, AH186)</f>
        <v>0</v>
      </c>
      <c r="L186">
        <f>IF(CZ186, AI186, AG186)</f>
        <v>0</v>
      </c>
      <c r="M186">
        <f>DB186 - IF(AU186&gt;1, L186*CV186*100.0/(AW186*DP186), 0)</f>
        <v>0</v>
      </c>
      <c r="N186">
        <f>((T186-J186/2)*M186-L186)/(T186+J186/2)</f>
        <v>0</v>
      </c>
      <c r="O186">
        <f>N186*(DI186+DJ186)/1000.0</f>
        <v>0</v>
      </c>
      <c r="P186">
        <f>(DB186 - IF(AU186&gt;1, L186*CV186*100.0/(AW186*DP186), 0))*(DI186+DJ186)/1000.0</f>
        <v>0</v>
      </c>
      <c r="Q186">
        <f>2.0/((1/S186-1/R186)+SIGN(S186)*SQRT((1/S186-1/R186)*(1/S186-1/R186) + 4*CW186/((CW186+1)*(CW186+1))*(2*1/S186*1/R186-1/R186*1/R186)))</f>
        <v>0</v>
      </c>
      <c r="R186">
        <f>IF(LEFT(CX186,1)&lt;&gt;"0",IF(LEFT(CX186,1)="1",3.0,CY186),$D$5+$E$5*(DP186*DI186/($K$5*1000))+$F$5*(DP186*DI186/($K$5*1000))*MAX(MIN(CV186,$J$5),$I$5)*MAX(MIN(CV186,$J$5),$I$5)+$G$5*MAX(MIN(CV186,$J$5),$I$5)*(DP186*DI186/($K$5*1000))+$H$5*(DP186*DI186/($K$5*1000))*(DP186*DI186/($K$5*1000)))</f>
        <v>0</v>
      </c>
      <c r="S186">
        <f>J186*(1000-(1000*0.61365*exp(17.502*W186/(240.97+W186))/(DI186+DJ186)+DD186)/2)/(1000*0.61365*exp(17.502*W186/(240.97+W186))/(DI186+DJ186)-DD186)</f>
        <v>0</v>
      </c>
      <c r="T186">
        <f>1/((CW186+1)/(Q186/1.6)+1/(R186/1.37)) + CW186/((CW186+1)/(Q186/1.6) + CW186/(R186/1.37))</f>
        <v>0</v>
      </c>
      <c r="U186">
        <f>(CR186*CU186)</f>
        <v>0</v>
      </c>
      <c r="V186">
        <f>(DK186+(U186+2*0.95*5.67E-8*(((DK186+$B$7)+273)^4-(DK186+273)^4)-44100*J186)/(1.84*29.3*R186+8*0.95*5.67E-8*(DK186+273)^3))</f>
        <v>0</v>
      </c>
      <c r="W186">
        <f>($C$7*DL186+$D$7*DM186+$E$7*V186)</f>
        <v>0</v>
      </c>
      <c r="X186">
        <f>0.61365*exp(17.502*W186/(240.97+W186))</f>
        <v>0</v>
      </c>
      <c r="Y186">
        <f>(Z186/AA186*100)</f>
        <v>0</v>
      </c>
      <c r="Z186">
        <f>DD186*(DI186+DJ186)/1000</f>
        <v>0</v>
      </c>
      <c r="AA186">
        <f>0.61365*exp(17.502*DK186/(240.97+DK186))</f>
        <v>0</v>
      </c>
      <c r="AB186">
        <f>(X186-DD186*(DI186+DJ186)/1000)</f>
        <v>0</v>
      </c>
      <c r="AC186">
        <f>(-J186*44100)</f>
        <v>0</v>
      </c>
      <c r="AD186">
        <f>2*29.3*R186*0.92*(DK186-W186)</f>
        <v>0</v>
      </c>
      <c r="AE186">
        <f>2*0.95*5.67E-8*(((DK186+$B$7)+273)^4-(W186+273)^4)</f>
        <v>0</v>
      </c>
      <c r="AF186">
        <f>U186+AE186+AC186+AD186</f>
        <v>0</v>
      </c>
      <c r="AG186">
        <f>DH186*AU186*(DC186-DB186*(1000-AU186*DE186)/(1000-AU186*DD186))/(100*CV186)</f>
        <v>0</v>
      </c>
      <c r="AH186">
        <f>1000*DH186*AU186*(DD186-DE186)/(100*CV186*(1000-AU186*DD186))</f>
        <v>0</v>
      </c>
      <c r="AI186">
        <f>(AJ186 - AK186 - DI186*1E3/(8.314*(DK186+273.15)) * AM186/DH186 * AL186) * DH186/(100*CV186) * (1000 - DE186)/1000</f>
        <v>0</v>
      </c>
      <c r="AJ186">
        <v>1243.86685709845</v>
      </c>
      <c r="AK186">
        <v>1220.53181818182</v>
      </c>
      <c r="AL186">
        <v>3.44104877872725</v>
      </c>
      <c r="AM186">
        <v>64.2423246042722</v>
      </c>
      <c r="AN186">
        <f>(AP186 - AO186 + DI186*1E3/(8.314*(DK186+273.15)) * AR186/DH186 * AQ186) * DH186/(100*CV186) * 1000/(1000 - AP186)</f>
        <v>0</v>
      </c>
      <c r="AO186">
        <v>24.6990701467976</v>
      </c>
      <c r="AP186">
        <v>25.2626775757576</v>
      </c>
      <c r="AQ186">
        <v>-8.29419963493232e-05</v>
      </c>
      <c r="AR186">
        <v>102.202052282038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MAX(0,($B$13+$C$13*DP186)/(1+$D$13*DP186)*DI186/(DK186+273)*$E$13)</f>
        <v>0</v>
      </c>
      <c r="AX186" t="s">
        <v>407</v>
      </c>
      <c r="AY186" t="s">
        <v>407</v>
      </c>
      <c r="AZ186">
        <v>0</v>
      </c>
      <c r="BA186">
        <v>0</v>
      </c>
      <c r="BB186">
        <f>1-AZ186/BA186</f>
        <v>0</v>
      </c>
      <c r="BC186">
        <v>0</v>
      </c>
      <c r="BD186" t="s">
        <v>407</v>
      </c>
      <c r="BE186" t="s">
        <v>407</v>
      </c>
      <c r="BF186">
        <v>0</v>
      </c>
      <c r="BG186">
        <v>0</v>
      </c>
      <c r="BH186">
        <f>1-BF186/BG186</f>
        <v>0</v>
      </c>
      <c r="BI186">
        <v>0.5</v>
      </c>
      <c r="BJ186">
        <f>CS186</f>
        <v>0</v>
      </c>
      <c r="BK186">
        <f>L186</f>
        <v>0</v>
      </c>
      <c r="BL186">
        <f>BH186*BI186*BJ186</f>
        <v>0</v>
      </c>
      <c r="BM186">
        <f>(BK186-BC186)/BJ186</f>
        <v>0</v>
      </c>
      <c r="BN186">
        <f>(BA186-BG186)/BG186</f>
        <v>0</v>
      </c>
      <c r="BO186">
        <f>AZ186/(BB186+AZ186/BG186)</f>
        <v>0</v>
      </c>
      <c r="BP186" t="s">
        <v>407</v>
      </c>
      <c r="BQ186">
        <v>0</v>
      </c>
      <c r="BR186">
        <f>IF(BQ186&lt;&gt;0, BQ186, BO186)</f>
        <v>0</v>
      </c>
      <c r="BS186">
        <f>1-BR186/BG186</f>
        <v>0</v>
      </c>
      <c r="BT186">
        <f>(BG186-BF186)/(BG186-BR186)</f>
        <v>0</v>
      </c>
      <c r="BU186">
        <f>(BA186-BG186)/(BA186-BR186)</f>
        <v>0</v>
      </c>
      <c r="BV186">
        <f>(BG186-BF186)/(BG186-AZ186)</f>
        <v>0</v>
      </c>
      <c r="BW186">
        <f>(BA186-BG186)/(BA186-AZ186)</f>
        <v>0</v>
      </c>
      <c r="BX186">
        <f>(BT186*BR186/BF186)</f>
        <v>0</v>
      </c>
      <c r="BY186">
        <f>(1-BX186)</f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f>$B$11*DQ186+$C$11*DR186+$F$11*EC186*(1-EF186)</f>
        <v>0</v>
      </c>
      <c r="CS186">
        <f>CR186*CT186</f>
        <v>0</v>
      </c>
      <c r="CT186">
        <f>($B$11*$D$9+$C$11*$D$9+$F$11*((EP186+EH186)/MAX(EP186+EH186+EQ186, 0.1)*$I$9+EQ186/MAX(EP186+EH186+EQ186, 0.1)*$J$9))/($B$11+$C$11+$F$11)</f>
        <v>0</v>
      </c>
      <c r="CU186">
        <f>($B$11*$K$9+$C$11*$K$9+$F$11*((EP186+EH186)/MAX(EP186+EH186+EQ186, 0.1)*$P$9+EQ186/MAX(EP186+EH186+EQ186, 0.1)*$Q$9))/($B$11+$C$11+$F$11)</f>
        <v>0</v>
      </c>
      <c r="CV186">
        <v>2.18</v>
      </c>
      <c r="CW186">
        <v>0.5</v>
      </c>
      <c r="CX186" t="s">
        <v>408</v>
      </c>
      <c r="CY186">
        <v>2</v>
      </c>
      <c r="CZ186" t="b">
        <v>1</v>
      </c>
      <c r="DA186">
        <v>1510791002.71429</v>
      </c>
      <c r="DB186">
        <v>1165.24678571429</v>
      </c>
      <c r="DC186">
        <v>1195.705</v>
      </c>
      <c r="DD186">
        <v>25.2715071428571</v>
      </c>
      <c r="DE186">
        <v>24.6990892857143</v>
      </c>
      <c r="DF186">
        <v>1154.14</v>
      </c>
      <c r="DG186">
        <v>24.6970892857143</v>
      </c>
      <c r="DH186">
        <v>500.080821428571</v>
      </c>
      <c r="DI186">
        <v>89.604425</v>
      </c>
      <c r="DJ186">
        <v>0.0999868642857143</v>
      </c>
      <c r="DK186">
        <v>26.6770285714286</v>
      </c>
      <c r="DL186">
        <v>27.5120857142857</v>
      </c>
      <c r="DM186">
        <v>999.9</v>
      </c>
      <c r="DN186">
        <v>0</v>
      </c>
      <c r="DO186">
        <v>0</v>
      </c>
      <c r="DP186">
        <v>10018.0428571429</v>
      </c>
      <c r="DQ186">
        <v>0</v>
      </c>
      <c r="DR186">
        <v>9.90637857142857</v>
      </c>
      <c r="DS186">
        <v>-30.4584821428571</v>
      </c>
      <c r="DT186">
        <v>1195.45821428571</v>
      </c>
      <c r="DU186">
        <v>1225.98571428571</v>
      </c>
      <c r="DV186">
        <v>0.572416642857143</v>
      </c>
      <c r="DW186">
        <v>1195.705</v>
      </c>
      <c r="DX186">
        <v>24.6990892857143</v>
      </c>
      <c r="DY186">
        <v>2.26443821428571</v>
      </c>
      <c r="DZ186">
        <v>2.2131475</v>
      </c>
      <c r="EA186">
        <v>19.4256321428571</v>
      </c>
      <c r="EB186">
        <v>19.0578035714286</v>
      </c>
      <c r="EC186">
        <v>2000.02892857143</v>
      </c>
      <c r="ED186">
        <v>0.979993607142857</v>
      </c>
      <c r="EE186">
        <v>0.0200064857142857</v>
      </c>
      <c r="EF186">
        <v>0</v>
      </c>
      <c r="EG186">
        <v>2.33622142857143</v>
      </c>
      <c r="EH186">
        <v>0</v>
      </c>
      <c r="EI186">
        <v>3719.80035714286</v>
      </c>
      <c r="EJ186">
        <v>17300.3571428571</v>
      </c>
      <c r="EK186">
        <v>39.3993571428571</v>
      </c>
      <c r="EL186">
        <v>39.57775</v>
      </c>
      <c r="EM186">
        <v>39.1448571428571</v>
      </c>
      <c r="EN186">
        <v>38.062</v>
      </c>
      <c r="EO186">
        <v>38.6781785714286</v>
      </c>
      <c r="EP186">
        <v>1960.01785714286</v>
      </c>
      <c r="EQ186">
        <v>40.0110714285714</v>
      </c>
      <c r="ER186">
        <v>0</v>
      </c>
      <c r="ES186">
        <v>1679678358.5</v>
      </c>
      <c r="ET186">
        <v>0</v>
      </c>
      <c r="EU186">
        <v>2.349748</v>
      </c>
      <c r="EV186">
        <v>0.603538460050059</v>
      </c>
      <c r="EW186">
        <v>-6.61538457372366</v>
      </c>
      <c r="EX186">
        <v>3719.7656</v>
      </c>
      <c r="EY186">
        <v>15</v>
      </c>
      <c r="EZ186">
        <v>0</v>
      </c>
      <c r="FA186" t="s">
        <v>409</v>
      </c>
      <c r="FB186">
        <v>1510822609</v>
      </c>
      <c r="FC186">
        <v>1510822610</v>
      </c>
      <c r="FD186">
        <v>0</v>
      </c>
      <c r="FE186">
        <v>-0.09</v>
      </c>
      <c r="FF186">
        <v>-0.009</v>
      </c>
      <c r="FG186">
        <v>6.722</v>
      </c>
      <c r="FH186">
        <v>0.497</v>
      </c>
      <c r="FI186">
        <v>420</v>
      </c>
      <c r="FJ186">
        <v>24</v>
      </c>
      <c r="FK186">
        <v>0.26</v>
      </c>
      <c r="FL186">
        <v>0.06</v>
      </c>
      <c r="FM186">
        <v>0.575893175</v>
      </c>
      <c r="FN186">
        <v>-0.0849558011257055</v>
      </c>
      <c r="FO186">
        <v>0.00821352114469642</v>
      </c>
      <c r="FP186">
        <v>1</v>
      </c>
      <c r="FQ186">
        <v>1</v>
      </c>
      <c r="FR186">
        <v>1</v>
      </c>
      <c r="FS186" t="s">
        <v>410</v>
      </c>
      <c r="FT186">
        <v>2.97337</v>
      </c>
      <c r="FU186">
        <v>2.75399</v>
      </c>
      <c r="FV186">
        <v>0.184306</v>
      </c>
      <c r="FW186">
        <v>0.188112</v>
      </c>
      <c r="FX186">
        <v>0.105843</v>
      </c>
      <c r="FY186">
        <v>0.105471</v>
      </c>
      <c r="FZ186">
        <v>31738</v>
      </c>
      <c r="GA186">
        <v>34461.1</v>
      </c>
      <c r="GB186">
        <v>35256.3</v>
      </c>
      <c r="GC186">
        <v>38490.4</v>
      </c>
      <c r="GD186">
        <v>44644.8</v>
      </c>
      <c r="GE186">
        <v>49705.9</v>
      </c>
      <c r="GF186">
        <v>55049.9</v>
      </c>
      <c r="GG186">
        <v>61709</v>
      </c>
      <c r="GH186">
        <v>1.99367</v>
      </c>
      <c r="GI186">
        <v>1.84372</v>
      </c>
      <c r="GJ186">
        <v>0.117965</v>
      </c>
      <c r="GK186">
        <v>0</v>
      </c>
      <c r="GL186">
        <v>25.5711</v>
      </c>
      <c r="GM186">
        <v>999.9</v>
      </c>
      <c r="GN186">
        <v>67.183</v>
      </c>
      <c r="GO186">
        <v>27.906</v>
      </c>
      <c r="GP186">
        <v>28.2955</v>
      </c>
      <c r="GQ186">
        <v>54.4593</v>
      </c>
      <c r="GR186">
        <v>49.4391</v>
      </c>
      <c r="GS186">
        <v>1</v>
      </c>
      <c r="GT186">
        <v>-0.0632597</v>
      </c>
      <c r="GU186">
        <v>0.807486</v>
      </c>
      <c r="GV186">
        <v>20.1481</v>
      </c>
      <c r="GW186">
        <v>5.19857</v>
      </c>
      <c r="GX186">
        <v>12.004</v>
      </c>
      <c r="GY186">
        <v>4.9757</v>
      </c>
      <c r="GZ186">
        <v>3.293</v>
      </c>
      <c r="HA186">
        <v>999.9</v>
      </c>
      <c r="HB186">
        <v>9999</v>
      </c>
      <c r="HC186">
        <v>9999</v>
      </c>
      <c r="HD186">
        <v>9999</v>
      </c>
      <c r="HE186">
        <v>1.86279</v>
      </c>
      <c r="HF186">
        <v>1.86783</v>
      </c>
      <c r="HG186">
        <v>1.86759</v>
      </c>
      <c r="HH186">
        <v>1.86873</v>
      </c>
      <c r="HI186">
        <v>1.86963</v>
      </c>
      <c r="HJ186">
        <v>1.86569</v>
      </c>
      <c r="HK186">
        <v>1.86675</v>
      </c>
      <c r="HL186">
        <v>1.86813</v>
      </c>
      <c r="HM186">
        <v>5</v>
      </c>
      <c r="HN186">
        <v>0</v>
      </c>
      <c r="HO186">
        <v>0</v>
      </c>
      <c r="HP186">
        <v>0</v>
      </c>
      <c r="HQ186" t="s">
        <v>411</v>
      </c>
      <c r="HR186" t="s">
        <v>412</v>
      </c>
      <c r="HS186" t="s">
        <v>413</v>
      </c>
      <c r="HT186" t="s">
        <v>413</v>
      </c>
      <c r="HU186" t="s">
        <v>413</v>
      </c>
      <c r="HV186" t="s">
        <v>413</v>
      </c>
      <c r="HW186">
        <v>0</v>
      </c>
      <c r="HX186">
        <v>100</v>
      </c>
      <c r="HY186">
        <v>100</v>
      </c>
      <c r="HZ186">
        <v>11.25</v>
      </c>
      <c r="IA186">
        <v>0.574</v>
      </c>
      <c r="IB186">
        <v>4.05733592392587</v>
      </c>
      <c r="IC186">
        <v>0.00686039997816796</v>
      </c>
      <c r="ID186">
        <v>-6.09800565113382e-07</v>
      </c>
      <c r="IE186">
        <v>-3.62270322714017e-11</v>
      </c>
      <c r="IF186">
        <v>0.00552775430249796</v>
      </c>
      <c r="IG186">
        <v>-0.0240141547127097</v>
      </c>
      <c r="IH186">
        <v>0.00268956239764471</v>
      </c>
      <c r="II186">
        <v>-3.17667099220491e-05</v>
      </c>
      <c r="IJ186">
        <v>-3</v>
      </c>
      <c r="IK186">
        <v>2046</v>
      </c>
      <c r="IL186">
        <v>1</v>
      </c>
      <c r="IM186">
        <v>25</v>
      </c>
      <c r="IN186">
        <v>-526.6</v>
      </c>
      <c r="IO186">
        <v>-526.7</v>
      </c>
      <c r="IP186">
        <v>2.44751</v>
      </c>
      <c r="IQ186">
        <v>2.58789</v>
      </c>
      <c r="IR186">
        <v>1.54785</v>
      </c>
      <c r="IS186">
        <v>2.30957</v>
      </c>
      <c r="IT186">
        <v>1.34644</v>
      </c>
      <c r="IU186">
        <v>2.40112</v>
      </c>
      <c r="IV186">
        <v>31.9805</v>
      </c>
      <c r="IW186">
        <v>14.7362</v>
      </c>
      <c r="IX186">
        <v>18</v>
      </c>
      <c r="IY186">
        <v>503.912</v>
      </c>
      <c r="IZ186">
        <v>407.841</v>
      </c>
      <c r="JA186">
        <v>23.6952</v>
      </c>
      <c r="JB186">
        <v>26.4355</v>
      </c>
      <c r="JC186">
        <v>30</v>
      </c>
      <c r="JD186">
        <v>26.3911</v>
      </c>
      <c r="JE186">
        <v>26.3356</v>
      </c>
      <c r="JF186">
        <v>48.9946</v>
      </c>
      <c r="JG186">
        <v>22.7654</v>
      </c>
      <c r="JH186">
        <v>100</v>
      </c>
      <c r="JI186">
        <v>23.6882</v>
      </c>
      <c r="JJ186">
        <v>1241.51</v>
      </c>
      <c r="JK186">
        <v>24.7794</v>
      </c>
      <c r="JL186">
        <v>102.164</v>
      </c>
      <c r="JM186">
        <v>102.734</v>
      </c>
    </row>
    <row r="187" spans="1:273">
      <c r="A187">
        <v>171</v>
      </c>
      <c r="B187">
        <v>1510791015.5</v>
      </c>
      <c r="C187">
        <v>2763.90000009537</v>
      </c>
      <c r="D187" t="s">
        <v>752</v>
      </c>
      <c r="E187" t="s">
        <v>753</v>
      </c>
      <c r="F187">
        <v>5</v>
      </c>
      <c r="G187" t="s">
        <v>405</v>
      </c>
      <c r="H187" t="s">
        <v>406</v>
      </c>
      <c r="I187">
        <v>1510791008</v>
      </c>
      <c r="J187">
        <f>(K187)/1000</f>
        <v>0</v>
      </c>
      <c r="K187">
        <f>IF(CZ187, AN187, AH187)</f>
        <v>0</v>
      </c>
      <c r="L187">
        <f>IF(CZ187, AI187, AG187)</f>
        <v>0</v>
      </c>
      <c r="M187">
        <f>DB187 - IF(AU187&gt;1, L187*CV187*100.0/(AW187*DP187), 0)</f>
        <v>0</v>
      </c>
      <c r="N187">
        <f>((T187-J187/2)*M187-L187)/(T187+J187/2)</f>
        <v>0</v>
      </c>
      <c r="O187">
        <f>N187*(DI187+DJ187)/1000.0</f>
        <v>0</v>
      </c>
      <c r="P187">
        <f>(DB187 - IF(AU187&gt;1, L187*CV187*100.0/(AW187*DP187), 0))*(DI187+DJ187)/1000.0</f>
        <v>0</v>
      </c>
      <c r="Q187">
        <f>2.0/((1/S187-1/R187)+SIGN(S187)*SQRT((1/S187-1/R187)*(1/S187-1/R187) + 4*CW187/((CW187+1)*(CW187+1))*(2*1/S187*1/R187-1/R187*1/R187)))</f>
        <v>0</v>
      </c>
      <c r="R187">
        <f>IF(LEFT(CX187,1)&lt;&gt;"0",IF(LEFT(CX187,1)="1",3.0,CY187),$D$5+$E$5*(DP187*DI187/($K$5*1000))+$F$5*(DP187*DI187/($K$5*1000))*MAX(MIN(CV187,$J$5),$I$5)*MAX(MIN(CV187,$J$5),$I$5)+$G$5*MAX(MIN(CV187,$J$5),$I$5)*(DP187*DI187/($K$5*1000))+$H$5*(DP187*DI187/($K$5*1000))*(DP187*DI187/($K$5*1000)))</f>
        <v>0</v>
      </c>
      <c r="S187">
        <f>J187*(1000-(1000*0.61365*exp(17.502*W187/(240.97+W187))/(DI187+DJ187)+DD187)/2)/(1000*0.61365*exp(17.502*W187/(240.97+W187))/(DI187+DJ187)-DD187)</f>
        <v>0</v>
      </c>
      <c r="T187">
        <f>1/((CW187+1)/(Q187/1.6)+1/(R187/1.37)) + CW187/((CW187+1)/(Q187/1.6) + CW187/(R187/1.37))</f>
        <v>0</v>
      </c>
      <c r="U187">
        <f>(CR187*CU187)</f>
        <v>0</v>
      </c>
      <c r="V187">
        <f>(DK187+(U187+2*0.95*5.67E-8*(((DK187+$B$7)+273)^4-(DK187+273)^4)-44100*J187)/(1.84*29.3*R187+8*0.95*5.67E-8*(DK187+273)^3))</f>
        <v>0</v>
      </c>
      <c r="W187">
        <f>($C$7*DL187+$D$7*DM187+$E$7*V187)</f>
        <v>0</v>
      </c>
      <c r="X187">
        <f>0.61365*exp(17.502*W187/(240.97+W187))</f>
        <v>0</v>
      </c>
      <c r="Y187">
        <f>(Z187/AA187*100)</f>
        <v>0</v>
      </c>
      <c r="Z187">
        <f>DD187*(DI187+DJ187)/1000</f>
        <v>0</v>
      </c>
      <c r="AA187">
        <f>0.61365*exp(17.502*DK187/(240.97+DK187))</f>
        <v>0</v>
      </c>
      <c r="AB187">
        <f>(X187-DD187*(DI187+DJ187)/1000)</f>
        <v>0</v>
      </c>
      <c r="AC187">
        <f>(-J187*44100)</f>
        <v>0</v>
      </c>
      <c r="AD187">
        <f>2*29.3*R187*0.92*(DK187-W187)</f>
        <v>0</v>
      </c>
      <c r="AE187">
        <f>2*0.95*5.67E-8*(((DK187+$B$7)+273)^4-(W187+273)^4)</f>
        <v>0</v>
      </c>
      <c r="AF187">
        <f>U187+AE187+AC187+AD187</f>
        <v>0</v>
      </c>
      <c r="AG187">
        <f>DH187*AU187*(DC187-DB187*(1000-AU187*DE187)/(1000-AU187*DD187))/(100*CV187)</f>
        <v>0</v>
      </c>
      <c r="AH187">
        <f>1000*DH187*AU187*(DD187-DE187)/(100*CV187*(1000-AU187*DD187))</f>
        <v>0</v>
      </c>
      <c r="AI187">
        <f>(AJ187 - AK187 - DI187*1E3/(8.314*(DK187+273.15)) * AM187/DH187 * AL187) * DH187/(100*CV187) * (1000 - DE187)/1000</f>
        <v>0</v>
      </c>
      <c r="AJ187">
        <v>1259.98377354916</v>
      </c>
      <c r="AK187">
        <v>1237.12442424242</v>
      </c>
      <c r="AL187">
        <v>3.31962562968898</v>
      </c>
      <c r="AM187">
        <v>64.2423246042722</v>
      </c>
      <c r="AN187">
        <f>(AP187 - AO187 + DI187*1E3/(8.314*(DK187+273.15)) * AR187/DH187 * AQ187) * DH187/(100*CV187) * 1000/(1000 - AP187)</f>
        <v>0</v>
      </c>
      <c r="AO187">
        <v>24.6980470254985</v>
      </c>
      <c r="AP187">
        <v>25.2570581818182</v>
      </c>
      <c r="AQ187">
        <v>-4.03344504847772e-05</v>
      </c>
      <c r="AR187">
        <v>102.202052282038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MAX(0,($B$13+$C$13*DP187)/(1+$D$13*DP187)*DI187/(DK187+273)*$E$13)</f>
        <v>0</v>
      </c>
      <c r="AX187" t="s">
        <v>407</v>
      </c>
      <c r="AY187" t="s">
        <v>407</v>
      </c>
      <c r="AZ187">
        <v>0</v>
      </c>
      <c r="BA187">
        <v>0</v>
      </c>
      <c r="BB187">
        <f>1-AZ187/BA187</f>
        <v>0</v>
      </c>
      <c r="BC187">
        <v>0</v>
      </c>
      <c r="BD187" t="s">
        <v>407</v>
      </c>
      <c r="BE187" t="s">
        <v>407</v>
      </c>
      <c r="BF187">
        <v>0</v>
      </c>
      <c r="BG187">
        <v>0</v>
      </c>
      <c r="BH187">
        <f>1-BF187/BG187</f>
        <v>0</v>
      </c>
      <c r="BI187">
        <v>0.5</v>
      </c>
      <c r="BJ187">
        <f>CS187</f>
        <v>0</v>
      </c>
      <c r="BK187">
        <f>L187</f>
        <v>0</v>
      </c>
      <c r="BL187">
        <f>BH187*BI187*BJ187</f>
        <v>0</v>
      </c>
      <c r="BM187">
        <f>(BK187-BC187)/BJ187</f>
        <v>0</v>
      </c>
      <c r="BN187">
        <f>(BA187-BG187)/BG187</f>
        <v>0</v>
      </c>
      <c r="BO187">
        <f>AZ187/(BB187+AZ187/BG187)</f>
        <v>0</v>
      </c>
      <c r="BP187" t="s">
        <v>407</v>
      </c>
      <c r="BQ187">
        <v>0</v>
      </c>
      <c r="BR187">
        <f>IF(BQ187&lt;&gt;0, BQ187, BO187)</f>
        <v>0</v>
      </c>
      <c r="BS187">
        <f>1-BR187/BG187</f>
        <v>0</v>
      </c>
      <c r="BT187">
        <f>(BG187-BF187)/(BG187-BR187)</f>
        <v>0</v>
      </c>
      <c r="BU187">
        <f>(BA187-BG187)/(BA187-BR187)</f>
        <v>0</v>
      </c>
      <c r="BV187">
        <f>(BG187-BF187)/(BG187-AZ187)</f>
        <v>0</v>
      </c>
      <c r="BW187">
        <f>(BA187-BG187)/(BA187-AZ187)</f>
        <v>0</v>
      </c>
      <c r="BX187">
        <f>(BT187*BR187/BF187)</f>
        <v>0</v>
      </c>
      <c r="BY187">
        <f>(1-BX187)</f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f>$B$11*DQ187+$C$11*DR187+$F$11*EC187*(1-EF187)</f>
        <v>0</v>
      </c>
      <c r="CS187">
        <f>CR187*CT187</f>
        <v>0</v>
      </c>
      <c r="CT187">
        <f>($B$11*$D$9+$C$11*$D$9+$F$11*((EP187+EH187)/MAX(EP187+EH187+EQ187, 0.1)*$I$9+EQ187/MAX(EP187+EH187+EQ187, 0.1)*$J$9))/($B$11+$C$11+$F$11)</f>
        <v>0</v>
      </c>
      <c r="CU187">
        <f>($B$11*$K$9+$C$11*$K$9+$F$11*((EP187+EH187)/MAX(EP187+EH187+EQ187, 0.1)*$P$9+EQ187/MAX(EP187+EH187+EQ187, 0.1)*$Q$9))/($B$11+$C$11+$F$11)</f>
        <v>0</v>
      </c>
      <c r="CV187">
        <v>2.18</v>
      </c>
      <c r="CW187">
        <v>0.5</v>
      </c>
      <c r="CX187" t="s">
        <v>408</v>
      </c>
      <c r="CY187">
        <v>2</v>
      </c>
      <c r="CZ187" t="b">
        <v>1</v>
      </c>
      <c r="DA187">
        <v>1510791008</v>
      </c>
      <c r="DB187">
        <v>1182.85962962963</v>
      </c>
      <c r="DC187">
        <v>1213.19592592593</v>
      </c>
      <c r="DD187">
        <v>25.265162962963</v>
      </c>
      <c r="DE187">
        <v>24.6987592592593</v>
      </c>
      <c r="DF187">
        <v>1171.66</v>
      </c>
      <c r="DG187">
        <v>24.6910518518519</v>
      </c>
      <c r="DH187">
        <v>500.101185185185</v>
      </c>
      <c r="DI187">
        <v>89.6043259259259</v>
      </c>
      <c r="DJ187">
        <v>0.100094825925926</v>
      </c>
      <c r="DK187">
        <v>26.6680481481482</v>
      </c>
      <c r="DL187">
        <v>27.5086851851852</v>
      </c>
      <c r="DM187">
        <v>999.9</v>
      </c>
      <c r="DN187">
        <v>0</v>
      </c>
      <c r="DO187">
        <v>0</v>
      </c>
      <c r="DP187">
        <v>10002.87</v>
      </c>
      <c r="DQ187">
        <v>0</v>
      </c>
      <c r="DR187">
        <v>9.92569888888889</v>
      </c>
      <c r="DS187">
        <v>-30.3364259259259</v>
      </c>
      <c r="DT187">
        <v>1213.52</v>
      </c>
      <c r="DU187">
        <v>1243.91962962963</v>
      </c>
      <c r="DV187">
        <v>0.566394851851852</v>
      </c>
      <c r="DW187">
        <v>1213.19592592593</v>
      </c>
      <c r="DX187">
        <v>24.6987592592593</v>
      </c>
      <c r="DY187">
        <v>2.26386740740741</v>
      </c>
      <c r="DZ187">
        <v>2.2131162962963</v>
      </c>
      <c r="EA187">
        <v>19.4215777777778</v>
      </c>
      <c r="EB187">
        <v>19.0575740740741</v>
      </c>
      <c r="EC187">
        <v>2000.02148148148</v>
      </c>
      <c r="ED187">
        <v>0.979994518518518</v>
      </c>
      <c r="EE187">
        <v>0.0200055777777778</v>
      </c>
      <c r="EF187">
        <v>0</v>
      </c>
      <c r="EG187">
        <v>2.35365925925926</v>
      </c>
      <c r="EH187">
        <v>0</v>
      </c>
      <c r="EI187">
        <v>3719.30740740741</v>
      </c>
      <c r="EJ187">
        <v>17300.3</v>
      </c>
      <c r="EK187">
        <v>39.3632962962963</v>
      </c>
      <c r="EL187">
        <v>39.5551481481481</v>
      </c>
      <c r="EM187">
        <v>39.1086296296296</v>
      </c>
      <c r="EN187">
        <v>38.0528148148148</v>
      </c>
      <c r="EO187">
        <v>38.6548518518519</v>
      </c>
      <c r="EP187">
        <v>1960.01259259259</v>
      </c>
      <c r="EQ187">
        <v>40.0085185185185</v>
      </c>
      <c r="ER187">
        <v>0</v>
      </c>
      <c r="ES187">
        <v>1679678363.9</v>
      </c>
      <c r="ET187">
        <v>0</v>
      </c>
      <c r="EU187">
        <v>2.37251923076923</v>
      </c>
      <c r="EV187">
        <v>-0.221507698186987</v>
      </c>
      <c r="EW187">
        <v>-4.13641023633629</v>
      </c>
      <c r="EX187">
        <v>3719.26807692308</v>
      </c>
      <c r="EY187">
        <v>15</v>
      </c>
      <c r="EZ187">
        <v>0</v>
      </c>
      <c r="FA187" t="s">
        <v>409</v>
      </c>
      <c r="FB187">
        <v>1510822609</v>
      </c>
      <c r="FC187">
        <v>1510822610</v>
      </c>
      <c r="FD187">
        <v>0</v>
      </c>
      <c r="FE187">
        <v>-0.09</v>
      </c>
      <c r="FF187">
        <v>-0.009</v>
      </c>
      <c r="FG187">
        <v>6.722</v>
      </c>
      <c r="FH187">
        <v>0.497</v>
      </c>
      <c r="FI187">
        <v>420</v>
      </c>
      <c r="FJ187">
        <v>24</v>
      </c>
      <c r="FK187">
        <v>0.26</v>
      </c>
      <c r="FL187">
        <v>0.06</v>
      </c>
      <c r="FM187">
        <v>0.571029025</v>
      </c>
      <c r="FN187">
        <v>-0.0724179624765487</v>
      </c>
      <c r="FO187">
        <v>0.00711702466444898</v>
      </c>
      <c r="FP187">
        <v>1</v>
      </c>
      <c r="FQ187">
        <v>1</v>
      </c>
      <c r="FR187">
        <v>1</v>
      </c>
      <c r="FS187" t="s">
        <v>410</v>
      </c>
      <c r="FT187">
        <v>2.97359</v>
      </c>
      <c r="FU187">
        <v>2.75377</v>
      </c>
      <c r="FV187">
        <v>0.185868</v>
      </c>
      <c r="FW187">
        <v>0.189808</v>
      </c>
      <c r="FX187">
        <v>0.105826</v>
      </c>
      <c r="FY187">
        <v>0.105464</v>
      </c>
      <c r="FZ187">
        <v>31677.1</v>
      </c>
      <c r="GA187">
        <v>34389.7</v>
      </c>
      <c r="GB187">
        <v>35256.1</v>
      </c>
      <c r="GC187">
        <v>38491.1</v>
      </c>
      <c r="GD187">
        <v>44645.5</v>
      </c>
      <c r="GE187">
        <v>49706.8</v>
      </c>
      <c r="GF187">
        <v>55049.8</v>
      </c>
      <c r="GG187">
        <v>61709.7</v>
      </c>
      <c r="GH187">
        <v>1.99365</v>
      </c>
      <c r="GI187">
        <v>1.8436</v>
      </c>
      <c r="GJ187">
        <v>0.117809</v>
      </c>
      <c r="GK187">
        <v>0</v>
      </c>
      <c r="GL187">
        <v>25.5679</v>
      </c>
      <c r="GM187">
        <v>999.9</v>
      </c>
      <c r="GN187">
        <v>67.183</v>
      </c>
      <c r="GO187">
        <v>27.906</v>
      </c>
      <c r="GP187">
        <v>28.2963</v>
      </c>
      <c r="GQ187">
        <v>54.4993</v>
      </c>
      <c r="GR187">
        <v>49.1907</v>
      </c>
      <c r="GS187">
        <v>1</v>
      </c>
      <c r="GT187">
        <v>-0.0632825</v>
      </c>
      <c r="GU187">
        <v>0.781893</v>
      </c>
      <c r="GV187">
        <v>20.1482</v>
      </c>
      <c r="GW187">
        <v>5.19812</v>
      </c>
      <c r="GX187">
        <v>12.004</v>
      </c>
      <c r="GY187">
        <v>4.9755</v>
      </c>
      <c r="GZ187">
        <v>3.293</v>
      </c>
      <c r="HA187">
        <v>999.9</v>
      </c>
      <c r="HB187">
        <v>9999</v>
      </c>
      <c r="HC187">
        <v>9999</v>
      </c>
      <c r="HD187">
        <v>9999</v>
      </c>
      <c r="HE187">
        <v>1.86279</v>
      </c>
      <c r="HF187">
        <v>1.86783</v>
      </c>
      <c r="HG187">
        <v>1.8676</v>
      </c>
      <c r="HH187">
        <v>1.86873</v>
      </c>
      <c r="HI187">
        <v>1.86962</v>
      </c>
      <c r="HJ187">
        <v>1.86565</v>
      </c>
      <c r="HK187">
        <v>1.86676</v>
      </c>
      <c r="HL187">
        <v>1.86813</v>
      </c>
      <c r="HM187">
        <v>5</v>
      </c>
      <c r="HN187">
        <v>0</v>
      </c>
      <c r="HO187">
        <v>0</v>
      </c>
      <c r="HP187">
        <v>0</v>
      </c>
      <c r="HQ187" t="s">
        <v>411</v>
      </c>
      <c r="HR187" t="s">
        <v>412</v>
      </c>
      <c r="HS187" t="s">
        <v>413</v>
      </c>
      <c r="HT187" t="s">
        <v>413</v>
      </c>
      <c r="HU187" t="s">
        <v>413</v>
      </c>
      <c r="HV187" t="s">
        <v>413</v>
      </c>
      <c r="HW187">
        <v>0</v>
      </c>
      <c r="HX187">
        <v>100</v>
      </c>
      <c r="HY187">
        <v>100</v>
      </c>
      <c r="HZ187">
        <v>11.33</v>
      </c>
      <c r="IA187">
        <v>0.5737</v>
      </c>
      <c r="IB187">
        <v>4.05733592392587</v>
      </c>
      <c r="IC187">
        <v>0.00686039997816796</v>
      </c>
      <c r="ID187">
        <v>-6.09800565113382e-07</v>
      </c>
      <c r="IE187">
        <v>-3.62270322714017e-11</v>
      </c>
      <c r="IF187">
        <v>0.00552775430249796</v>
      </c>
      <c r="IG187">
        <v>-0.0240141547127097</v>
      </c>
      <c r="IH187">
        <v>0.00268956239764471</v>
      </c>
      <c r="II187">
        <v>-3.17667099220491e-05</v>
      </c>
      <c r="IJ187">
        <v>-3</v>
      </c>
      <c r="IK187">
        <v>2046</v>
      </c>
      <c r="IL187">
        <v>1</v>
      </c>
      <c r="IM187">
        <v>25</v>
      </c>
      <c r="IN187">
        <v>-526.6</v>
      </c>
      <c r="IO187">
        <v>-526.6</v>
      </c>
      <c r="IP187">
        <v>2.47314</v>
      </c>
      <c r="IQ187">
        <v>2.59277</v>
      </c>
      <c r="IR187">
        <v>1.54785</v>
      </c>
      <c r="IS187">
        <v>2.30957</v>
      </c>
      <c r="IT187">
        <v>1.34644</v>
      </c>
      <c r="IU187">
        <v>2.45361</v>
      </c>
      <c r="IV187">
        <v>31.9805</v>
      </c>
      <c r="IW187">
        <v>14.7362</v>
      </c>
      <c r="IX187">
        <v>18</v>
      </c>
      <c r="IY187">
        <v>503.895</v>
      </c>
      <c r="IZ187">
        <v>407.771</v>
      </c>
      <c r="JA187">
        <v>23.6818</v>
      </c>
      <c r="JB187">
        <v>26.4354</v>
      </c>
      <c r="JC187">
        <v>30</v>
      </c>
      <c r="JD187">
        <v>26.3911</v>
      </c>
      <c r="JE187">
        <v>26.3356</v>
      </c>
      <c r="JF187">
        <v>49.4872</v>
      </c>
      <c r="JG187">
        <v>22.4949</v>
      </c>
      <c r="JH187">
        <v>100</v>
      </c>
      <c r="JI187">
        <v>23.6836</v>
      </c>
      <c r="JJ187">
        <v>1254.97</v>
      </c>
      <c r="JK187">
        <v>24.8043</v>
      </c>
      <c r="JL187">
        <v>102.163</v>
      </c>
      <c r="JM187">
        <v>102.735</v>
      </c>
    </row>
    <row r="188" spans="1:273">
      <c r="A188">
        <v>172</v>
      </c>
      <c r="B188">
        <v>1510791020.5</v>
      </c>
      <c r="C188">
        <v>2768.90000009537</v>
      </c>
      <c r="D188" t="s">
        <v>754</v>
      </c>
      <c r="E188" t="s">
        <v>755</v>
      </c>
      <c r="F188">
        <v>5</v>
      </c>
      <c r="G188" t="s">
        <v>405</v>
      </c>
      <c r="H188" t="s">
        <v>406</v>
      </c>
      <c r="I188">
        <v>1510791012.71429</v>
      </c>
      <c r="J188">
        <f>(K188)/1000</f>
        <v>0</v>
      </c>
      <c r="K188">
        <f>IF(CZ188, AN188, AH188)</f>
        <v>0</v>
      </c>
      <c r="L188">
        <f>IF(CZ188, AI188, AG188)</f>
        <v>0</v>
      </c>
      <c r="M188">
        <f>DB188 - IF(AU188&gt;1, L188*CV188*100.0/(AW188*DP188), 0)</f>
        <v>0</v>
      </c>
      <c r="N188">
        <f>((T188-J188/2)*M188-L188)/(T188+J188/2)</f>
        <v>0</v>
      </c>
      <c r="O188">
        <f>N188*(DI188+DJ188)/1000.0</f>
        <v>0</v>
      </c>
      <c r="P188">
        <f>(DB188 - IF(AU188&gt;1, L188*CV188*100.0/(AW188*DP188), 0))*(DI188+DJ188)/1000.0</f>
        <v>0</v>
      </c>
      <c r="Q188">
        <f>2.0/((1/S188-1/R188)+SIGN(S188)*SQRT((1/S188-1/R188)*(1/S188-1/R188) + 4*CW188/((CW188+1)*(CW188+1))*(2*1/S188*1/R188-1/R188*1/R188)))</f>
        <v>0</v>
      </c>
      <c r="R188">
        <f>IF(LEFT(CX188,1)&lt;&gt;"0",IF(LEFT(CX188,1)="1",3.0,CY188),$D$5+$E$5*(DP188*DI188/($K$5*1000))+$F$5*(DP188*DI188/($K$5*1000))*MAX(MIN(CV188,$J$5),$I$5)*MAX(MIN(CV188,$J$5),$I$5)+$G$5*MAX(MIN(CV188,$J$5),$I$5)*(DP188*DI188/($K$5*1000))+$H$5*(DP188*DI188/($K$5*1000))*(DP188*DI188/($K$5*1000)))</f>
        <v>0</v>
      </c>
      <c r="S188">
        <f>J188*(1000-(1000*0.61365*exp(17.502*W188/(240.97+W188))/(DI188+DJ188)+DD188)/2)/(1000*0.61365*exp(17.502*W188/(240.97+W188))/(DI188+DJ188)-DD188)</f>
        <v>0</v>
      </c>
      <c r="T188">
        <f>1/((CW188+1)/(Q188/1.6)+1/(R188/1.37)) + CW188/((CW188+1)/(Q188/1.6) + CW188/(R188/1.37))</f>
        <v>0</v>
      </c>
      <c r="U188">
        <f>(CR188*CU188)</f>
        <v>0</v>
      </c>
      <c r="V188">
        <f>(DK188+(U188+2*0.95*5.67E-8*(((DK188+$B$7)+273)^4-(DK188+273)^4)-44100*J188)/(1.84*29.3*R188+8*0.95*5.67E-8*(DK188+273)^3))</f>
        <v>0</v>
      </c>
      <c r="W188">
        <f>($C$7*DL188+$D$7*DM188+$E$7*V188)</f>
        <v>0</v>
      </c>
      <c r="X188">
        <f>0.61365*exp(17.502*W188/(240.97+W188))</f>
        <v>0</v>
      </c>
      <c r="Y188">
        <f>(Z188/AA188*100)</f>
        <v>0</v>
      </c>
      <c r="Z188">
        <f>DD188*(DI188+DJ188)/1000</f>
        <v>0</v>
      </c>
      <c r="AA188">
        <f>0.61365*exp(17.502*DK188/(240.97+DK188))</f>
        <v>0</v>
      </c>
      <c r="AB188">
        <f>(X188-DD188*(DI188+DJ188)/1000)</f>
        <v>0</v>
      </c>
      <c r="AC188">
        <f>(-J188*44100)</f>
        <v>0</v>
      </c>
      <c r="AD188">
        <f>2*29.3*R188*0.92*(DK188-W188)</f>
        <v>0</v>
      </c>
      <c r="AE188">
        <f>2*0.95*5.67E-8*(((DK188+$B$7)+273)^4-(W188+273)^4)</f>
        <v>0</v>
      </c>
      <c r="AF188">
        <f>U188+AE188+AC188+AD188</f>
        <v>0</v>
      </c>
      <c r="AG188">
        <f>DH188*AU188*(DC188-DB188*(1000-AU188*DE188)/(1000-AU188*DD188))/(100*CV188)</f>
        <v>0</v>
      </c>
      <c r="AH188">
        <f>1000*DH188*AU188*(DD188-DE188)/(100*CV188*(1000-AU188*DD188))</f>
        <v>0</v>
      </c>
      <c r="AI188">
        <f>(AJ188 - AK188 - DI188*1E3/(8.314*(DK188+273.15)) * AM188/DH188 * AL188) * DH188/(100*CV188) * (1000 - DE188)/1000</f>
        <v>0</v>
      </c>
      <c r="AJ188">
        <v>1278.55954103363</v>
      </c>
      <c r="AK188">
        <v>1254.82884848485</v>
      </c>
      <c r="AL188">
        <v>3.53675279950134</v>
      </c>
      <c r="AM188">
        <v>64.2423246042722</v>
      </c>
      <c r="AN188">
        <f>(AP188 - AO188 + DI188*1E3/(8.314*(DK188+273.15)) * AR188/DH188 * AQ188) * DH188/(100*CV188) * 1000/(1000 - AP188)</f>
        <v>0</v>
      </c>
      <c r="AO188">
        <v>24.7156767975333</v>
      </c>
      <c r="AP188">
        <v>25.2522703030303</v>
      </c>
      <c r="AQ188">
        <v>-4.75565266834601e-05</v>
      </c>
      <c r="AR188">
        <v>102.202052282038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MAX(0,($B$13+$C$13*DP188)/(1+$D$13*DP188)*DI188/(DK188+273)*$E$13)</f>
        <v>0</v>
      </c>
      <c r="AX188" t="s">
        <v>407</v>
      </c>
      <c r="AY188" t="s">
        <v>407</v>
      </c>
      <c r="AZ188">
        <v>0</v>
      </c>
      <c r="BA188">
        <v>0</v>
      </c>
      <c r="BB188">
        <f>1-AZ188/BA188</f>
        <v>0</v>
      </c>
      <c r="BC188">
        <v>0</v>
      </c>
      <c r="BD188" t="s">
        <v>407</v>
      </c>
      <c r="BE188" t="s">
        <v>407</v>
      </c>
      <c r="BF188">
        <v>0</v>
      </c>
      <c r="BG188">
        <v>0</v>
      </c>
      <c r="BH188">
        <f>1-BF188/BG188</f>
        <v>0</v>
      </c>
      <c r="BI188">
        <v>0.5</v>
      </c>
      <c r="BJ188">
        <f>CS188</f>
        <v>0</v>
      </c>
      <c r="BK188">
        <f>L188</f>
        <v>0</v>
      </c>
      <c r="BL188">
        <f>BH188*BI188*BJ188</f>
        <v>0</v>
      </c>
      <c r="BM188">
        <f>(BK188-BC188)/BJ188</f>
        <v>0</v>
      </c>
      <c r="BN188">
        <f>(BA188-BG188)/BG188</f>
        <v>0</v>
      </c>
      <c r="BO188">
        <f>AZ188/(BB188+AZ188/BG188)</f>
        <v>0</v>
      </c>
      <c r="BP188" t="s">
        <v>407</v>
      </c>
      <c r="BQ188">
        <v>0</v>
      </c>
      <c r="BR188">
        <f>IF(BQ188&lt;&gt;0, BQ188, BO188)</f>
        <v>0</v>
      </c>
      <c r="BS188">
        <f>1-BR188/BG188</f>
        <v>0</v>
      </c>
      <c r="BT188">
        <f>(BG188-BF188)/(BG188-BR188)</f>
        <v>0</v>
      </c>
      <c r="BU188">
        <f>(BA188-BG188)/(BA188-BR188)</f>
        <v>0</v>
      </c>
      <c r="BV188">
        <f>(BG188-BF188)/(BG188-AZ188)</f>
        <v>0</v>
      </c>
      <c r="BW188">
        <f>(BA188-BG188)/(BA188-AZ188)</f>
        <v>0</v>
      </c>
      <c r="BX188">
        <f>(BT188*BR188/BF188)</f>
        <v>0</v>
      </c>
      <c r="BY188">
        <f>(1-BX188)</f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f>$B$11*DQ188+$C$11*DR188+$F$11*EC188*(1-EF188)</f>
        <v>0</v>
      </c>
      <c r="CS188">
        <f>CR188*CT188</f>
        <v>0</v>
      </c>
      <c r="CT188">
        <f>($B$11*$D$9+$C$11*$D$9+$F$11*((EP188+EH188)/MAX(EP188+EH188+EQ188, 0.1)*$I$9+EQ188/MAX(EP188+EH188+EQ188, 0.1)*$J$9))/($B$11+$C$11+$F$11)</f>
        <v>0</v>
      </c>
      <c r="CU188">
        <f>($B$11*$K$9+$C$11*$K$9+$F$11*((EP188+EH188)/MAX(EP188+EH188+EQ188, 0.1)*$P$9+EQ188/MAX(EP188+EH188+EQ188, 0.1)*$Q$9))/($B$11+$C$11+$F$11)</f>
        <v>0</v>
      </c>
      <c r="CV188">
        <v>2.18</v>
      </c>
      <c r="CW188">
        <v>0.5</v>
      </c>
      <c r="CX188" t="s">
        <v>408</v>
      </c>
      <c r="CY188">
        <v>2</v>
      </c>
      <c r="CZ188" t="b">
        <v>1</v>
      </c>
      <c r="DA188">
        <v>1510791012.71429</v>
      </c>
      <c r="DB188">
        <v>1198.59357142857</v>
      </c>
      <c r="DC188">
        <v>1229.04964285714</v>
      </c>
      <c r="DD188">
        <v>25.2595892857143</v>
      </c>
      <c r="DE188">
        <v>24.7047642857143</v>
      </c>
      <c r="DF188">
        <v>1187.31178571429</v>
      </c>
      <c r="DG188">
        <v>24.68575</v>
      </c>
      <c r="DH188">
        <v>500.093142857143</v>
      </c>
      <c r="DI188">
        <v>89.605025</v>
      </c>
      <c r="DJ188">
        <v>0.100036953571429</v>
      </c>
      <c r="DK188">
        <v>26.6608928571429</v>
      </c>
      <c r="DL188">
        <v>27.5049607142857</v>
      </c>
      <c r="DM188">
        <v>999.9</v>
      </c>
      <c r="DN188">
        <v>0</v>
      </c>
      <c r="DO188">
        <v>0</v>
      </c>
      <c r="DP188">
        <v>9996.49678571429</v>
      </c>
      <c r="DQ188">
        <v>0</v>
      </c>
      <c r="DR188">
        <v>9.92953</v>
      </c>
      <c r="DS188">
        <v>-30.4561642857143</v>
      </c>
      <c r="DT188">
        <v>1229.65392857143</v>
      </c>
      <c r="DU188">
        <v>1260.1825</v>
      </c>
      <c r="DV188">
        <v>0.55481775</v>
      </c>
      <c r="DW188">
        <v>1229.04964285714</v>
      </c>
      <c r="DX188">
        <v>24.7047642857143</v>
      </c>
      <c r="DY188">
        <v>2.26338642857143</v>
      </c>
      <c r="DZ188">
        <v>2.2136725</v>
      </c>
      <c r="EA188">
        <v>19.4181535714286</v>
      </c>
      <c r="EB188">
        <v>19.0615964285714</v>
      </c>
      <c r="EC188">
        <v>2000.01607142857</v>
      </c>
      <c r="ED188">
        <v>0.97999475</v>
      </c>
      <c r="EE188">
        <v>0.0200053642857143</v>
      </c>
      <c r="EF188">
        <v>0</v>
      </c>
      <c r="EG188">
        <v>2.35283928571429</v>
      </c>
      <c r="EH188">
        <v>0</v>
      </c>
      <c r="EI188">
        <v>3719.04178571429</v>
      </c>
      <c r="EJ188">
        <v>17300.2678571429</v>
      </c>
      <c r="EK188">
        <v>39.34125</v>
      </c>
      <c r="EL188">
        <v>39.5332142857143</v>
      </c>
      <c r="EM188">
        <v>39.08675</v>
      </c>
      <c r="EN188">
        <v>38.0332142857143</v>
      </c>
      <c r="EO188">
        <v>38.6360714285714</v>
      </c>
      <c r="EP188">
        <v>1960.00785714286</v>
      </c>
      <c r="EQ188">
        <v>40.0078571428571</v>
      </c>
      <c r="ER188">
        <v>0</v>
      </c>
      <c r="ES188">
        <v>1679678368.7</v>
      </c>
      <c r="ET188">
        <v>0</v>
      </c>
      <c r="EU188">
        <v>2.35997692307692</v>
      </c>
      <c r="EV188">
        <v>-0.403596579614062</v>
      </c>
      <c r="EW188">
        <v>-3.38461535670062</v>
      </c>
      <c r="EX188">
        <v>3719.00538461538</v>
      </c>
      <c r="EY188">
        <v>15</v>
      </c>
      <c r="EZ188">
        <v>0</v>
      </c>
      <c r="FA188" t="s">
        <v>409</v>
      </c>
      <c r="FB188">
        <v>1510822609</v>
      </c>
      <c r="FC188">
        <v>1510822610</v>
      </c>
      <c r="FD188">
        <v>0</v>
      </c>
      <c r="FE188">
        <v>-0.09</v>
      </c>
      <c r="FF188">
        <v>-0.009</v>
      </c>
      <c r="FG188">
        <v>6.722</v>
      </c>
      <c r="FH188">
        <v>0.497</v>
      </c>
      <c r="FI188">
        <v>420</v>
      </c>
      <c r="FJ188">
        <v>24</v>
      </c>
      <c r="FK188">
        <v>0.26</v>
      </c>
      <c r="FL188">
        <v>0.06</v>
      </c>
      <c r="FM188">
        <v>0.559331525</v>
      </c>
      <c r="FN188">
        <v>-0.130938697936212</v>
      </c>
      <c r="FO188">
        <v>0.0152572775765985</v>
      </c>
      <c r="FP188">
        <v>1</v>
      </c>
      <c r="FQ188">
        <v>1</v>
      </c>
      <c r="FR188">
        <v>1</v>
      </c>
      <c r="FS188" t="s">
        <v>410</v>
      </c>
      <c r="FT188">
        <v>2.9737</v>
      </c>
      <c r="FU188">
        <v>2.75376</v>
      </c>
      <c r="FV188">
        <v>0.187518</v>
      </c>
      <c r="FW188">
        <v>0.191312</v>
      </c>
      <c r="FX188">
        <v>0.105822</v>
      </c>
      <c r="FY188">
        <v>0.105603</v>
      </c>
      <c r="FZ188">
        <v>31613</v>
      </c>
      <c r="GA188">
        <v>34325.7</v>
      </c>
      <c r="GB188">
        <v>35256.2</v>
      </c>
      <c r="GC188">
        <v>38490.8</v>
      </c>
      <c r="GD188">
        <v>44645.9</v>
      </c>
      <c r="GE188">
        <v>49699.1</v>
      </c>
      <c r="GF188">
        <v>55049.9</v>
      </c>
      <c r="GG188">
        <v>61709.7</v>
      </c>
      <c r="GH188">
        <v>1.9938</v>
      </c>
      <c r="GI188">
        <v>1.84363</v>
      </c>
      <c r="GJ188">
        <v>0.118442</v>
      </c>
      <c r="GK188">
        <v>0</v>
      </c>
      <c r="GL188">
        <v>25.5641</v>
      </c>
      <c r="GM188">
        <v>999.9</v>
      </c>
      <c r="GN188">
        <v>67.183</v>
      </c>
      <c r="GO188">
        <v>27.885</v>
      </c>
      <c r="GP188">
        <v>28.2603</v>
      </c>
      <c r="GQ188">
        <v>54.7493</v>
      </c>
      <c r="GR188">
        <v>48.7901</v>
      </c>
      <c r="GS188">
        <v>1</v>
      </c>
      <c r="GT188">
        <v>-0.0637068</v>
      </c>
      <c r="GU188">
        <v>0.0349918</v>
      </c>
      <c r="GV188">
        <v>20.1486</v>
      </c>
      <c r="GW188">
        <v>5.19737</v>
      </c>
      <c r="GX188">
        <v>12.004</v>
      </c>
      <c r="GY188">
        <v>4.9753</v>
      </c>
      <c r="GZ188">
        <v>3.29295</v>
      </c>
      <c r="HA188">
        <v>999.9</v>
      </c>
      <c r="HB188">
        <v>9999</v>
      </c>
      <c r="HC188">
        <v>9999</v>
      </c>
      <c r="HD188">
        <v>9999</v>
      </c>
      <c r="HE188">
        <v>1.86279</v>
      </c>
      <c r="HF188">
        <v>1.86783</v>
      </c>
      <c r="HG188">
        <v>1.86762</v>
      </c>
      <c r="HH188">
        <v>1.86872</v>
      </c>
      <c r="HI188">
        <v>1.86963</v>
      </c>
      <c r="HJ188">
        <v>1.86566</v>
      </c>
      <c r="HK188">
        <v>1.86676</v>
      </c>
      <c r="HL188">
        <v>1.86813</v>
      </c>
      <c r="HM188">
        <v>5</v>
      </c>
      <c r="HN188">
        <v>0</v>
      </c>
      <c r="HO188">
        <v>0</v>
      </c>
      <c r="HP188">
        <v>0</v>
      </c>
      <c r="HQ188" t="s">
        <v>411</v>
      </c>
      <c r="HR188" t="s">
        <v>412</v>
      </c>
      <c r="HS188" t="s">
        <v>413</v>
      </c>
      <c r="HT188" t="s">
        <v>413</v>
      </c>
      <c r="HU188" t="s">
        <v>413</v>
      </c>
      <c r="HV188" t="s">
        <v>413</v>
      </c>
      <c r="HW188">
        <v>0</v>
      </c>
      <c r="HX188">
        <v>100</v>
      </c>
      <c r="HY188">
        <v>100</v>
      </c>
      <c r="HZ188">
        <v>11.42</v>
      </c>
      <c r="IA188">
        <v>0.5735</v>
      </c>
      <c r="IB188">
        <v>4.05733592392587</v>
      </c>
      <c r="IC188">
        <v>0.00686039997816796</v>
      </c>
      <c r="ID188">
        <v>-6.09800565113382e-07</v>
      </c>
      <c r="IE188">
        <v>-3.62270322714017e-11</v>
      </c>
      <c r="IF188">
        <v>0.00552775430249796</v>
      </c>
      <c r="IG188">
        <v>-0.0240141547127097</v>
      </c>
      <c r="IH188">
        <v>0.00268956239764471</v>
      </c>
      <c r="II188">
        <v>-3.17667099220491e-05</v>
      </c>
      <c r="IJ188">
        <v>-3</v>
      </c>
      <c r="IK188">
        <v>2046</v>
      </c>
      <c r="IL188">
        <v>1</v>
      </c>
      <c r="IM188">
        <v>25</v>
      </c>
      <c r="IN188">
        <v>-526.5</v>
      </c>
      <c r="IO188">
        <v>-526.5</v>
      </c>
      <c r="IP188">
        <v>2.50122</v>
      </c>
      <c r="IQ188">
        <v>2.59033</v>
      </c>
      <c r="IR188">
        <v>1.54785</v>
      </c>
      <c r="IS188">
        <v>2.31079</v>
      </c>
      <c r="IT188">
        <v>1.34644</v>
      </c>
      <c r="IU188">
        <v>2.41821</v>
      </c>
      <c r="IV188">
        <v>31.9805</v>
      </c>
      <c r="IW188">
        <v>14.7362</v>
      </c>
      <c r="IX188">
        <v>18</v>
      </c>
      <c r="IY188">
        <v>503.994</v>
      </c>
      <c r="IZ188">
        <v>407.785</v>
      </c>
      <c r="JA188">
        <v>23.7021</v>
      </c>
      <c r="JB188">
        <v>26.4333</v>
      </c>
      <c r="JC188">
        <v>29.9997</v>
      </c>
      <c r="JD188">
        <v>26.3911</v>
      </c>
      <c r="JE188">
        <v>26.3356</v>
      </c>
      <c r="JF188">
        <v>50.0503</v>
      </c>
      <c r="JG188">
        <v>22.4949</v>
      </c>
      <c r="JH188">
        <v>100</v>
      </c>
      <c r="JI188">
        <v>23.9151</v>
      </c>
      <c r="JJ188">
        <v>1275.07</v>
      </c>
      <c r="JK188">
        <v>24.8228</v>
      </c>
      <c r="JL188">
        <v>102.164</v>
      </c>
      <c r="JM188">
        <v>102.735</v>
      </c>
    </row>
    <row r="189" spans="1:273">
      <c r="A189">
        <v>173</v>
      </c>
      <c r="B189">
        <v>1510791025.5</v>
      </c>
      <c r="C189">
        <v>2773.90000009537</v>
      </c>
      <c r="D189" t="s">
        <v>756</v>
      </c>
      <c r="E189" t="s">
        <v>757</v>
      </c>
      <c r="F189">
        <v>5</v>
      </c>
      <c r="G189" t="s">
        <v>405</v>
      </c>
      <c r="H189" t="s">
        <v>406</v>
      </c>
      <c r="I189">
        <v>1510791018</v>
      </c>
      <c r="J189">
        <f>(K189)/1000</f>
        <v>0</v>
      </c>
      <c r="K189">
        <f>IF(CZ189, AN189, AH189)</f>
        <v>0</v>
      </c>
      <c r="L189">
        <f>IF(CZ189, AI189, AG189)</f>
        <v>0</v>
      </c>
      <c r="M189">
        <f>DB189 - IF(AU189&gt;1, L189*CV189*100.0/(AW189*DP189), 0)</f>
        <v>0</v>
      </c>
      <c r="N189">
        <f>((T189-J189/2)*M189-L189)/(T189+J189/2)</f>
        <v>0</v>
      </c>
      <c r="O189">
        <f>N189*(DI189+DJ189)/1000.0</f>
        <v>0</v>
      </c>
      <c r="P189">
        <f>(DB189 - IF(AU189&gt;1, L189*CV189*100.0/(AW189*DP189), 0))*(DI189+DJ189)/1000.0</f>
        <v>0</v>
      </c>
      <c r="Q189">
        <f>2.0/((1/S189-1/R189)+SIGN(S189)*SQRT((1/S189-1/R189)*(1/S189-1/R189) + 4*CW189/((CW189+1)*(CW189+1))*(2*1/S189*1/R189-1/R189*1/R189)))</f>
        <v>0</v>
      </c>
      <c r="R189">
        <f>IF(LEFT(CX189,1)&lt;&gt;"0",IF(LEFT(CX189,1)="1",3.0,CY189),$D$5+$E$5*(DP189*DI189/($K$5*1000))+$F$5*(DP189*DI189/($K$5*1000))*MAX(MIN(CV189,$J$5),$I$5)*MAX(MIN(CV189,$J$5),$I$5)+$G$5*MAX(MIN(CV189,$J$5),$I$5)*(DP189*DI189/($K$5*1000))+$H$5*(DP189*DI189/($K$5*1000))*(DP189*DI189/($K$5*1000)))</f>
        <v>0</v>
      </c>
      <c r="S189">
        <f>J189*(1000-(1000*0.61365*exp(17.502*W189/(240.97+W189))/(DI189+DJ189)+DD189)/2)/(1000*0.61365*exp(17.502*W189/(240.97+W189))/(DI189+DJ189)-DD189)</f>
        <v>0</v>
      </c>
      <c r="T189">
        <f>1/((CW189+1)/(Q189/1.6)+1/(R189/1.37)) + CW189/((CW189+1)/(Q189/1.6) + CW189/(R189/1.37))</f>
        <v>0</v>
      </c>
      <c r="U189">
        <f>(CR189*CU189)</f>
        <v>0</v>
      </c>
      <c r="V189">
        <f>(DK189+(U189+2*0.95*5.67E-8*(((DK189+$B$7)+273)^4-(DK189+273)^4)-44100*J189)/(1.84*29.3*R189+8*0.95*5.67E-8*(DK189+273)^3))</f>
        <v>0</v>
      </c>
      <c r="W189">
        <f>($C$7*DL189+$D$7*DM189+$E$7*V189)</f>
        <v>0</v>
      </c>
      <c r="X189">
        <f>0.61365*exp(17.502*W189/(240.97+W189))</f>
        <v>0</v>
      </c>
      <c r="Y189">
        <f>(Z189/AA189*100)</f>
        <v>0</v>
      </c>
      <c r="Z189">
        <f>DD189*(DI189+DJ189)/1000</f>
        <v>0</v>
      </c>
      <c r="AA189">
        <f>0.61365*exp(17.502*DK189/(240.97+DK189))</f>
        <v>0</v>
      </c>
      <c r="AB189">
        <f>(X189-DD189*(DI189+DJ189)/1000)</f>
        <v>0</v>
      </c>
      <c r="AC189">
        <f>(-J189*44100)</f>
        <v>0</v>
      </c>
      <c r="AD189">
        <f>2*29.3*R189*0.92*(DK189-W189)</f>
        <v>0</v>
      </c>
      <c r="AE189">
        <f>2*0.95*5.67E-8*(((DK189+$B$7)+273)^4-(W189+273)^4)</f>
        <v>0</v>
      </c>
      <c r="AF189">
        <f>U189+AE189+AC189+AD189</f>
        <v>0</v>
      </c>
      <c r="AG189">
        <f>DH189*AU189*(DC189-DB189*(1000-AU189*DE189)/(1000-AU189*DD189))/(100*CV189)</f>
        <v>0</v>
      </c>
      <c r="AH189">
        <f>1000*DH189*AU189*(DD189-DE189)/(100*CV189*(1000-AU189*DD189))</f>
        <v>0</v>
      </c>
      <c r="AI189">
        <f>(AJ189 - AK189 - DI189*1E3/(8.314*(DK189+273.15)) * AM189/DH189 * AL189) * DH189/(100*CV189) * (1000 - DE189)/1000</f>
        <v>0</v>
      </c>
      <c r="AJ189">
        <v>1294.60906809054</v>
      </c>
      <c r="AK189">
        <v>1271.64781818182</v>
      </c>
      <c r="AL189">
        <v>3.34829560321705</v>
      </c>
      <c r="AM189">
        <v>64.2423246042722</v>
      </c>
      <c r="AN189">
        <f>(AP189 - AO189 + DI189*1E3/(8.314*(DK189+273.15)) * AR189/DH189 * AQ189) * DH189/(100*CV189) * 1000/(1000 - AP189)</f>
        <v>0</v>
      </c>
      <c r="AO189">
        <v>24.7487421426653</v>
      </c>
      <c r="AP189">
        <v>25.2770272727273</v>
      </c>
      <c r="AQ189">
        <v>0.000161537195169624</v>
      </c>
      <c r="AR189">
        <v>102.202052282038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MAX(0,($B$13+$C$13*DP189)/(1+$D$13*DP189)*DI189/(DK189+273)*$E$13)</f>
        <v>0</v>
      </c>
      <c r="AX189" t="s">
        <v>407</v>
      </c>
      <c r="AY189" t="s">
        <v>407</v>
      </c>
      <c r="AZ189">
        <v>0</v>
      </c>
      <c r="BA189">
        <v>0</v>
      </c>
      <c r="BB189">
        <f>1-AZ189/BA189</f>
        <v>0</v>
      </c>
      <c r="BC189">
        <v>0</v>
      </c>
      <c r="BD189" t="s">
        <v>407</v>
      </c>
      <c r="BE189" t="s">
        <v>407</v>
      </c>
      <c r="BF189">
        <v>0</v>
      </c>
      <c r="BG189">
        <v>0</v>
      </c>
      <c r="BH189">
        <f>1-BF189/BG189</f>
        <v>0</v>
      </c>
      <c r="BI189">
        <v>0.5</v>
      </c>
      <c r="BJ189">
        <f>CS189</f>
        <v>0</v>
      </c>
      <c r="BK189">
        <f>L189</f>
        <v>0</v>
      </c>
      <c r="BL189">
        <f>BH189*BI189*BJ189</f>
        <v>0</v>
      </c>
      <c r="BM189">
        <f>(BK189-BC189)/BJ189</f>
        <v>0</v>
      </c>
      <c r="BN189">
        <f>(BA189-BG189)/BG189</f>
        <v>0</v>
      </c>
      <c r="BO189">
        <f>AZ189/(BB189+AZ189/BG189)</f>
        <v>0</v>
      </c>
      <c r="BP189" t="s">
        <v>407</v>
      </c>
      <c r="BQ189">
        <v>0</v>
      </c>
      <c r="BR189">
        <f>IF(BQ189&lt;&gt;0, BQ189, BO189)</f>
        <v>0</v>
      </c>
      <c r="BS189">
        <f>1-BR189/BG189</f>
        <v>0</v>
      </c>
      <c r="BT189">
        <f>(BG189-BF189)/(BG189-BR189)</f>
        <v>0</v>
      </c>
      <c r="BU189">
        <f>(BA189-BG189)/(BA189-BR189)</f>
        <v>0</v>
      </c>
      <c r="BV189">
        <f>(BG189-BF189)/(BG189-AZ189)</f>
        <v>0</v>
      </c>
      <c r="BW189">
        <f>(BA189-BG189)/(BA189-AZ189)</f>
        <v>0</v>
      </c>
      <c r="BX189">
        <f>(BT189*BR189/BF189)</f>
        <v>0</v>
      </c>
      <c r="BY189">
        <f>(1-BX189)</f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f>$B$11*DQ189+$C$11*DR189+$F$11*EC189*(1-EF189)</f>
        <v>0</v>
      </c>
      <c r="CS189">
        <f>CR189*CT189</f>
        <v>0</v>
      </c>
      <c r="CT189">
        <f>($B$11*$D$9+$C$11*$D$9+$F$11*((EP189+EH189)/MAX(EP189+EH189+EQ189, 0.1)*$I$9+EQ189/MAX(EP189+EH189+EQ189, 0.1)*$J$9))/($B$11+$C$11+$F$11)</f>
        <v>0</v>
      </c>
      <c r="CU189">
        <f>($B$11*$K$9+$C$11*$K$9+$F$11*((EP189+EH189)/MAX(EP189+EH189+EQ189, 0.1)*$P$9+EQ189/MAX(EP189+EH189+EQ189, 0.1)*$Q$9))/($B$11+$C$11+$F$11)</f>
        <v>0</v>
      </c>
      <c r="CV189">
        <v>2.18</v>
      </c>
      <c r="CW189">
        <v>0.5</v>
      </c>
      <c r="CX189" t="s">
        <v>408</v>
      </c>
      <c r="CY189">
        <v>2</v>
      </c>
      <c r="CZ189" t="b">
        <v>1</v>
      </c>
      <c r="DA189">
        <v>1510791018</v>
      </c>
      <c r="DB189">
        <v>1216.21222222222</v>
      </c>
      <c r="DC189">
        <v>1246.58111111111</v>
      </c>
      <c r="DD189">
        <v>25.2590333333333</v>
      </c>
      <c r="DE189">
        <v>24.7211148148148</v>
      </c>
      <c r="DF189">
        <v>1204.83888888889</v>
      </c>
      <c r="DG189">
        <v>24.6852222222222</v>
      </c>
      <c r="DH189">
        <v>500.098</v>
      </c>
      <c r="DI189">
        <v>89.6059037037037</v>
      </c>
      <c r="DJ189">
        <v>0.100122096296296</v>
      </c>
      <c r="DK189">
        <v>26.6537740740741</v>
      </c>
      <c r="DL189">
        <v>27.5044333333333</v>
      </c>
      <c r="DM189">
        <v>999.9</v>
      </c>
      <c r="DN189">
        <v>0</v>
      </c>
      <c r="DO189">
        <v>0</v>
      </c>
      <c r="DP189">
        <v>9977.98777777778</v>
      </c>
      <c r="DQ189">
        <v>0</v>
      </c>
      <c r="DR189">
        <v>9.92953</v>
      </c>
      <c r="DS189">
        <v>-30.3681037037037</v>
      </c>
      <c r="DT189">
        <v>1247.72888888889</v>
      </c>
      <c r="DU189">
        <v>1278.17962962963</v>
      </c>
      <c r="DV189">
        <v>0.537907074074074</v>
      </c>
      <c r="DW189">
        <v>1246.58111111111</v>
      </c>
      <c r="DX189">
        <v>24.7211148148148</v>
      </c>
      <c r="DY189">
        <v>2.26335814814815</v>
      </c>
      <c r="DZ189">
        <v>2.21515888888889</v>
      </c>
      <c r="EA189">
        <v>19.417962962963</v>
      </c>
      <c r="EB189">
        <v>19.0723592592593</v>
      </c>
      <c r="EC189">
        <v>1999.99444444444</v>
      </c>
      <c r="ED189">
        <v>0.979997333333333</v>
      </c>
      <c r="EE189">
        <v>0.0200027703703704</v>
      </c>
      <c r="EF189">
        <v>0</v>
      </c>
      <c r="EG189">
        <v>2.3096962962963</v>
      </c>
      <c r="EH189">
        <v>0</v>
      </c>
      <c r="EI189">
        <v>3718.63703703704</v>
      </c>
      <c r="EJ189">
        <v>17300.0925925926</v>
      </c>
      <c r="EK189">
        <v>39.319</v>
      </c>
      <c r="EL189">
        <v>39.5114814814815</v>
      </c>
      <c r="EM189">
        <v>39.0598148148148</v>
      </c>
      <c r="EN189">
        <v>38.0114814814815</v>
      </c>
      <c r="EO189">
        <v>38.6156666666667</v>
      </c>
      <c r="EP189">
        <v>1959.99148148148</v>
      </c>
      <c r="EQ189">
        <v>40.0018518518519</v>
      </c>
      <c r="ER189">
        <v>0</v>
      </c>
      <c r="ES189">
        <v>1679678373.5</v>
      </c>
      <c r="ET189">
        <v>0</v>
      </c>
      <c r="EU189">
        <v>2.33038461538462</v>
      </c>
      <c r="EV189">
        <v>-0.240601694605352</v>
      </c>
      <c r="EW189">
        <v>-5.24683760441532</v>
      </c>
      <c r="EX189">
        <v>3718.62884615385</v>
      </c>
      <c r="EY189">
        <v>15</v>
      </c>
      <c r="EZ189">
        <v>0</v>
      </c>
      <c r="FA189" t="s">
        <v>409</v>
      </c>
      <c r="FB189">
        <v>1510822609</v>
      </c>
      <c r="FC189">
        <v>1510822610</v>
      </c>
      <c r="FD189">
        <v>0</v>
      </c>
      <c r="FE189">
        <v>-0.09</v>
      </c>
      <c r="FF189">
        <v>-0.009</v>
      </c>
      <c r="FG189">
        <v>6.722</v>
      </c>
      <c r="FH189">
        <v>0.497</v>
      </c>
      <c r="FI189">
        <v>420</v>
      </c>
      <c r="FJ189">
        <v>24</v>
      </c>
      <c r="FK189">
        <v>0.26</v>
      </c>
      <c r="FL189">
        <v>0.06</v>
      </c>
      <c r="FM189">
        <v>0.5474349</v>
      </c>
      <c r="FN189">
        <v>-0.20733320825516</v>
      </c>
      <c r="FO189">
        <v>0.0222198339753023</v>
      </c>
      <c r="FP189">
        <v>1</v>
      </c>
      <c r="FQ189">
        <v>1</v>
      </c>
      <c r="FR189">
        <v>1</v>
      </c>
      <c r="FS189" t="s">
        <v>410</v>
      </c>
      <c r="FT189">
        <v>2.97366</v>
      </c>
      <c r="FU189">
        <v>2.75365</v>
      </c>
      <c r="FV189">
        <v>0.189065</v>
      </c>
      <c r="FW189">
        <v>0.192909</v>
      </c>
      <c r="FX189">
        <v>0.1059</v>
      </c>
      <c r="FY189">
        <v>0.105619</v>
      </c>
      <c r="FZ189">
        <v>31553.2</v>
      </c>
      <c r="GA189">
        <v>34258.4</v>
      </c>
      <c r="GB189">
        <v>35256.6</v>
      </c>
      <c r="GC189">
        <v>38491.3</v>
      </c>
      <c r="GD189">
        <v>44642.4</v>
      </c>
      <c r="GE189">
        <v>49698.8</v>
      </c>
      <c r="GF189">
        <v>55050.4</v>
      </c>
      <c r="GG189">
        <v>61710.3</v>
      </c>
      <c r="GH189">
        <v>1.994</v>
      </c>
      <c r="GI189">
        <v>1.8441</v>
      </c>
      <c r="GJ189">
        <v>0.1195</v>
      </c>
      <c r="GK189">
        <v>0</v>
      </c>
      <c r="GL189">
        <v>25.5585</v>
      </c>
      <c r="GM189">
        <v>999.9</v>
      </c>
      <c r="GN189">
        <v>67.183</v>
      </c>
      <c r="GO189">
        <v>27.906</v>
      </c>
      <c r="GP189">
        <v>28.2971</v>
      </c>
      <c r="GQ189">
        <v>54.7293</v>
      </c>
      <c r="GR189">
        <v>48.7901</v>
      </c>
      <c r="GS189">
        <v>1</v>
      </c>
      <c r="GT189">
        <v>-0.0651677</v>
      </c>
      <c r="GU189">
        <v>0.335163</v>
      </c>
      <c r="GV189">
        <v>20.1498</v>
      </c>
      <c r="GW189">
        <v>5.19857</v>
      </c>
      <c r="GX189">
        <v>12.004</v>
      </c>
      <c r="GY189">
        <v>4.9755</v>
      </c>
      <c r="GZ189">
        <v>3.293</v>
      </c>
      <c r="HA189">
        <v>999.9</v>
      </c>
      <c r="HB189">
        <v>9999</v>
      </c>
      <c r="HC189">
        <v>9999</v>
      </c>
      <c r="HD189">
        <v>9999</v>
      </c>
      <c r="HE189">
        <v>1.86279</v>
      </c>
      <c r="HF189">
        <v>1.86783</v>
      </c>
      <c r="HG189">
        <v>1.86763</v>
      </c>
      <c r="HH189">
        <v>1.86873</v>
      </c>
      <c r="HI189">
        <v>1.86963</v>
      </c>
      <c r="HJ189">
        <v>1.86567</v>
      </c>
      <c r="HK189">
        <v>1.86676</v>
      </c>
      <c r="HL189">
        <v>1.86813</v>
      </c>
      <c r="HM189">
        <v>5</v>
      </c>
      <c r="HN189">
        <v>0</v>
      </c>
      <c r="HO189">
        <v>0</v>
      </c>
      <c r="HP189">
        <v>0</v>
      </c>
      <c r="HQ189" t="s">
        <v>411</v>
      </c>
      <c r="HR189" t="s">
        <v>412</v>
      </c>
      <c r="HS189" t="s">
        <v>413</v>
      </c>
      <c r="HT189" t="s">
        <v>413</v>
      </c>
      <c r="HU189" t="s">
        <v>413</v>
      </c>
      <c r="HV189" t="s">
        <v>413</v>
      </c>
      <c r="HW189">
        <v>0</v>
      </c>
      <c r="HX189">
        <v>100</v>
      </c>
      <c r="HY189">
        <v>100</v>
      </c>
      <c r="HZ189">
        <v>11.51</v>
      </c>
      <c r="IA189">
        <v>0.5748</v>
      </c>
      <c r="IB189">
        <v>4.05733592392587</v>
      </c>
      <c r="IC189">
        <v>0.00686039997816796</v>
      </c>
      <c r="ID189">
        <v>-6.09800565113382e-07</v>
      </c>
      <c r="IE189">
        <v>-3.62270322714017e-11</v>
      </c>
      <c r="IF189">
        <v>0.00552775430249796</v>
      </c>
      <c r="IG189">
        <v>-0.0240141547127097</v>
      </c>
      <c r="IH189">
        <v>0.00268956239764471</v>
      </c>
      <c r="II189">
        <v>-3.17667099220491e-05</v>
      </c>
      <c r="IJ189">
        <v>-3</v>
      </c>
      <c r="IK189">
        <v>2046</v>
      </c>
      <c r="IL189">
        <v>1</v>
      </c>
      <c r="IM189">
        <v>25</v>
      </c>
      <c r="IN189">
        <v>-526.4</v>
      </c>
      <c r="IO189">
        <v>-526.4</v>
      </c>
      <c r="IP189">
        <v>2.52441</v>
      </c>
      <c r="IQ189">
        <v>2.59521</v>
      </c>
      <c r="IR189">
        <v>1.54785</v>
      </c>
      <c r="IS189">
        <v>2.30957</v>
      </c>
      <c r="IT189">
        <v>1.34644</v>
      </c>
      <c r="IU189">
        <v>2.32666</v>
      </c>
      <c r="IV189">
        <v>31.9805</v>
      </c>
      <c r="IW189">
        <v>14.7274</v>
      </c>
      <c r="IX189">
        <v>18</v>
      </c>
      <c r="IY189">
        <v>504.127</v>
      </c>
      <c r="IZ189">
        <v>408.05</v>
      </c>
      <c r="JA189">
        <v>23.9051</v>
      </c>
      <c r="JB189">
        <v>26.4333</v>
      </c>
      <c r="JC189">
        <v>29.9992</v>
      </c>
      <c r="JD189">
        <v>26.3911</v>
      </c>
      <c r="JE189">
        <v>26.3356</v>
      </c>
      <c r="JF189">
        <v>50.513</v>
      </c>
      <c r="JG189">
        <v>22.4949</v>
      </c>
      <c r="JH189">
        <v>100</v>
      </c>
      <c r="JI189">
        <v>23.866</v>
      </c>
      <c r="JJ189">
        <v>1288.78</v>
      </c>
      <c r="JK189">
        <v>24.812</v>
      </c>
      <c r="JL189">
        <v>102.165</v>
      </c>
      <c r="JM189">
        <v>102.736</v>
      </c>
    </row>
    <row r="190" spans="1:273">
      <c r="A190">
        <v>174</v>
      </c>
      <c r="B190">
        <v>1510791030</v>
      </c>
      <c r="C190">
        <v>2778.40000009537</v>
      </c>
      <c r="D190" t="s">
        <v>758</v>
      </c>
      <c r="E190" t="s">
        <v>759</v>
      </c>
      <c r="F190">
        <v>5</v>
      </c>
      <c r="G190" t="s">
        <v>405</v>
      </c>
      <c r="H190" t="s">
        <v>406</v>
      </c>
      <c r="I190">
        <v>1510791022.44444</v>
      </c>
      <c r="J190">
        <f>(K190)/1000</f>
        <v>0</v>
      </c>
      <c r="K190">
        <f>IF(CZ190, AN190, AH190)</f>
        <v>0</v>
      </c>
      <c r="L190">
        <f>IF(CZ190, AI190, AG190)</f>
        <v>0</v>
      </c>
      <c r="M190">
        <f>DB190 - IF(AU190&gt;1, L190*CV190*100.0/(AW190*DP190), 0)</f>
        <v>0</v>
      </c>
      <c r="N190">
        <f>((T190-J190/2)*M190-L190)/(T190+J190/2)</f>
        <v>0</v>
      </c>
      <c r="O190">
        <f>N190*(DI190+DJ190)/1000.0</f>
        <v>0</v>
      </c>
      <c r="P190">
        <f>(DB190 - IF(AU190&gt;1, L190*CV190*100.0/(AW190*DP190), 0))*(DI190+DJ190)/1000.0</f>
        <v>0</v>
      </c>
      <c r="Q190">
        <f>2.0/((1/S190-1/R190)+SIGN(S190)*SQRT((1/S190-1/R190)*(1/S190-1/R190) + 4*CW190/((CW190+1)*(CW190+1))*(2*1/S190*1/R190-1/R190*1/R190)))</f>
        <v>0</v>
      </c>
      <c r="R190">
        <f>IF(LEFT(CX190,1)&lt;&gt;"0",IF(LEFT(CX190,1)="1",3.0,CY190),$D$5+$E$5*(DP190*DI190/($K$5*1000))+$F$5*(DP190*DI190/($K$5*1000))*MAX(MIN(CV190,$J$5),$I$5)*MAX(MIN(CV190,$J$5),$I$5)+$G$5*MAX(MIN(CV190,$J$5),$I$5)*(DP190*DI190/($K$5*1000))+$H$5*(DP190*DI190/($K$5*1000))*(DP190*DI190/($K$5*1000)))</f>
        <v>0</v>
      </c>
      <c r="S190">
        <f>J190*(1000-(1000*0.61365*exp(17.502*W190/(240.97+W190))/(DI190+DJ190)+DD190)/2)/(1000*0.61365*exp(17.502*W190/(240.97+W190))/(DI190+DJ190)-DD190)</f>
        <v>0</v>
      </c>
      <c r="T190">
        <f>1/((CW190+1)/(Q190/1.6)+1/(R190/1.37)) + CW190/((CW190+1)/(Q190/1.6) + CW190/(R190/1.37))</f>
        <v>0</v>
      </c>
      <c r="U190">
        <f>(CR190*CU190)</f>
        <v>0</v>
      </c>
      <c r="V190">
        <f>(DK190+(U190+2*0.95*5.67E-8*(((DK190+$B$7)+273)^4-(DK190+273)^4)-44100*J190)/(1.84*29.3*R190+8*0.95*5.67E-8*(DK190+273)^3))</f>
        <v>0</v>
      </c>
      <c r="W190">
        <f>($C$7*DL190+$D$7*DM190+$E$7*V190)</f>
        <v>0</v>
      </c>
      <c r="X190">
        <f>0.61365*exp(17.502*W190/(240.97+W190))</f>
        <v>0</v>
      </c>
      <c r="Y190">
        <f>(Z190/AA190*100)</f>
        <v>0</v>
      </c>
      <c r="Z190">
        <f>DD190*(DI190+DJ190)/1000</f>
        <v>0</v>
      </c>
      <c r="AA190">
        <f>0.61365*exp(17.502*DK190/(240.97+DK190))</f>
        <v>0</v>
      </c>
      <c r="AB190">
        <f>(X190-DD190*(DI190+DJ190)/1000)</f>
        <v>0</v>
      </c>
      <c r="AC190">
        <f>(-J190*44100)</f>
        <v>0</v>
      </c>
      <c r="AD190">
        <f>2*29.3*R190*0.92*(DK190-W190)</f>
        <v>0</v>
      </c>
      <c r="AE190">
        <f>2*0.95*5.67E-8*(((DK190+$B$7)+273)^4-(W190+273)^4)</f>
        <v>0</v>
      </c>
      <c r="AF190">
        <f>U190+AE190+AC190+AD190</f>
        <v>0</v>
      </c>
      <c r="AG190">
        <f>DH190*AU190*(DC190-DB190*(1000-AU190*DE190)/(1000-AU190*DD190))/(100*CV190)</f>
        <v>0</v>
      </c>
      <c r="AH190">
        <f>1000*DH190*AU190*(DD190-DE190)/(100*CV190*(1000-AU190*DD190))</f>
        <v>0</v>
      </c>
      <c r="AI190">
        <f>(AJ190 - AK190 - DI190*1E3/(8.314*(DK190+273.15)) * AM190/DH190 * AL190) * DH190/(100*CV190) * (1000 - DE190)/1000</f>
        <v>0</v>
      </c>
      <c r="AJ190">
        <v>1310.44825661862</v>
      </c>
      <c r="AK190">
        <v>1287.15957575758</v>
      </c>
      <c r="AL190">
        <v>3.44581961657165</v>
      </c>
      <c r="AM190">
        <v>64.2423246042722</v>
      </c>
      <c r="AN190">
        <f>(AP190 - AO190 + DI190*1E3/(8.314*(DK190+273.15)) * AR190/DH190 * AQ190) * DH190/(100*CV190) * 1000/(1000 - AP190)</f>
        <v>0</v>
      </c>
      <c r="AO190">
        <v>24.746782146117</v>
      </c>
      <c r="AP190">
        <v>25.3009672727273</v>
      </c>
      <c r="AQ190">
        <v>0.00609912855807334</v>
      </c>
      <c r="AR190">
        <v>102.202052282038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MAX(0,($B$13+$C$13*DP190)/(1+$D$13*DP190)*DI190/(DK190+273)*$E$13)</f>
        <v>0</v>
      </c>
      <c r="AX190" t="s">
        <v>407</v>
      </c>
      <c r="AY190" t="s">
        <v>407</v>
      </c>
      <c r="AZ190">
        <v>0</v>
      </c>
      <c r="BA190">
        <v>0</v>
      </c>
      <c r="BB190">
        <f>1-AZ190/BA190</f>
        <v>0</v>
      </c>
      <c r="BC190">
        <v>0</v>
      </c>
      <c r="BD190" t="s">
        <v>407</v>
      </c>
      <c r="BE190" t="s">
        <v>407</v>
      </c>
      <c r="BF190">
        <v>0</v>
      </c>
      <c r="BG190">
        <v>0</v>
      </c>
      <c r="BH190">
        <f>1-BF190/BG190</f>
        <v>0</v>
      </c>
      <c r="BI190">
        <v>0.5</v>
      </c>
      <c r="BJ190">
        <f>CS190</f>
        <v>0</v>
      </c>
      <c r="BK190">
        <f>L190</f>
        <v>0</v>
      </c>
      <c r="BL190">
        <f>BH190*BI190*BJ190</f>
        <v>0</v>
      </c>
      <c r="BM190">
        <f>(BK190-BC190)/BJ190</f>
        <v>0</v>
      </c>
      <c r="BN190">
        <f>(BA190-BG190)/BG190</f>
        <v>0</v>
      </c>
      <c r="BO190">
        <f>AZ190/(BB190+AZ190/BG190)</f>
        <v>0</v>
      </c>
      <c r="BP190" t="s">
        <v>407</v>
      </c>
      <c r="BQ190">
        <v>0</v>
      </c>
      <c r="BR190">
        <f>IF(BQ190&lt;&gt;0, BQ190, BO190)</f>
        <v>0</v>
      </c>
      <c r="BS190">
        <f>1-BR190/BG190</f>
        <v>0</v>
      </c>
      <c r="BT190">
        <f>(BG190-BF190)/(BG190-BR190)</f>
        <v>0</v>
      </c>
      <c r="BU190">
        <f>(BA190-BG190)/(BA190-BR190)</f>
        <v>0</v>
      </c>
      <c r="BV190">
        <f>(BG190-BF190)/(BG190-AZ190)</f>
        <v>0</v>
      </c>
      <c r="BW190">
        <f>(BA190-BG190)/(BA190-AZ190)</f>
        <v>0</v>
      </c>
      <c r="BX190">
        <f>(BT190*BR190/BF190)</f>
        <v>0</v>
      </c>
      <c r="BY190">
        <f>(1-BX190)</f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f>$B$11*DQ190+$C$11*DR190+$F$11*EC190*(1-EF190)</f>
        <v>0</v>
      </c>
      <c r="CS190">
        <f>CR190*CT190</f>
        <v>0</v>
      </c>
      <c r="CT190">
        <f>($B$11*$D$9+$C$11*$D$9+$F$11*((EP190+EH190)/MAX(EP190+EH190+EQ190, 0.1)*$I$9+EQ190/MAX(EP190+EH190+EQ190, 0.1)*$J$9))/($B$11+$C$11+$F$11)</f>
        <v>0</v>
      </c>
      <c r="CU190">
        <f>($B$11*$K$9+$C$11*$K$9+$F$11*((EP190+EH190)/MAX(EP190+EH190+EQ190, 0.1)*$P$9+EQ190/MAX(EP190+EH190+EQ190, 0.1)*$Q$9))/($B$11+$C$11+$F$11)</f>
        <v>0</v>
      </c>
      <c r="CV190">
        <v>2.18</v>
      </c>
      <c r="CW190">
        <v>0.5</v>
      </c>
      <c r="CX190" t="s">
        <v>408</v>
      </c>
      <c r="CY190">
        <v>2</v>
      </c>
      <c r="CZ190" t="b">
        <v>1</v>
      </c>
      <c r="DA190">
        <v>1510791022.44444</v>
      </c>
      <c r="DB190">
        <v>1231.07481481481</v>
      </c>
      <c r="DC190">
        <v>1261.57481481481</v>
      </c>
      <c r="DD190">
        <v>25.2688111111111</v>
      </c>
      <c r="DE190">
        <v>24.7356481481482</v>
      </c>
      <c r="DF190">
        <v>1219.62407407407</v>
      </c>
      <c r="DG190">
        <v>24.6945333333333</v>
      </c>
      <c r="DH190">
        <v>500.082851851852</v>
      </c>
      <c r="DI190">
        <v>89.6073037037037</v>
      </c>
      <c r="DJ190">
        <v>0.0999949333333333</v>
      </c>
      <c r="DK190">
        <v>26.6507703703704</v>
      </c>
      <c r="DL190">
        <v>27.5058925925926</v>
      </c>
      <c r="DM190">
        <v>999.9</v>
      </c>
      <c r="DN190">
        <v>0</v>
      </c>
      <c r="DO190">
        <v>0</v>
      </c>
      <c r="DP190">
        <v>9978.21777777778</v>
      </c>
      <c r="DQ190">
        <v>0</v>
      </c>
      <c r="DR190">
        <v>9.92953</v>
      </c>
      <c r="DS190">
        <v>-30.4989481481481</v>
      </c>
      <c r="DT190">
        <v>1262.98925925926</v>
      </c>
      <c r="DU190">
        <v>1293.57185185185</v>
      </c>
      <c r="DV190">
        <v>0.533157222222222</v>
      </c>
      <c r="DW190">
        <v>1261.57481481481</v>
      </c>
      <c r="DX190">
        <v>24.7356481481482</v>
      </c>
      <c r="DY190">
        <v>2.26427</v>
      </c>
      <c r="DZ190">
        <v>2.21649555555556</v>
      </c>
      <c r="EA190">
        <v>19.4244407407407</v>
      </c>
      <c r="EB190">
        <v>19.0820407407407</v>
      </c>
      <c r="EC190">
        <v>1999.97518518519</v>
      </c>
      <c r="ED190">
        <v>0.979998259259259</v>
      </c>
      <c r="EE190">
        <v>0.0200018740740741</v>
      </c>
      <c r="EF190">
        <v>0</v>
      </c>
      <c r="EG190">
        <v>2.32855925925926</v>
      </c>
      <c r="EH190">
        <v>0</v>
      </c>
      <c r="EI190">
        <v>3718.1737037037</v>
      </c>
      <c r="EJ190">
        <v>17299.9333333333</v>
      </c>
      <c r="EK190">
        <v>39.2959259259259</v>
      </c>
      <c r="EL190">
        <v>39.5</v>
      </c>
      <c r="EM190">
        <v>39.0344444444444</v>
      </c>
      <c r="EN190">
        <v>38</v>
      </c>
      <c r="EO190">
        <v>38.597</v>
      </c>
      <c r="EP190">
        <v>1959.97481481481</v>
      </c>
      <c r="EQ190">
        <v>39.9996296296296</v>
      </c>
      <c r="ER190">
        <v>0</v>
      </c>
      <c r="ES190">
        <v>1679678378.3</v>
      </c>
      <c r="ET190">
        <v>0</v>
      </c>
      <c r="EU190">
        <v>2.34064230769231</v>
      </c>
      <c r="EV190">
        <v>0.713213682091789</v>
      </c>
      <c r="EW190">
        <v>-6.2099145555735</v>
      </c>
      <c r="EX190">
        <v>3718.20230769231</v>
      </c>
      <c r="EY190">
        <v>15</v>
      </c>
      <c r="EZ190">
        <v>0</v>
      </c>
      <c r="FA190" t="s">
        <v>409</v>
      </c>
      <c r="FB190">
        <v>1510822609</v>
      </c>
      <c r="FC190">
        <v>1510822610</v>
      </c>
      <c r="FD190">
        <v>0</v>
      </c>
      <c r="FE190">
        <v>-0.09</v>
      </c>
      <c r="FF190">
        <v>-0.009</v>
      </c>
      <c r="FG190">
        <v>6.722</v>
      </c>
      <c r="FH190">
        <v>0.497</v>
      </c>
      <c r="FI190">
        <v>420</v>
      </c>
      <c r="FJ190">
        <v>24</v>
      </c>
      <c r="FK190">
        <v>0.26</v>
      </c>
      <c r="FL190">
        <v>0.06</v>
      </c>
      <c r="FM190">
        <v>0.541830365853659</v>
      </c>
      <c r="FN190">
        <v>-0.132686550522648</v>
      </c>
      <c r="FO190">
        <v>0.020172270347279</v>
      </c>
      <c r="FP190">
        <v>1</v>
      </c>
      <c r="FQ190">
        <v>1</v>
      </c>
      <c r="FR190">
        <v>1</v>
      </c>
      <c r="FS190" t="s">
        <v>410</v>
      </c>
      <c r="FT190">
        <v>2.97352</v>
      </c>
      <c r="FU190">
        <v>2.75344</v>
      </c>
      <c r="FV190">
        <v>0.190475</v>
      </c>
      <c r="FW190">
        <v>0.194211</v>
      </c>
      <c r="FX190">
        <v>0.105956</v>
      </c>
      <c r="FY190">
        <v>0.105612</v>
      </c>
      <c r="FZ190">
        <v>31498.5</v>
      </c>
      <c r="GA190">
        <v>34203.3</v>
      </c>
      <c r="GB190">
        <v>35256.7</v>
      </c>
      <c r="GC190">
        <v>38491.5</v>
      </c>
      <c r="GD190">
        <v>44639.9</v>
      </c>
      <c r="GE190">
        <v>49699.6</v>
      </c>
      <c r="GF190">
        <v>55050.8</v>
      </c>
      <c r="GG190">
        <v>61710.8</v>
      </c>
      <c r="GH190">
        <v>1.9937</v>
      </c>
      <c r="GI190">
        <v>1.84405</v>
      </c>
      <c r="GJ190">
        <v>0.118971</v>
      </c>
      <c r="GK190">
        <v>0</v>
      </c>
      <c r="GL190">
        <v>25.5536</v>
      </c>
      <c r="GM190">
        <v>999.9</v>
      </c>
      <c r="GN190">
        <v>67.183</v>
      </c>
      <c r="GO190">
        <v>27.885</v>
      </c>
      <c r="GP190">
        <v>28.2623</v>
      </c>
      <c r="GQ190">
        <v>55.0693</v>
      </c>
      <c r="GR190">
        <v>48.9022</v>
      </c>
      <c r="GS190">
        <v>1</v>
      </c>
      <c r="GT190">
        <v>-0.06453</v>
      </c>
      <c r="GU190">
        <v>0.559126</v>
      </c>
      <c r="GV190">
        <v>20.1491</v>
      </c>
      <c r="GW190">
        <v>5.19632</v>
      </c>
      <c r="GX190">
        <v>12.004</v>
      </c>
      <c r="GY190">
        <v>4.9747</v>
      </c>
      <c r="GZ190">
        <v>3.2926</v>
      </c>
      <c r="HA190">
        <v>999.9</v>
      </c>
      <c r="HB190">
        <v>9999</v>
      </c>
      <c r="HC190">
        <v>9999</v>
      </c>
      <c r="HD190">
        <v>9999</v>
      </c>
      <c r="HE190">
        <v>1.86279</v>
      </c>
      <c r="HF190">
        <v>1.86783</v>
      </c>
      <c r="HG190">
        <v>1.8676</v>
      </c>
      <c r="HH190">
        <v>1.86873</v>
      </c>
      <c r="HI190">
        <v>1.86961</v>
      </c>
      <c r="HJ190">
        <v>1.86567</v>
      </c>
      <c r="HK190">
        <v>1.86676</v>
      </c>
      <c r="HL190">
        <v>1.86813</v>
      </c>
      <c r="HM190">
        <v>5</v>
      </c>
      <c r="HN190">
        <v>0</v>
      </c>
      <c r="HO190">
        <v>0</v>
      </c>
      <c r="HP190">
        <v>0</v>
      </c>
      <c r="HQ190" t="s">
        <v>411</v>
      </c>
      <c r="HR190" t="s">
        <v>412</v>
      </c>
      <c r="HS190" t="s">
        <v>413</v>
      </c>
      <c r="HT190" t="s">
        <v>413</v>
      </c>
      <c r="HU190" t="s">
        <v>413</v>
      </c>
      <c r="HV190" t="s">
        <v>413</v>
      </c>
      <c r="HW190">
        <v>0</v>
      </c>
      <c r="HX190">
        <v>100</v>
      </c>
      <c r="HY190">
        <v>100</v>
      </c>
      <c r="HZ190">
        <v>11.58</v>
      </c>
      <c r="IA190">
        <v>0.5758</v>
      </c>
      <c r="IB190">
        <v>4.05733592392587</v>
      </c>
      <c r="IC190">
        <v>0.00686039997816796</v>
      </c>
      <c r="ID190">
        <v>-6.09800565113382e-07</v>
      </c>
      <c r="IE190">
        <v>-3.62270322714017e-11</v>
      </c>
      <c r="IF190">
        <v>0.00552775430249796</v>
      </c>
      <c r="IG190">
        <v>-0.0240141547127097</v>
      </c>
      <c r="IH190">
        <v>0.00268956239764471</v>
      </c>
      <c r="II190">
        <v>-3.17667099220491e-05</v>
      </c>
      <c r="IJ190">
        <v>-3</v>
      </c>
      <c r="IK190">
        <v>2046</v>
      </c>
      <c r="IL190">
        <v>1</v>
      </c>
      <c r="IM190">
        <v>25</v>
      </c>
      <c r="IN190">
        <v>-526.3</v>
      </c>
      <c r="IO190">
        <v>-526.3</v>
      </c>
      <c r="IP190">
        <v>2.54639</v>
      </c>
      <c r="IQ190">
        <v>2.58423</v>
      </c>
      <c r="IR190">
        <v>1.54785</v>
      </c>
      <c r="IS190">
        <v>2.30957</v>
      </c>
      <c r="IT190">
        <v>1.34644</v>
      </c>
      <c r="IU190">
        <v>2.3584</v>
      </c>
      <c r="IV190">
        <v>31.9805</v>
      </c>
      <c r="IW190">
        <v>14.7362</v>
      </c>
      <c r="IX190">
        <v>18</v>
      </c>
      <c r="IY190">
        <v>503.928</v>
      </c>
      <c r="IZ190">
        <v>408.022</v>
      </c>
      <c r="JA190">
        <v>23.8965</v>
      </c>
      <c r="JB190">
        <v>26.4333</v>
      </c>
      <c r="JC190">
        <v>30</v>
      </c>
      <c r="JD190">
        <v>26.3911</v>
      </c>
      <c r="JE190">
        <v>26.3356</v>
      </c>
      <c r="JF190">
        <v>50.9582</v>
      </c>
      <c r="JG190">
        <v>22.4949</v>
      </c>
      <c r="JH190">
        <v>100</v>
      </c>
      <c r="JI190">
        <v>23.8534</v>
      </c>
      <c r="JJ190">
        <v>1309</v>
      </c>
      <c r="JK190">
        <v>24.7199</v>
      </c>
      <c r="JL190">
        <v>102.165</v>
      </c>
      <c r="JM190">
        <v>102.737</v>
      </c>
    </row>
    <row r="191" spans="1:273">
      <c r="A191">
        <v>175</v>
      </c>
      <c r="B191">
        <v>1510791035.5</v>
      </c>
      <c r="C191">
        <v>2783.90000009537</v>
      </c>
      <c r="D191" t="s">
        <v>760</v>
      </c>
      <c r="E191" t="s">
        <v>761</v>
      </c>
      <c r="F191">
        <v>5</v>
      </c>
      <c r="G191" t="s">
        <v>405</v>
      </c>
      <c r="H191" t="s">
        <v>406</v>
      </c>
      <c r="I191">
        <v>1510791027.73214</v>
      </c>
      <c r="J191">
        <f>(K191)/1000</f>
        <v>0</v>
      </c>
      <c r="K191">
        <f>IF(CZ191, AN191, AH191)</f>
        <v>0</v>
      </c>
      <c r="L191">
        <f>IF(CZ191, AI191, AG191)</f>
        <v>0</v>
      </c>
      <c r="M191">
        <f>DB191 - IF(AU191&gt;1, L191*CV191*100.0/(AW191*DP191), 0)</f>
        <v>0</v>
      </c>
      <c r="N191">
        <f>((T191-J191/2)*M191-L191)/(T191+J191/2)</f>
        <v>0</v>
      </c>
      <c r="O191">
        <f>N191*(DI191+DJ191)/1000.0</f>
        <v>0</v>
      </c>
      <c r="P191">
        <f>(DB191 - IF(AU191&gt;1, L191*CV191*100.0/(AW191*DP191), 0))*(DI191+DJ191)/1000.0</f>
        <v>0</v>
      </c>
      <c r="Q191">
        <f>2.0/((1/S191-1/R191)+SIGN(S191)*SQRT((1/S191-1/R191)*(1/S191-1/R191) + 4*CW191/((CW191+1)*(CW191+1))*(2*1/S191*1/R191-1/R191*1/R191)))</f>
        <v>0</v>
      </c>
      <c r="R191">
        <f>IF(LEFT(CX191,1)&lt;&gt;"0",IF(LEFT(CX191,1)="1",3.0,CY191),$D$5+$E$5*(DP191*DI191/($K$5*1000))+$F$5*(DP191*DI191/($K$5*1000))*MAX(MIN(CV191,$J$5),$I$5)*MAX(MIN(CV191,$J$5),$I$5)+$G$5*MAX(MIN(CV191,$J$5),$I$5)*(DP191*DI191/($K$5*1000))+$H$5*(DP191*DI191/($K$5*1000))*(DP191*DI191/($K$5*1000)))</f>
        <v>0</v>
      </c>
      <c r="S191">
        <f>J191*(1000-(1000*0.61365*exp(17.502*W191/(240.97+W191))/(DI191+DJ191)+DD191)/2)/(1000*0.61365*exp(17.502*W191/(240.97+W191))/(DI191+DJ191)-DD191)</f>
        <v>0</v>
      </c>
      <c r="T191">
        <f>1/((CW191+1)/(Q191/1.6)+1/(R191/1.37)) + CW191/((CW191+1)/(Q191/1.6) + CW191/(R191/1.37))</f>
        <v>0</v>
      </c>
      <c r="U191">
        <f>(CR191*CU191)</f>
        <v>0</v>
      </c>
      <c r="V191">
        <f>(DK191+(U191+2*0.95*5.67E-8*(((DK191+$B$7)+273)^4-(DK191+273)^4)-44100*J191)/(1.84*29.3*R191+8*0.95*5.67E-8*(DK191+273)^3))</f>
        <v>0</v>
      </c>
      <c r="W191">
        <f>($C$7*DL191+$D$7*DM191+$E$7*V191)</f>
        <v>0</v>
      </c>
      <c r="X191">
        <f>0.61365*exp(17.502*W191/(240.97+W191))</f>
        <v>0</v>
      </c>
      <c r="Y191">
        <f>(Z191/AA191*100)</f>
        <v>0</v>
      </c>
      <c r="Z191">
        <f>DD191*(DI191+DJ191)/1000</f>
        <v>0</v>
      </c>
      <c r="AA191">
        <f>0.61365*exp(17.502*DK191/(240.97+DK191))</f>
        <v>0</v>
      </c>
      <c r="AB191">
        <f>(X191-DD191*(DI191+DJ191)/1000)</f>
        <v>0</v>
      </c>
      <c r="AC191">
        <f>(-J191*44100)</f>
        <v>0</v>
      </c>
      <c r="AD191">
        <f>2*29.3*R191*0.92*(DK191-W191)</f>
        <v>0</v>
      </c>
      <c r="AE191">
        <f>2*0.95*5.67E-8*(((DK191+$B$7)+273)^4-(W191+273)^4)</f>
        <v>0</v>
      </c>
      <c r="AF191">
        <f>U191+AE191+AC191+AD191</f>
        <v>0</v>
      </c>
      <c r="AG191">
        <f>DH191*AU191*(DC191-DB191*(1000-AU191*DE191)/(1000-AU191*DD191))/(100*CV191)</f>
        <v>0</v>
      </c>
      <c r="AH191">
        <f>1000*DH191*AU191*(DD191-DE191)/(100*CV191*(1000-AU191*DD191))</f>
        <v>0</v>
      </c>
      <c r="AI191">
        <f>(AJ191 - AK191 - DI191*1E3/(8.314*(DK191+273.15)) * AM191/DH191 * AL191) * DH191/(100*CV191) * (1000 - DE191)/1000</f>
        <v>0</v>
      </c>
      <c r="AJ191">
        <v>1328.28327826601</v>
      </c>
      <c r="AK191">
        <v>1305.48563636364</v>
      </c>
      <c r="AL191">
        <v>3.32379477650149</v>
      </c>
      <c r="AM191">
        <v>64.2423246042722</v>
      </c>
      <c r="AN191">
        <f>(AP191 - AO191 + DI191*1E3/(8.314*(DK191+273.15)) * AR191/DH191 * AQ191) * DH191/(100*CV191) * 1000/(1000 - AP191)</f>
        <v>0</v>
      </c>
      <c r="AO191">
        <v>24.7484771844314</v>
      </c>
      <c r="AP191">
        <v>25.298786060606</v>
      </c>
      <c r="AQ191">
        <v>-0.000167241579451227</v>
      </c>
      <c r="AR191">
        <v>102.202052282038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MAX(0,($B$13+$C$13*DP191)/(1+$D$13*DP191)*DI191/(DK191+273)*$E$13)</f>
        <v>0</v>
      </c>
      <c r="AX191" t="s">
        <v>407</v>
      </c>
      <c r="AY191" t="s">
        <v>407</v>
      </c>
      <c r="AZ191">
        <v>0</v>
      </c>
      <c r="BA191">
        <v>0</v>
      </c>
      <c r="BB191">
        <f>1-AZ191/BA191</f>
        <v>0</v>
      </c>
      <c r="BC191">
        <v>0</v>
      </c>
      <c r="BD191" t="s">
        <v>407</v>
      </c>
      <c r="BE191" t="s">
        <v>407</v>
      </c>
      <c r="BF191">
        <v>0</v>
      </c>
      <c r="BG191">
        <v>0</v>
      </c>
      <c r="BH191">
        <f>1-BF191/BG191</f>
        <v>0</v>
      </c>
      <c r="BI191">
        <v>0.5</v>
      </c>
      <c r="BJ191">
        <f>CS191</f>
        <v>0</v>
      </c>
      <c r="BK191">
        <f>L191</f>
        <v>0</v>
      </c>
      <c r="BL191">
        <f>BH191*BI191*BJ191</f>
        <v>0</v>
      </c>
      <c r="BM191">
        <f>(BK191-BC191)/BJ191</f>
        <v>0</v>
      </c>
      <c r="BN191">
        <f>(BA191-BG191)/BG191</f>
        <v>0</v>
      </c>
      <c r="BO191">
        <f>AZ191/(BB191+AZ191/BG191)</f>
        <v>0</v>
      </c>
      <c r="BP191" t="s">
        <v>407</v>
      </c>
      <c r="BQ191">
        <v>0</v>
      </c>
      <c r="BR191">
        <f>IF(BQ191&lt;&gt;0, BQ191, BO191)</f>
        <v>0</v>
      </c>
      <c r="BS191">
        <f>1-BR191/BG191</f>
        <v>0</v>
      </c>
      <c r="BT191">
        <f>(BG191-BF191)/(BG191-BR191)</f>
        <v>0</v>
      </c>
      <c r="BU191">
        <f>(BA191-BG191)/(BA191-BR191)</f>
        <v>0</v>
      </c>
      <c r="BV191">
        <f>(BG191-BF191)/(BG191-AZ191)</f>
        <v>0</v>
      </c>
      <c r="BW191">
        <f>(BA191-BG191)/(BA191-AZ191)</f>
        <v>0</v>
      </c>
      <c r="BX191">
        <f>(BT191*BR191/BF191)</f>
        <v>0</v>
      </c>
      <c r="BY191">
        <f>(1-BX191)</f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f>$B$11*DQ191+$C$11*DR191+$F$11*EC191*(1-EF191)</f>
        <v>0</v>
      </c>
      <c r="CS191">
        <f>CR191*CT191</f>
        <v>0</v>
      </c>
      <c r="CT191">
        <f>($B$11*$D$9+$C$11*$D$9+$F$11*((EP191+EH191)/MAX(EP191+EH191+EQ191, 0.1)*$I$9+EQ191/MAX(EP191+EH191+EQ191, 0.1)*$J$9))/($B$11+$C$11+$F$11)</f>
        <v>0</v>
      </c>
      <c r="CU191">
        <f>($B$11*$K$9+$C$11*$K$9+$F$11*((EP191+EH191)/MAX(EP191+EH191+EQ191, 0.1)*$P$9+EQ191/MAX(EP191+EH191+EQ191, 0.1)*$Q$9))/($B$11+$C$11+$F$11)</f>
        <v>0</v>
      </c>
      <c r="CV191">
        <v>2.18</v>
      </c>
      <c r="CW191">
        <v>0.5</v>
      </c>
      <c r="CX191" t="s">
        <v>408</v>
      </c>
      <c r="CY191">
        <v>2</v>
      </c>
      <c r="CZ191" t="b">
        <v>1</v>
      </c>
      <c r="DA191">
        <v>1510791027.73214</v>
      </c>
      <c r="DB191">
        <v>1248.62642857143</v>
      </c>
      <c r="DC191">
        <v>1278.77285714286</v>
      </c>
      <c r="DD191">
        <v>25.2852357142857</v>
      </c>
      <c r="DE191">
        <v>24.7473035714286</v>
      </c>
      <c r="DF191">
        <v>1237.08464285714</v>
      </c>
      <c r="DG191">
        <v>24.7101714285714</v>
      </c>
      <c r="DH191">
        <v>500.08275</v>
      </c>
      <c r="DI191">
        <v>89.606775</v>
      </c>
      <c r="DJ191">
        <v>0.09994545</v>
      </c>
      <c r="DK191">
        <v>26.6494178571429</v>
      </c>
      <c r="DL191">
        <v>27.5041392857143</v>
      </c>
      <c r="DM191">
        <v>999.9</v>
      </c>
      <c r="DN191">
        <v>0</v>
      </c>
      <c r="DO191">
        <v>0</v>
      </c>
      <c r="DP191">
        <v>9990.29142857143</v>
      </c>
      <c r="DQ191">
        <v>0</v>
      </c>
      <c r="DR191">
        <v>9.92953</v>
      </c>
      <c r="DS191">
        <v>-30.1459214285714</v>
      </c>
      <c r="DT191">
        <v>1281.0175</v>
      </c>
      <c r="DU191">
        <v>1311.2225</v>
      </c>
      <c r="DV191">
        <v>0.537931714285714</v>
      </c>
      <c r="DW191">
        <v>1278.77285714286</v>
      </c>
      <c r="DX191">
        <v>24.7473035714286</v>
      </c>
      <c r="DY191">
        <v>2.26572928571429</v>
      </c>
      <c r="DZ191">
        <v>2.21752571428571</v>
      </c>
      <c r="EA191">
        <v>19.4347964285714</v>
      </c>
      <c r="EB191">
        <v>19.0894964285714</v>
      </c>
      <c r="EC191">
        <v>1999.98928571429</v>
      </c>
      <c r="ED191">
        <v>0.979998571428571</v>
      </c>
      <c r="EE191">
        <v>0.0200015785714286</v>
      </c>
      <c r="EF191">
        <v>0</v>
      </c>
      <c r="EG191">
        <v>2.28401071428571</v>
      </c>
      <c r="EH191">
        <v>0</v>
      </c>
      <c r="EI191">
        <v>3717.69214285714</v>
      </c>
      <c r="EJ191">
        <v>17300.0535714286</v>
      </c>
      <c r="EK191">
        <v>39.2743571428571</v>
      </c>
      <c r="EL191">
        <v>39.4865</v>
      </c>
      <c r="EM191">
        <v>39.0132857142857</v>
      </c>
      <c r="EN191">
        <v>38</v>
      </c>
      <c r="EO191">
        <v>38.5755</v>
      </c>
      <c r="EP191">
        <v>1959.98892857143</v>
      </c>
      <c r="EQ191">
        <v>39.9996428571429</v>
      </c>
      <c r="ER191">
        <v>0</v>
      </c>
      <c r="ES191">
        <v>1679678383.7</v>
      </c>
      <c r="ET191">
        <v>0</v>
      </c>
      <c r="EU191">
        <v>2.281124</v>
      </c>
      <c r="EV191">
        <v>-1.02587692210613</v>
      </c>
      <c r="EW191">
        <v>-4.43307694196653</v>
      </c>
      <c r="EX191">
        <v>3717.708</v>
      </c>
      <c r="EY191">
        <v>15</v>
      </c>
      <c r="EZ191">
        <v>0</v>
      </c>
      <c r="FA191" t="s">
        <v>409</v>
      </c>
      <c r="FB191">
        <v>1510822609</v>
      </c>
      <c r="FC191">
        <v>1510822610</v>
      </c>
      <c r="FD191">
        <v>0</v>
      </c>
      <c r="FE191">
        <v>-0.09</v>
      </c>
      <c r="FF191">
        <v>-0.009</v>
      </c>
      <c r="FG191">
        <v>6.722</v>
      </c>
      <c r="FH191">
        <v>0.497</v>
      </c>
      <c r="FI191">
        <v>420</v>
      </c>
      <c r="FJ191">
        <v>24</v>
      </c>
      <c r="FK191">
        <v>0.26</v>
      </c>
      <c r="FL191">
        <v>0.06</v>
      </c>
      <c r="FM191">
        <v>0.538059125</v>
      </c>
      <c r="FN191">
        <v>0.0843844390243889</v>
      </c>
      <c r="FO191">
        <v>0.0168941389025714</v>
      </c>
      <c r="FP191">
        <v>1</v>
      </c>
      <c r="FQ191">
        <v>1</v>
      </c>
      <c r="FR191">
        <v>1</v>
      </c>
      <c r="FS191" t="s">
        <v>410</v>
      </c>
      <c r="FT191">
        <v>2.97342</v>
      </c>
      <c r="FU191">
        <v>2.75405</v>
      </c>
      <c r="FV191">
        <v>0.192145</v>
      </c>
      <c r="FW191">
        <v>0.195944</v>
      </c>
      <c r="FX191">
        <v>0.105945</v>
      </c>
      <c r="FY191">
        <v>0.105618</v>
      </c>
      <c r="FZ191">
        <v>31433.5</v>
      </c>
      <c r="GA191">
        <v>34129.7</v>
      </c>
      <c r="GB191">
        <v>35256.6</v>
      </c>
      <c r="GC191">
        <v>38491.3</v>
      </c>
      <c r="GD191">
        <v>44640.2</v>
      </c>
      <c r="GE191">
        <v>49699.1</v>
      </c>
      <c r="GF191">
        <v>55050.5</v>
      </c>
      <c r="GG191">
        <v>61710.5</v>
      </c>
      <c r="GH191">
        <v>1.99395</v>
      </c>
      <c r="GI191">
        <v>1.84403</v>
      </c>
      <c r="GJ191">
        <v>0.11858</v>
      </c>
      <c r="GK191">
        <v>0</v>
      </c>
      <c r="GL191">
        <v>25.5469</v>
      </c>
      <c r="GM191">
        <v>999.9</v>
      </c>
      <c r="GN191">
        <v>67.183</v>
      </c>
      <c r="GO191">
        <v>27.906</v>
      </c>
      <c r="GP191">
        <v>28.2941</v>
      </c>
      <c r="GQ191">
        <v>54.8993</v>
      </c>
      <c r="GR191">
        <v>49.4271</v>
      </c>
      <c r="GS191">
        <v>1</v>
      </c>
      <c r="GT191">
        <v>-0.0644817</v>
      </c>
      <c r="GU191">
        <v>0.647032</v>
      </c>
      <c r="GV191">
        <v>20.1491</v>
      </c>
      <c r="GW191">
        <v>5.19842</v>
      </c>
      <c r="GX191">
        <v>12.004</v>
      </c>
      <c r="GY191">
        <v>4.97555</v>
      </c>
      <c r="GZ191">
        <v>3.29303</v>
      </c>
      <c r="HA191">
        <v>999.9</v>
      </c>
      <c r="HB191">
        <v>9999</v>
      </c>
      <c r="HC191">
        <v>9999</v>
      </c>
      <c r="HD191">
        <v>9999</v>
      </c>
      <c r="HE191">
        <v>1.86279</v>
      </c>
      <c r="HF191">
        <v>1.86783</v>
      </c>
      <c r="HG191">
        <v>1.86764</v>
      </c>
      <c r="HH191">
        <v>1.86873</v>
      </c>
      <c r="HI191">
        <v>1.86961</v>
      </c>
      <c r="HJ191">
        <v>1.86567</v>
      </c>
      <c r="HK191">
        <v>1.86676</v>
      </c>
      <c r="HL191">
        <v>1.86813</v>
      </c>
      <c r="HM191">
        <v>5</v>
      </c>
      <c r="HN191">
        <v>0</v>
      </c>
      <c r="HO191">
        <v>0</v>
      </c>
      <c r="HP191">
        <v>0</v>
      </c>
      <c r="HQ191" t="s">
        <v>411</v>
      </c>
      <c r="HR191" t="s">
        <v>412</v>
      </c>
      <c r="HS191" t="s">
        <v>413</v>
      </c>
      <c r="HT191" t="s">
        <v>413</v>
      </c>
      <c r="HU191" t="s">
        <v>413</v>
      </c>
      <c r="HV191" t="s">
        <v>413</v>
      </c>
      <c r="HW191">
        <v>0</v>
      </c>
      <c r="HX191">
        <v>100</v>
      </c>
      <c r="HY191">
        <v>100</v>
      </c>
      <c r="HZ191">
        <v>11.68</v>
      </c>
      <c r="IA191">
        <v>0.5757</v>
      </c>
      <c r="IB191">
        <v>4.05733592392587</v>
      </c>
      <c r="IC191">
        <v>0.00686039997816796</v>
      </c>
      <c r="ID191">
        <v>-6.09800565113382e-07</v>
      </c>
      <c r="IE191">
        <v>-3.62270322714017e-11</v>
      </c>
      <c r="IF191">
        <v>0.00552775430249796</v>
      </c>
      <c r="IG191">
        <v>-0.0240141547127097</v>
      </c>
      <c r="IH191">
        <v>0.00268956239764471</v>
      </c>
      <c r="II191">
        <v>-3.17667099220491e-05</v>
      </c>
      <c r="IJ191">
        <v>-3</v>
      </c>
      <c r="IK191">
        <v>2046</v>
      </c>
      <c r="IL191">
        <v>1</v>
      </c>
      <c r="IM191">
        <v>25</v>
      </c>
      <c r="IN191">
        <v>-526.2</v>
      </c>
      <c r="IO191">
        <v>-526.2</v>
      </c>
      <c r="IP191">
        <v>2.57568</v>
      </c>
      <c r="IQ191">
        <v>2.58545</v>
      </c>
      <c r="IR191">
        <v>1.54785</v>
      </c>
      <c r="IS191">
        <v>2.30957</v>
      </c>
      <c r="IT191">
        <v>1.34644</v>
      </c>
      <c r="IU191">
        <v>2.41089</v>
      </c>
      <c r="IV191">
        <v>31.9805</v>
      </c>
      <c r="IW191">
        <v>14.7362</v>
      </c>
      <c r="IX191">
        <v>18</v>
      </c>
      <c r="IY191">
        <v>504.094</v>
      </c>
      <c r="IZ191">
        <v>408.008</v>
      </c>
      <c r="JA191">
        <v>23.8729</v>
      </c>
      <c r="JB191">
        <v>26.4333</v>
      </c>
      <c r="JC191">
        <v>30.0001</v>
      </c>
      <c r="JD191">
        <v>26.3911</v>
      </c>
      <c r="JE191">
        <v>26.3356</v>
      </c>
      <c r="JF191">
        <v>51.5598</v>
      </c>
      <c r="JG191">
        <v>22.4949</v>
      </c>
      <c r="JH191">
        <v>100</v>
      </c>
      <c r="JI191">
        <v>23.8527</v>
      </c>
      <c r="JJ191">
        <v>1322.45</v>
      </c>
      <c r="JK191">
        <v>24.6909</v>
      </c>
      <c r="JL191">
        <v>102.165</v>
      </c>
      <c r="JM191">
        <v>102.736</v>
      </c>
    </row>
    <row r="192" spans="1:273">
      <c r="A192">
        <v>176</v>
      </c>
      <c r="B192">
        <v>1510791040</v>
      </c>
      <c r="C192">
        <v>2788.40000009537</v>
      </c>
      <c r="D192" t="s">
        <v>762</v>
      </c>
      <c r="E192" t="s">
        <v>763</v>
      </c>
      <c r="F192">
        <v>5</v>
      </c>
      <c r="G192" t="s">
        <v>405</v>
      </c>
      <c r="H192" t="s">
        <v>406</v>
      </c>
      <c r="I192">
        <v>1510791032.17857</v>
      </c>
      <c r="J192">
        <f>(K192)/1000</f>
        <v>0</v>
      </c>
      <c r="K192">
        <f>IF(CZ192, AN192, AH192)</f>
        <v>0</v>
      </c>
      <c r="L192">
        <f>IF(CZ192, AI192, AG192)</f>
        <v>0</v>
      </c>
      <c r="M192">
        <f>DB192 - IF(AU192&gt;1, L192*CV192*100.0/(AW192*DP192), 0)</f>
        <v>0</v>
      </c>
      <c r="N192">
        <f>((T192-J192/2)*M192-L192)/(T192+J192/2)</f>
        <v>0</v>
      </c>
      <c r="O192">
        <f>N192*(DI192+DJ192)/1000.0</f>
        <v>0</v>
      </c>
      <c r="P192">
        <f>(DB192 - IF(AU192&gt;1, L192*CV192*100.0/(AW192*DP192), 0))*(DI192+DJ192)/1000.0</f>
        <v>0</v>
      </c>
      <c r="Q192">
        <f>2.0/((1/S192-1/R192)+SIGN(S192)*SQRT((1/S192-1/R192)*(1/S192-1/R192) + 4*CW192/((CW192+1)*(CW192+1))*(2*1/S192*1/R192-1/R192*1/R192)))</f>
        <v>0</v>
      </c>
      <c r="R192">
        <f>IF(LEFT(CX192,1)&lt;&gt;"0",IF(LEFT(CX192,1)="1",3.0,CY192),$D$5+$E$5*(DP192*DI192/($K$5*1000))+$F$5*(DP192*DI192/($K$5*1000))*MAX(MIN(CV192,$J$5),$I$5)*MAX(MIN(CV192,$J$5),$I$5)+$G$5*MAX(MIN(CV192,$J$5),$I$5)*(DP192*DI192/($K$5*1000))+$H$5*(DP192*DI192/($K$5*1000))*(DP192*DI192/($K$5*1000)))</f>
        <v>0</v>
      </c>
      <c r="S192">
        <f>J192*(1000-(1000*0.61365*exp(17.502*W192/(240.97+W192))/(DI192+DJ192)+DD192)/2)/(1000*0.61365*exp(17.502*W192/(240.97+W192))/(DI192+DJ192)-DD192)</f>
        <v>0</v>
      </c>
      <c r="T192">
        <f>1/((CW192+1)/(Q192/1.6)+1/(R192/1.37)) + CW192/((CW192+1)/(Q192/1.6) + CW192/(R192/1.37))</f>
        <v>0</v>
      </c>
      <c r="U192">
        <f>(CR192*CU192)</f>
        <v>0</v>
      </c>
      <c r="V192">
        <f>(DK192+(U192+2*0.95*5.67E-8*(((DK192+$B$7)+273)^4-(DK192+273)^4)-44100*J192)/(1.84*29.3*R192+8*0.95*5.67E-8*(DK192+273)^3))</f>
        <v>0</v>
      </c>
      <c r="W192">
        <f>($C$7*DL192+$D$7*DM192+$E$7*V192)</f>
        <v>0</v>
      </c>
      <c r="X192">
        <f>0.61365*exp(17.502*W192/(240.97+W192))</f>
        <v>0</v>
      </c>
      <c r="Y192">
        <f>(Z192/AA192*100)</f>
        <v>0</v>
      </c>
      <c r="Z192">
        <f>DD192*(DI192+DJ192)/1000</f>
        <v>0</v>
      </c>
      <c r="AA192">
        <f>0.61365*exp(17.502*DK192/(240.97+DK192))</f>
        <v>0</v>
      </c>
      <c r="AB192">
        <f>(X192-DD192*(DI192+DJ192)/1000)</f>
        <v>0</v>
      </c>
      <c r="AC192">
        <f>(-J192*44100)</f>
        <v>0</v>
      </c>
      <c r="AD192">
        <f>2*29.3*R192*0.92*(DK192-W192)</f>
        <v>0</v>
      </c>
      <c r="AE192">
        <f>2*0.95*5.67E-8*(((DK192+$B$7)+273)^4-(W192+273)^4)</f>
        <v>0</v>
      </c>
      <c r="AF192">
        <f>U192+AE192+AC192+AD192</f>
        <v>0</v>
      </c>
      <c r="AG192">
        <f>DH192*AU192*(DC192-DB192*(1000-AU192*DE192)/(1000-AU192*DD192))/(100*CV192)</f>
        <v>0</v>
      </c>
      <c r="AH192">
        <f>1000*DH192*AU192*(DD192-DE192)/(100*CV192*(1000-AU192*DD192))</f>
        <v>0</v>
      </c>
      <c r="AI192">
        <f>(AJ192 - AK192 - DI192*1E3/(8.314*(DK192+273.15)) * AM192/DH192 * AL192) * DH192/(100*CV192) * (1000 - DE192)/1000</f>
        <v>0</v>
      </c>
      <c r="AJ192">
        <v>1344.84856214427</v>
      </c>
      <c r="AK192">
        <v>1321.2186060606</v>
      </c>
      <c r="AL192">
        <v>3.51507049994024</v>
      </c>
      <c r="AM192">
        <v>64.2423246042722</v>
      </c>
      <c r="AN192">
        <f>(AP192 - AO192 + DI192*1E3/(8.314*(DK192+273.15)) * AR192/DH192 * AQ192) * DH192/(100*CV192) * 1000/(1000 - AP192)</f>
        <v>0</v>
      </c>
      <c r="AO192">
        <v>24.748752871399</v>
      </c>
      <c r="AP192">
        <v>25.2875757575758</v>
      </c>
      <c r="AQ192">
        <v>-0.000473310450084386</v>
      </c>
      <c r="AR192">
        <v>102.202052282038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MAX(0,($B$13+$C$13*DP192)/(1+$D$13*DP192)*DI192/(DK192+273)*$E$13)</f>
        <v>0</v>
      </c>
      <c r="AX192" t="s">
        <v>407</v>
      </c>
      <c r="AY192" t="s">
        <v>407</v>
      </c>
      <c r="AZ192">
        <v>0</v>
      </c>
      <c r="BA192">
        <v>0</v>
      </c>
      <c r="BB192">
        <f>1-AZ192/BA192</f>
        <v>0</v>
      </c>
      <c r="BC192">
        <v>0</v>
      </c>
      <c r="BD192" t="s">
        <v>407</v>
      </c>
      <c r="BE192" t="s">
        <v>407</v>
      </c>
      <c r="BF192">
        <v>0</v>
      </c>
      <c r="BG192">
        <v>0</v>
      </c>
      <c r="BH192">
        <f>1-BF192/BG192</f>
        <v>0</v>
      </c>
      <c r="BI192">
        <v>0.5</v>
      </c>
      <c r="BJ192">
        <f>CS192</f>
        <v>0</v>
      </c>
      <c r="BK192">
        <f>L192</f>
        <v>0</v>
      </c>
      <c r="BL192">
        <f>BH192*BI192*BJ192</f>
        <v>0</v>
      </c>
      <c r="BM192">
        <f>(BK192-BC192)/BJ192</f>
        <v>0</v>
      </c>
      <c r="BN192">
        <f>(BA192-BG192)/BG192</f>
        <v>0</v>
      </c>
      <c r="BO192">
        <f>AZ192/(BB192+AZ192/BG192)</f>
        <v>0</v>
      </c>
      <c r="BP192" t="s">
        <v>407</v>
      </c>
      <c r="BQ192">
        <v>0</v>
      </c>
      <c r="BR192">
        <f>IF(BQ192&lt;&gt;0, BQ192, BO192)</f>
        <v>0</v>
      </c>
      <c r="BS192">
        <f>1-BR192/BG192</f>
        <v>0</v>
      </c>
      <c r="BT192">
        <f>(BG192-BF192)/(BG192-BR192)</f>
        <v>0</v>
      </c>
      <c r="BU192">
        <f>(BA192-BG192)/(BA192-BR192)</f>
        <v>0</v>
      </c>
      <c r="BV192">
        <f>(BG192-BF192)/(BG192-AZ192)</f>
        <v>0</v>
      </c>
      <c r="BW192">
        <f>(BA192-BG192)/(BA192-AZ192)</f>
        <v>0</v>
      </c>
      <c r="BX192">
        <f>(BT192*BR192/BF192)</f>
        <v>0</v>
      </c>
      <c r="BY192">
        <f>(1-BX192)</f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f>$B$11*DQ192+$C$11*DR192+$F$11*EC192*(1-EF192)</f>
        <v>0</v>
      </c>
      <c r="CS192">
        <f>CR192*CT192</f>
        <v>0</v>
      </c>
      <c r="CT192">
        <f>($B$11*$D$9+$C$11*$D$9+$F$11*((EP192+EH192)/MAX(EP192+EH192+EQ192, 0.1)*$I$9+EQ192/MAX(EP192+EH192+EQ192, 0.1)*$J$9))/($B$11+$C$11+$F$11)</f>
        <v>0</v>
      </c>
      <c r="CU192">
        <f>($B$11*$K$9+$C$11*$K$9+$F$11*((EP192+EH192)/MAX(EP192+EH192+EQ192, 0.1)*$P$9+EQ192/MAX(EP192+EH192+EQ192, 0.1)*$Q$9))/($B$11+$C$11+$F$11)</f>
        <v>0</v>
      </c>
      <c r="CV192">
        <v>2.18</v>
      </c>
      <c r="CW192">
        <v>0.5</v>
      </c>
      <c r="CX192" t="s">
        <v>408</v>
      </c>
      <c r="CY192">
        <v>2</v>
      </c>
      <c r="CZ192" t="b">
        <v>1</v>
      </c>
      <c r="DA192">
        <v>1510791032.17857</v>
      </c>
      <c r="DB192">
        <v>1263.32964285714</v>
      </c>
      <c r="DC192">
        <v>1293.73285714286</v>
      </c>
      <c r="DD192">
        <v>25.2943678571429</v>
      </c>
      <c r="DE192">
        <v>24.7478964285714</v>
      </c>
      <c r="DF192">
        <v>1251.71178571429</v>
      </c>
      <c r="DG192">
        <v>24.7188642857143</v>
      </c>
      <c r="DH192">
        <v>500.084892857143</v>
      </c>
      <c r="DI192">
        <v>89.6066821428572</v>
      </c>
      <c r="DJ192">
        <v>0.0998988428571429</v>
      </c>
      <c r="DK192">
        <v>26.6484642857143</v>
      </c>
      <c r="DL192">
        <v>27.499625</v>
      </c>
      <c r="DM192">
        <v>999.9</v>
      </c>
      <c r="DN192">
        <v>0</v>
      </c>
      <c r="DO192">
        <v>0</v>
      </c>
      <c r="DP192">
        <v>10001.7878571429</v>
      </c>
      <c r="DQ192">
        <v>0</v>
      </c>
      <c r="DR192">
        <v>9.92953</v>
      </c>
      <c r="DS192">
        <v>-30.4030321428571</v>
      </c>
      <c r="DT192">
        <v>1296.11392857143</v>
      </c>
      <c r="DU192">
        <v>1326.56285714286</v>
      </c>
      <c r="DV192">
        <v>0.546472642857143</v>
      </c>
      <c r="DW192">
        <v>1293.73285714286</v>
      </c>
      <c r="DX192">
        <v>24.7478964285714</v>
      </c>
      <c r="DY192">
        <v>2.26654571428571</v>
      </c>
      <c r="DZ192">
        <v>2.21757678571429</v>
      </c>
      <c r="EA192">
        <v>19.4405892857143</v>
      </c>
      <c r="EB192">
        <v>19.0898607142857</v>
      </c>
      <c r="EC192">
        <v>2000.01964285714</v>
      </c>
      <c r="ED192">
        <v>0.979997142857143</v>
      </c>
      <c r="EE192">
        <v>0.0200030357142857</v>
      </c>
      <c r="EF192">
        <v>0</v>
      </c>
      <c r="EG192">
        <v>2.286875</v>
      </c>
      <c r="EH192">
        <v>0</v>
      </c>
      <c r="EI192">
        <v>3717.43214285714</v>
      </c>
      <c r="EJ192">
        <v>17300.3142857143</v>
      </c>
      <c r="EK192">
        <v>39.2476428571429</v>
      </c>
      <c r="EL192">
        <v>39.4685</v>
      </c>
      <c r="EM192">
        <v>38.9865</v>
      </c>
      <c r="EN192">
        <v>37.98875</v>
      </c>
      <c r="EO192">
        <v>38.5509285714286</v>
      </c>
      <c r="EP192">
        <v>1960.01678571429</v>
      </c>
      <c r="EQ192">
        <v>40.0042857142857</v>
      </c>
      <c r="ER192">
        <v>0</v>
      </c>
      <c r="ES192">
        <v>1679678388.5</v>
      </c>
      <c r="ET192">
        <v>0</v>
      </c>
      <c r="EU192">
        <v>2.270892</v>
      </c>
      <c r="EV192">
        <v>-0.789461534952946</v>
      </c>
      <c r="EW192">
        <v>-3.10846154627933</v>
      </c>
      <c r="EX192">
        <v>3717.418</v>
      </c>
      <c r="EY192">
        <v>15</v>
      </c>
      <c r="EZ192">
        <v>0</v>
      </c>
      <c r="FA192" t="s">
        <v>409</v>
      </c>
      <c r="FB192">
        <v>1510822609</v>
      </c>
      <c r="FC192">
        <v>1510822610</v>
      </c>
      <c r="FD192">
        <v>0</v>
      </c>
      <c r="FE192">
        <v>-0.09</v>
      </c>
      <c r="FF192">
        <v>-0.009</v>
      </c>
      <c r="FG192">
        <v>6.722</v>
      </c>
      <c r="FH192">
        <v>0.497</v>
      </c>
      <c r="FI192">
        <v>420</v>
      </c>
      <c r="FJ192">
        <v>24</v>
      </c>
      <c r="FK192">
        <v>0.26</v>
      </c>
      <c r="FL192">
        <v>0.06</v>
      </c>
      <c r="FM192">
        <v>0.5383091</v>
      </c>
      <c r="FN192">
        <v>0.12723305065666</v>
      </c>
      <c r="FO192">
        <v>0.0160942083850061</v>
      </c>
      <c r="FP192">
        <v>1</v>
      </c>
      <c r="FQ192">
        <v>1</v>
      </c>
      <c r="FR192">
        <v>1</v>
      </c>
      <c r="FS192" t="s">
        <v>410</v>
      </c>
      <c r="FT192">
        <v>2.97372</v>
      </c>
      <c r="FU192">
        <v>2.75378</v>
      </c>
      <c r="FV192">
        <v>0.193566</v>
      </c>
      <c r="FW192">
        <v>0.1973</v>
      </c>
      <c r="FX192">
        <v>0.105916</v>
      </c>
      <c r="FY192">
        <v>0.105621</v>
      </c>
      <c r="FZ192">
        <v>31378.6</v>
      </c>
      <c r="GA192">
        <v>34072.4</v>
      </c>
      <c r="GB192">
        <v>35257.1</v>
      </c>
      <c r="GC192">
        <v>38491.6</v>
      </c>
      <c r="GD192">
        <v>44642</v>
      </c>
      <c r="GE192">
        <v>49699</v>
      </c>
      <c r="GF192">
        <v>55050.9</v>
      </c>
      <c r="GG192">
        <v>61710.5</v>
      </c>
      <c r="GH192">
        <v>1.99375</v>
      </c>
      <c r="GI192">
        <v>1.84413</v>
      </c>
      <c r="GJ192">
        <v>0.119582</v>
      </c>
      <c r="GK192">
        <v>0</v>
      </c>
      <c r="GL192">
        <v>25.5416</v>
      </c>
      <c r="GM192">
        <v>999.9</v>
      </c>
      <c r="GN192">
        <v>67.183</v>
      </c>
      <c r="GO192">
        <v>27.885</v>
      </c>
      <c r="GP192">
        <v>28.2606</v>
      </c>
      <c r="GQ192">
        <v>55.0594</v>
      </c>
      <c r="GR192">
        <v>48.7901</v>
      </c>
      <c r="GS192">
        <v>1</v>
      </c>
      <c r="GT192">
        <v>-0.0645325</v>
      </c>
      <c r="GU192">
        <v>0.616465</v>
      </c>
      <c r="GV192">
        <v>20.149</v>
      </c>
      <c r="GW192">
        <v>5.19902</v>
      </c>
      <c r="GX192">
        <v>12.004</v>
      </c>
      <c r="GY192">
        <v>4.97555</v>
      </c>
      <c r="GZ192">
        <v>3.29298</v>
      </c>
      <c r="HA192">
        <v>999.9</v>
      </c>
      <c r="HB192">
        <v>9999</v>
      </c>
      <c r="HC192">
        <v>9999</v>
      </c>
      <c r="HD192">
        <v>9999</v>
      </c>
      <c r="HE192">
        <v>1.86279</v>
      </c>
      <c r="HF192">
        <v>1.86783</v>
      </c>
      <c r="HG192">
        <v>1.86762</v>
      </c>
      <c r="HH192">
        <v>1.86874</v>
      </c>
      <c r="HI192">
        <v>1.86959</v>
      </c>
      <c r="HJ192">
        <v>1.86567</v>
      </c>
      <c r="HK192">
        <v>1.86676</v>
      </c>
      <c r="HL192">
        <v>1.86813</v>
      </c>
      <c r="HM192">
        <v>5</v>
      </c>
      <c r="HN192">
        <v>0</v>
      </c>
      <c r="HO192">
        <v>0</v>
      </c>
      <c r="HP192">
        <v>0</v>
      </c>
      <c r="HQ192" t="s">
        <v>411</v>
      </c>
      <c r="HR192" t="s">
        <v>412</v>
      </c>
      <c r="HS192" t="s">
        <v>413</v>
      </c>
      <c r="HT192" t="s">
        <v>413</v>
      </c>
      <c r="HU192" t="s">
        <v>413</v>
      </c>
      <c r="HV192" t="s">
        <v>413</v>
      </c>
      <c r="HW192">
        <v>0</v>
      </c>
      <c r="HX192">
        <v>100</v>
      </c>
      <c r="HY192">
        <v>100</v>
      </c>
      <c r="HZ192">
        <v>11.75</v>
      </c>
      <c r="IA192">
        <v>0.5752</v>
      </c>
      <c r="IB192">
        <v>4.05733592392587</v>
      </c>
      <c r="IC192">
        <v>0.00686039997816796</v>
      </c>
      <c r="ID192">
        <v>-6.09800565113382e-07</v>
      </c>
      <c r="IE192">
        <v>-3.62270322714017e-11</v>
      </c>
      <c r="IF192">
        <v>0.00552775430249796</v>
      </c>
      <c r="IG192">
        <v>-0.0240141547127097</v>
      </c>
      <c r="IH192">
        <v>0.00268956239764471</v>
      </c>
      <c r="II192">
        <v>-3.17667099220491e-05</v>
      </c>
      <c r="IJ192">
        <v>-3</v>
      </c>
      <c r="IK192">
        <v>2046</v>
      </c>
      <c r="IL192">
        <v>1</v>
      </c>
      <c r="IM192">
        <v>25</v>
      </c>
      <c r="IN192">
        <v>-526.1</v>
      </c>
      <c r="IO192">
        <v>-526.2</v>
      </c>
      <c r="IP192">
        <v>2.59766</v>
      </c>
      <c r="IQ192">
        <v>2.58789</v>
      </c>
      <c r="IR192">
        <v>1.54785</v>
      </c>
      <c r="IS192">
        <v>2.30957</v>
      </c>
      <c r="IT192">
        <v>1.34644</v>
      </c>
      <c r="IU192">
        <v>2.45483</v>
      </c>
      <c r="IV192">
        <v>31.9805</v>
      </c>
      <c r="IW192">
        <v>14.7362</v>
      </c>
      <c r="IX192">
        <v>18</v>
      </c>
      <c r="IY192">
        <v>503.955</v>
      </c>
      <c r="IZ192">
        <v>408.052</v>
      </c>
      <c r="JA192">
        <v>23.8607</v>
      </c>
      <c r="JB192">
        <v>26.431</v>
      </c>
      <c r="JC192">
        <v>30</v>
      </c>
      <c r="JD192">
        <v>26.3903</v>
      </c>
      <c r="JE192">
        <v>26.3339</v>
      </c>
      <c r="JF192">
        <v>52.0001</v>
      </c>
      <c r="JG192">
        <v>22.4949</v>
      </c>
      <c r="JH192">
        <v>100</v>
      </c>
      <c r="JI192">
        <v>23.8651</v>
      </c>
      <c r="JJ192">
        <v>1342.6</v>
      </c>
      <c r="JK192">
        <v>24.6708</v>
      </c>
      <c r="JL192">
        <v>102.166</v>
      </c>
      <c r="JM192">
        <v>102.736</v>
      </c>
    </row>
    <row r="193" spans="1:273">
      <c r="A193">
        <v>177</v>
      </c>
      <c r="B193">
        <v>1510791045.5</v>
      </c>
      <c r="C193">
        <v>2793.90000009537</v>
      </c>
      <c r="D193" t="s">
        <v>764</v>
      </c>
      <c r="E193" t="s">
        <v>765</v>
      </c>
      <c r="F193">
        <v>5</v>
      </c>
      <c r="G193" t="s">
        <v>405</v>
      </c>
      <c r="H193" t="s">
        <v>406</v>
      </c>
      <c r="I193">
        <v>1510791037.75</v>
      </c>
      <c r="J193">
        <f>(K193)/1000</f>
        <v>0</v>
      </c>
      <c r="K193">
        <f>IF(CZ193, AN193, AH193)</f>
        <v>0</v>
      </c>
      <c r="L193">
        <f>IF(CZ193, AI193, AG193)</f>
        <v>0</v>
      </c>
      <c r="M193">
        <f>DB193 - IF(AU193&gt;1, L193*CV193*100.0/(AW193*DP193), 0)</f>
        <v>0</v>
      </c>
      <c r="N193">
        <f>((T193-J193/2)*M193-L193)/(T193+J193/2)</f>
        <v>0</v>
      </c>
      <c r="O193">
        <f>N193*(DI193+DJ193)/1000.0</f>
        <v>0</v>
      </c>
      <c r="P193">
        <f>(DB193 - IF(AU193&gt;1, L193*CV193*100.0/(AW193*DP193), 0))*(DI193+DJ193)/1000.0</f>
        <v>0</v>
      </c>
      <c r="Q193">
        <f>2.0/((1/S193-1/R193)+SIGN(S193)*SQRT((1/S193-1/R193)*(1/S193-1/R193) + 4*CW193/((CW193+1)*(CW193+1))*(2*1/S193*1/R193-1/R193*1/R193)))</f>
        <v>0</v>
      </c>
      <c r="R193">
        <f>IF(LEFT(CX193,1)&lt;&gt;"0",IF(LEFT(CX193,1)="1",3.0,CY193),$D$5+$E$5*(DP193*DI193/($K$5*1000))+$F$5*(DP193*DI193/($K$5*1000))*MAX(MIN(CV193,$J$5),$I$5)*MAX(MIN(CV193,$J$5),$I$5)+$G$5*MAX(MIN(CV193,$J$5),$I$5)*(DP193*DI193/($K$5*1000))+$H$5*(DP193*DI193/($K$5*1000))*(DP193*DI193/($K$5*1000)))</f>
        <v>0</v>
      </c>
      <c r="S193">
        <f>J193*(1000-(1000*0.61365*exp(17.502*W193/(240.97+W193))/(DI193+DJ193)+DD193)/2)/(1000*0.61365*exp(17.502*W193/(240.97+W193))/(DI193+DJ193)-DD193)</f>
        <v>0</v>
      </c>
      <c r="T193">
        <f>1/((CW193+1)/(Q193/1.6)+1/(R193/1.37)) + CW193/((CW193+1)/(Q193/1.6) + CW193/(R193/1.37))</f>
        <v>0</v>
      </c>
      <c r="U193">
        <f>(CR193*CU193)</f>
        <v>0</v>
      </c>
      <c r="V193">
        <f>(DK193+(U193+2*0.95*5.67E-8*(((DK193+$B$7)+273)^4-(DK193+273)^4)-44100*J193)/(1.84*29.3*R193+8*0.95*5.67E-8*(DK193+273)^3))</f>
        <v>0</v>
      </c>
      <c r="W193">
        <f>($C$7*DL193+$D$7*DM193+$E$7*V193)</f>
        <v>0</v>
      </c>
      <c r="X193">
        <f>0.61365*exp(17.502*W193/(240.97+W193))</f>
        <v>0</v>
      </c>
      <c r="Y193">
        <f>(Z193/AA193*100)</f>
        <v>0</v>
      </c>
      <c r="Z193">
        <f>DD193*(DI193+DJ193)/1000</f>
        <v>0</v>
      </c>
      <c r="AA193">
        <f>0.61365*exp(17.502*DK193/(240.97+DK193))</f>
        <v>0</v>
      </c>
      <c r="AB193">
        <f>(X193-DD193*(DI193+DJ193)/1000)</f>
        <v>0</v>
      </c>
      <c r="AC193">
        <f>(-J193*44100)</f>
        <v>0</v>
      </c>
      <c r="AD193">
        <f>2*29.3*R193*0.92*(DK193-W193)</f>
        <v>0</v>
      </c>
      <c r="AE193">
        <f>2*0.95*5.67E-8*(((DK193+$B$7)+273)^4-(W193+273)^4)</f>
        <v>0</v>
      </c>
      <c r="AF193">
        <f>U193+AE193+AC193+AD193</f>
        <v>0</v>
      </c>
      <c r="AG193">
        <f>DH193*AU193*(DC193-DB193*(1000-AU193*DE193)/(1000-AU193*DD193))/(100*CV193)</f>
        <v>0</v>
      </c>
      <c r="AH193">
        <f>1000*DH193*AU193*(DD193-DE193)/(100*CV193*(1000-AU193*DD193))</f>
        <v>0</v>
      </c>
      <c r="AI193">
        <f>(AJ193 - AK193 - DI193*1E3/(8.314*(DK193+273.15)) * AM193/DH193 * AL193) * DH193/(100*CV193) * (1000 - DE193)/1000</f>
        <v>0</v>
      </c>
      <c r="AJ193">
        <v>1363.0404604129</v>
      </c>
      <c r="AK193">
        <v>1339.80175757576</v>
      </c>
      <c r="AL193">
        <v>3.37248316438132</v>
      </c>
      <c r="AM193">
        <v>64.2423246042722</v>
      </c>
      <c r="AN193">
        <f>(AP193 - AO193 + DI193*1E3/(8.314*(DK193+273.15)) * AR193/DH193 * AQ193) * DH193/(100*CV193) * 1000/(1000 - AP193)</f>
        <v>0</v>
      </c>
      <c r="AO193">
        <v>24.749335000245</v>
      </c>
      <c r="AP193">
        <v>25.2808181818182</v>
      </c>
      <c r="AQ193">
        <v>-0.000119266577930196</v>
      </c>
      <c r="AR193">
        <v>102.202052282038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MAX(0,($B$13+$C$13*DP193)/(1+$D$13*DP193)*DI193/(DK193+273)*$E$13)</f>
        <v>0</v>
      </c>
      <c r="AX193" t="s">
        <v>407</v>
      </c>
      <c r="AY193" t="s">
        <v>407</v>
      </c>
      <c r="AZ193">
        <v>0</v>
      </c>
      <c r="BA193">
        <v>0</v>
      </c>
      <c r="BB193">
        <f>1-AZ193/BA193</f>
        <v>0</v>
      </c>
      <c r="BC193">
        <v>0</v>
      </c>
      <c r="BD193" t="s">
        <v>407</v>
      </c>
      <c r="BE193" t="s">
        <v>407</v>
      </c>
      <c r="BF193">
        <v>0</v>
      </c>
      <c r="BG193">
        <v>0</v>
      </c>
      <c r="BH193">
        <f>1-BF193/BG193</f>
        <v>0</v>
      </c>
      <c r="BI193">
        <v>0.5</v>
      </c>
      <c r="BJ193">
        <f>CS193</f>
        <v>0</v>
      </c>
      <c r="BK193">
        <f>L193</f>
        <v>0</v>
      </c>
      <c r="BL193">
        <f>BH193*BI193*BJ193</f>
        <v>0</v>
      </c>
      <c r="BM193">
        <f>(BK193-BC193)/BJ193</f>
        <v>0</v>
      </c>
      <c r="BN193">
        <f>(BA193-BG193)/BG193</f>
        <v>0</v>
      </c>
      <c r="BO193">
        <f>AZ193/(BB193+AZ193/BG193)</f>
        <v>0</v>
      </c>
      <c r="BP193" t="s">
        <v>407</v>
      </c>
      <c r="BQ193">
        <v>0</v>
      </c>
      <c r="BR193">
        <f>IF(BQ193&lt;&gt;0, BQ193, BO193)</f>
        <v>0</v>
      </c>
      <c r="BS193">
        <f>1-BR193/BG193</f>
        <v>0</v>
      </c>
      <c r="BT193">
        <f>(BG193-BF193)/(BG193-BR193)</f>
        <v>0</v>
      </c>
      <c r="BU193">
        <f>(BA193-BG193)/(BA193-BR193)</f>
        <v>0</v>
      </c>
      <c r="BV193">
        <f>(BG193-BF193)/(BG193-AZ193)</f>
        <v>0</v>
      </c>
      <c r="BW193">
        <f>(BA193-BG193)/(BA193-AZ193)</f>
        <v>0</v>
      </c>
      <c r="BX193">
        <f>(BT193*BR193/BF193)</f>
        <v>0</v>
      </c>
      <c r="BY193">
        <f>(1-BX193)</f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f>$B$11*DQ193+$C$11*DR193+$F$11*EC193*(1-EF193)</f>
        <v>0</v>
      </c>
      <c r="CS193">
        <f>CR193*CT193</f>
        <v>0</v>
      </c>
      <c r="CT193">
        <f>($B$11*$D$9+$C$11*$D$9+$F$11*((EP193+EH193)/MAX(EP193+EH193+EQ193, 0.1)*$I$9+EQ193/MAX(EP193+EH193+EQ193, 0.1)*$J$9))/($B$11+$C$11+$F$11)</f>
        <v>0</v>
      </c>
      <c r="CU193">
        <f>($B$11*$K$9+$C$11*$K$9+$F$11*((EP193+EH193)/MAX(EP193+EH193+EQ193, 0.1)*$P$9+EQ193/MAX(EP193+EH193+EQ193, 0.1)*$Q$9))/($B$11+$C$11+$F$11)</f>
        <v>0</v>
      </c>
      <c r="CV193">
        <v>2.18</v>
      </c>
      <c r="CW193">
        <v>0.5</v>
      </c>
      <c r="CX193" t="s">
        <v>408</v>
      </c>
      <c r="CY193">
        <v>2</v>
      </c>
      <c r="CZ193" t="b">
        <v>1</v>
      </c>
      <c r="DA193">
        <v>1510791037.75</v>
      </c>
      <c r="DB193">
        <v>1281.82928571429</v>
      </c>
      <c r="DC193">
        <v>1312.23035714286</v>
      </c>
      <c r="DD193">
        <v>25.2920607142857</v>
      </c>
      <c r="DE193">
        <v>24.7486107142857</v>
      </c>
      <c r="DF193">
        <v>1270.11607142857</v>
      </c>
      <c r="DG193">
        <v>24.7166642857143</v>
      </c>
      <c r="DH193">
        <v>500.083857142857</v>
      </c>
      <c r="DI193">
        <v>89.6059678571429</v>
      </c>
      <c r="DJ193">
        <v>0.0999228714285714</v>
      </c>
      <c r="DK193">
        <v>26.6449785714286</v>
      </c>
      <c r="DL193">
        <v>27.4966071428572</v>
      </c>
      <c r="DM193">
        <v>999.9</v>
      </c>
      <c r="DN193">
        <v>0</v>
      </c>
      <c r="DO193">
        <v>0</v>
      </c>
      <c r="DP193">
        <v>10010.0939285714</v>
      </c>
      <c r="DQ193">
        <v>0</v>
      </c>
      <c r="DR193">
        <v>9.92953</v>
      </c>
      <c r="DS193">
        <v>-30.4021642857143</v>
      </c>
      <c r="DT193">
        <v>1315.08964285714</v>
      </c>
      <c r="DU193">
        <v>1345.53107142857</v>
      </c>
      <c r="DV193">
        <v>0.543449964285714</v>
      </c>
      <c r="DW193">
        <v>1312.23035714286</v>
      </c>
      <c r="DX193">
        <v>24.7486107142857</v>
      </c>
      <c r="DY193">
        <v>2.26632107142857</v>
      </c>
      <c r="DZ193">
        <v>2.2176225</v>
      </c>
      <c r="EA193">
        <v>19.4389892857143</v>
      </c>
      <c r="EB193">
        <v>19.0901928571429</v>
      </c>
      <c r="EC193">
        <v>2000.04071428571</v>
      </c>
      <c r="ED193">
        <v>0.9799955</v>
      </c>
      <c r="EE193">
        <v>0.02000465</v>
      </c>
      <c r="EF193">
        <v>0</v>
      </c>
      <c r="EG193">
        <v>2.26850357142857</v>
      </c>
      <c r="EH193">
        <v>0</v>
      </c>
      <c r="EI193">
        <v>3717.26</v>
      </c>
      <c r="EJ193">
        <v>17300.4892857143</v>
      </c>
      <c r="EK193">
        <v>39.223</v>
      </c>
      <c r="EL193">
        <v>39.446</v>
      </c>
      <c r="EM193">
        <v>38.964</v>
      </c>
      <c r="EN193">
        <v>37.96625</v>
      </c>
      <c r="EO193">
        <v>38.5287857142857</v>
      </c>
      <c r="EP193">
        <v>1960.03357142857</v>
      </c>
      <c r="EQ193">
        <v>40.0107142857143</v>
      </c>
      <c r="ER193">
        <v>0</v>
      </c>
      <c r="ES193">
        <v>1679678393.9</v>
      </c>
      <c r="ET193">
        <v>0</v>
      </c>
      <c r="EU193">
        <v>2.2756</v>
      </c>
      <c r="EV193">
        <v>1.25675214192534</v>
      </c>
      <c r="EW193">
        <v>-3.02017094539896</v>
      </c>
      <c r="EX193">
        <v>3717.19692307692</v>
      </c>
      <c r="EY193">
        <v>15</v>
      </c>
      <c r="EZ193">
        <v>0</v>
      </c>
      <c r="FA193" t="s">
        <v>409</v>
      </c>
      <c r="FB193">
        <v>1510822609</v>
      </c>
      <c r="FC193">
        <v>1510822610</v>
      </c>
      <c r="FD193">
        <v>0</v>
      </c>
      <c r="FE193">
        <v>-0.09</v>
      </c>
      <c r="FF193">
        <v>-0.009</v>
      </c>
      <c r="FG193">
        <v>6.722</v>
      </c>
      <c r="FH193">
        <v>0.497</v>
      </c>
      <c r="FI193">
        <v>420</v>
      </c>
      <c r="FJ193">
        <v>24</v>
      </c>
      <c r="FK193">
        <v>0.26</v>
      </c>
      <c r="FL193">
        <v>0.06</v>
      </c>
      <c r="FM193">
        <v>0.5441518</v>
      </c>
      <c r="FN193">
        <v>-0.0511016735459675</v>
      </c>
      <c r="FO193">
        <v>0.00794460780718596</v>
      </c>
      <c r="FP193">
        <v>1</v>
      </c>
      <c r="FQ193">
        <v>1</v>
      </c>
      <c r="FR193">
        <v>1</v>
      </c>
      <c r="FS193" t="s">
        <v>410</v>
      </c>
      <c r="FT193">
        <v>2.97368</v>
      </c>
      <c r="FU193">
        <v>2.75397</v>
      </c>
      <c r="FV193">
        <v>0.195232</v>
      </c>
      <c r="FW193">
        <v>0.199001</v>
      </c>
      <c r="FX193">
        <v>0.105895</v>
      </c>
      <c r="FY193">
        <v>0.105618</v>
      </c>
      <c r="FZ193">
        <v>31313.9</v>
      </c>
      <c r="GA193">
        <v>34000.1</v>
      </c>
      <c r="GB193">
        <v>35257.1</v>
      </c>
      <c r="GC193">
        <v>38491.4</v>
      </c>
      <c r="GD193">
        <v>44643.7</v>
      </c>
      <c r="GE193">
        <v>49699</v>
      </c>
      <c r="GF193">
        <v>55051.5</v>
      </c>
      <c r="GG193">
        <v>61710.3</v>
      </c>
      <c r="GH193">
        <v>1.99392</v>
      </c>
      <c r="GI193">
        <v>1.84448</v>
      </c>
      <c r="GJ193">
        <v>0.120062</v>
      </c>
      <c r="GK193">
        <v>0</v>
      </c>
      <c r="GL193">
        <v>25.5357</v>
      </c>
      <c r="GM193">
        <v>999.9</v>
      </c>
      <c r="GN193">
        <v>67.183</v>
      </c>
      <c r="GO193">
        <v>27.906</v>
      </c>
      <c r="GP193">
        <v>28.2974</v>
      </c>
      <c r="GQ193">
        <v>54.9794</v>
      </c>
      <c r="GR193">
        <v>48.7821</v>
      </c>
      <c r="GS193">
        <v>1</v>
      </c>
      <c r="GT193">
        <v>-0.0645503</v>
      </c>
      <c r="GU193">
        <v>0.59957</v>
      </c>
      <c r="GV193">
        <v>20.1493</v>
      </c>
      <c r="GW193">
        <v>5.19872</v>
      </c>
      <c r="GX193">
        <v>12.004</v>
      </c>
      <c r="GY193">
        <v>4.9754</v>
      </c>
      <c r="GZ193">
        <v>3.29298</v>
      </c>
      <c r="HA193">
        <v>999.9</v>
      </c>
      <c r="HB193">
        <v>9999</v>
      </c>
      <c r="HC193">
        <v>9999</v>
      </c>
      <c r="HD193">
        <v>9999</v>
      </c>
      <c r="HE193">
        <v>1.8628</v>
      </c>
      <c r="HF193">
        <v>1.86783</v>
      </c>
      <c r="HG193">
        <v>1.8676</v>
      </c>
      <c r="HH193">
        <v>1.86874</v>
      </c>
      <c r="HI193">
        <v>1.86956</v>
      </c>
      <c r="HJ193">
        <v>1.86567</v>
      </c>
      <c r="HK193">
        <v>1.86676</v>
      </c>
      <c r="HL193">
        <v>1.86813</v>
      </c>
      <c r="HM193">
        <v>5</v>
      </c>
      <c r="HN193">
        <v>0</v>
      </c>
      <c r="HO193">
        <v>0</v>
      </c>
      <c r="HP193">
        <v>0</v>
      </c>
      <c r="HQ193" t="s">
        <v>411</v>
      </c>
      <c r="HR193" t="s">
        <v>412</v>
      </c>
      <c r="HS193" t="s">
        <v>413</v>
      </c>
      <c r="HT193" t="s">
        <v>413</v>
      </c>
      <c r="HU193" t="s">
        <v>413</v>
      </c>
      <c r="HV193" t="s">
        <v>413</v>
      </c>
      <c r="HW193">
        <v>0</v>
      </c>
      <c r="HX193">
        <v>100</v>
      </c>
      <c r="HY193">
        <v>100</v>
      </c>
      <c r="HZ193">
        <v>11.85</v>
      </c>
      <c r="IA193">
        <v>0.5748</v>
      </c>
      <c r="IB193">
        <v>4.05733592392587</v>
      </c>
      <c r="IC193">
        <v>0.00686039997816796</v>
      </c>
      <c r="ID193">
        <v>-6.09800565113382e-07</v>
      </c>
      <c r="IE193">
        <v>-3.62270322714017e-11</v>
      </c>
      <c r="IF193">
        <v>0.00552775430249796</v>
      </c>
      <c r="IG193">
        <v>-0.0240141547127097</v>
      </c>
      <c r="IH193">
        <v>0.00268956239764471</v>
      </c>
      <c r="II193">
        <v>-3.17667099220491e-05</v>
      </c>
      <c r="IJ193">
        <v>-3</v>
      </c>
      <c r="IK193">
        <v>2046</v>
      </c>
      <c r="IL193">
        <v>1</v>
      </c>
      <c r="IM193">
        <v>25</v>
      </c>
      <c r="IN193">
        <v>-526.1</v>
      </c>
      <c r="IO193">
        <v>-526.1</v>
      </c>
      <c r="IP193">
        <v>2.62817</v>
      </c>
      <c r="IQ193">
        <v>2.59033</v>
      </c>
      <c r="IR193">
        <v>1.54785</v>
      </c>
      <c r="IS193">
        <v>2.30957</v>
      </c>
      <c r="IT193">
        <v>1.34644</v>
      </c>
      <c r="IU193">
        <v>2.43042</v>
      </c>
      <c r="IV193">
        <v>31.9805</v>
      </c>
      <c r="IW193">
        <v>14.7362</v>
      </c>
      <c r="IX193">
        <v>18</v>
      </c>
      <c r="IY193">
        <v>504.056</v>
      </c>
      <c r="IZ193">
        <v>408.244</v>
      </c>
      <c r="JA193">
        <v>23.8656</v>
      </c>
      <c r="JB193">
        <v>26.431</v>
      </c>
      <c r="JC193">
        <v>30</v>
      </c>
      <c r="JD193">
        <v>26.3888</v>
      </c>
      <c r="JE193">
        <v>26.3335</v>
      </c>
      <c r="JF193">
        <v>52.5931</v>
      </c>
      <c r="JG193">
        <v>22.4949</v>
      </c>
      <c r="JH193">
        <v>100</v>
      </c>
      <c r="JI193">
        <v>23.8652</v>
      </c>
      <c r="JJ193">
        <v>1356.09</v>
      </c>
      <c r="JK193">
        <v>24.6486</v>
      </c>
      <c r="JL193">
        <v>102.167</v>
      </c>
      <c r="JM193">
        <v>102.736</v>
      </c>
    </row>
    <row r="194" spans="1:273">
      <c r="A194">
        <v>178</v>
      </c>
      <c r="B194">
        <v>1510791050.5</v>
      </c>
      <c r="C194">
        <v>2798.90000009537</v>
      </c>
      <c r="D194" t="s">
        <v>766</v>
      </c>
      <c r="E194" t="s">
        <v>767</v>
      </c>
      <c r="F194">
        <v>5</v>
      </c>
      <c r="G194" t="s">
        <v>405</v>
      </c>
      <c r="H194" t="s">
        <v>406</v>
      </c>
      <c r="I194">
        <v>1510791043.01852</v>
      </c>
      <c r="J194">
        <f>(K194)/1000</f>
        <v>0</v>
      </c>
      <c r="K194">
        <f>IF(CZ194, AN194, AH194)</f>
        <v>0</v>
      </c>
      <c r="L194">
        <f>IF(CZ194, AI194, AG194)</f>
        <v>0</v>
      </c>
      <c r="M194">
        <f>DB194 - IF(AU194&gt;1, L194*CV194*100.0/(AW194*DP194), 0)</f>
        <v>0</v>
      </c>
      <c r="N194">
        <f>((T194-J194/2)*M194-L194)/(T194+J194/2)</f>
        <v>0</v>
      </c>
      <c r="O194">
        <f>N194*(DI194+DJ194)/1000.0</f>
        <v>0</v>
      </c>
      <c r="P194">
        <f>(DB194 - IF(AU194&gt;1, L194*CV194*100.0/(AW194*DP194), 0))*(DI194+DJ194)/1000.0</f>
        <v>0</v>
      </c>
      <c r="Q194">
        <f>2.0/((1/S194-1/R194)+SIGN(S194)*SQRT((1/S194-1/R194)*(1/S194-1/R194) + 4*CW194/((CW194+1)*(CW194+1))*(2*1/S194*1/R194-1/R194*1/R194)))</f>
        <v>0</v>
      </c>
      <c r="R194">
        <f>IF(LEFT(CX194,1)&lt;&gt;"0",IF(LEFT(CX194,1)="1",3.0,CY194),$D$5+$E$5*(DP194*DI194/($K$5*1000))+$F$5*(DP194*DI194/($K$5*1000))*MAX(MIN(CV194,$J$5),$I$5)*MAX(MIN(CV194,$J$5),$I$5)+$G$5*MAX(MIN(CV194,$J$5),$I$5)*(DP194*DI194/($K$5*1000))+$H$5*(DP194*DI194/($K$5*1000))*(DP194*DI194/($K$5*1000)))</f>
        <v>0</v>
      </c>
      <c r="S194">
        <f>J194*(1000-(1000*0.61365*exp(17.502*W194/(240.97+W194))/(DI194+DJ194)+DD194)/2)/(1000*0.61365*exp(17.502*W194/(240.97+W194))/(DI194+DJ194)-DD194)</f>
        <v>0</v>
      </c>
      <c r="T194">
        <f>1/((CW194+1)/(Q194/1.6)+1/(R194/1.37)) + CW194/((CW194+1)/(Q194/1.6) + CW194/(R194/1.37))</f>
        <v>0</v>
      </c>
      <c r="U194">
        <f>(CR194*CU194)</f>
        <v>0</v>
      </c>
      <c r="V194">
        <f>(DK194+(U194+2*0.95*5.67E-8*(((DK194+$B$7)+273)^4-(DK194+273)^4)-44100*J194)/(1.84*29.3*R194+8*0.95*5.67E-8*(DK194+273)^3))</f>
        <v>0</v>
      </c>
      <c r="W194">
        <f>($C$7*DL194+$D$7*DM194+$E$7*V194)</f>
        <v>0</v>
      </c>
      <c r="X194">
        <f>0.61365*exp(17.502*W194/(240.97+W194))</f>
        <v>0</v>
      </c>
      <c r="Y194">
        <f>(Z194/AA194*100)</f>
        <v>0</v>
      </c>
      <c r="Z194">
        <f>DD194*(DI194+DJ194)/1000</f>
        <v>0</v>
      </c>
      <c r="AA194">
        <f>0.61365*exp(17.502*DK194/(240.97+DK194))</f>
        <v>0</v>
      </c>
      <c r="AB194">
        <f>(X194-DD194*(DI194+DJ194)/1000)</f>
        <v>0</v>
      </c>
      <c r="AC194">
        <f>(-J194*44100)</f>
        <v>0</v>
      </c>
      <c r="AD194">
        <f>2*29.3*R194*0.92*(DK194-W194)</f>
        <v>0</v>
      </c>
      <c r="AE194">
        <f>2*0.95*5.67E-8*(((DK194+$B$7)+273)^4-(W194+273)^4)</f>
        <v>0</v>
      </c>
      <c r="AF194">
        <f>U194+AE194+AC194+AD194</f>
        <v>0</v>
      </c>
      <c r="AG194">
        <f>DH194*AU194*(DC194-DB194*(1000-AU194*DE194)/(1000-AU194*DD194))/(100*CV194)</f>
        <v>0</v>
      </c>
      <c r="AH194">
        <f>1000*DH194*AU194*(DD194-DE194)/(100*CV194*(1000-AU194*DD194))</f>
        <v>0</v>
      </c>
      <c r="AI194">
        <f>(AJ194 - AK194 - DI194*1E3/(8.314*(DK194+273.15)) * AM194/DH194 * AL194) * DH194/(100*CV194) * (1000 - DE194)/1000</f>
        <v>0</v>
      </c>
      <c r="AJ194">
        <v>1380.7520615574</v>
      </c>
      <c r="AK194">
        <v>1357.13303030303</v>
      </c>
      <c r="AL194">
        <v>3.45629173234197</v>
      </c>
      <c r="AM194">
        <v>64.2423246042722</v>
      </c>
      <c r="AN194">
        <f>(AP194 - AO194 + DI194*1E3/(8.314*(DK194+273.15)) * AR194/DH194 * AQ194) * DH194/(100*CV194) * 1000/(1000 - AP194)</f>
        <v>0</v>
      </c>
      <c r="AO194">
        <v>24.748072106172</v>
      </c>
      <c r="AP194">
        <v>25.2734163636364</v>
      </c>
      <c r="AQ194">
        <v>-0.000168708304201702</v>
      </c>
      <c r="AR194">
        <v>102.202052282038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MAX(0,($B$13+$C$13*DP194)/(1+$D$13*DP194)*DI194/(DK194+273)*$E$13)</f>
        <v>0</v>
      </c>
      <c r="AX194" t="s">
        <v>407</v>
      </c>
      <c r="AY194" t="s">
        <v>407</v>
      </c>
      <c r="AZ194">
        <v>0</v>
      </c>
      <c r="BA194">
        <v>0</v>
      </c>
      <c r="BB194">
        <f>1-AZ194/BA194</f>
        <v>0</v>
      </c>
      <c r="BC194">
        <v>0</v>
      </c>
      <c r="BD194" t="s">
        <v>407</v>
      </c>
      <c r="BE194" t="s">
        <v>407</v>
      </c>
      <c r="BF194">
        <v>0</v>
      </c>
      <c r="BG194">
        <v>0</v>
      </c>
      <c r="BH194">
        <f>1-BF194/BG194</f>
        <v>0</v>
      </c>
      <c r="BI194">
        <v>0.5</v>
      </c>
      <c r="BJ194">
        <f>CS194</f>
        <v>0</v>
      </c>
      <c r="BK194">
        <f>L194</f>
        <v>0</v>
      </c>
      <c r="BL194">
        <f>BH194*BI194*BJ194</f>
        <v>0</v>
      </c>
      <c r="BM194">
        <f>(BK194-BC194)/BJ194</f>
        <v>0</v>
      </c>
      <c r="BN194">
        <f>(BA194-BG194)/BG194</f>
        <v>0</v>
      </c>
      <c r="BO194">
        <f>AZ194/(BB194+AZ194/BG194)</f>
        <v>0</v>
      </c>
      <c r="BP194" t="s">
        <v>407</v>
      </c>
      <c r="BQ194">
        <v>0</v>
      </c>
      <c r="BR194">
        <f>IF(BQ194&lt;&gt;0, BQ194, BO194)</f>
        <v>0</v>
      </c>
      <c r="BS194">
        <f>1-BR194/BG194</f>
        <v>0</v>
      </c>
      <c r="BT194">
        <f>(BG194-BF194)/(BG194-BR194)</f>
        <v>0</v>
      </c>
      <c r="BU194">
        <f>(BA194-BG194)/(BA194-BR194)</f>
        <v>0</v>
      </c>
      <c r="BV194">
        <f>(BG194-BF194)/(BG194-AZ194)</f>
        <v>0</v>
      </c>
      <c r="BW194">
        <f>(BA194-BG194)/(BA194-AZ194)</f>
        <v>0</v>
      </c>
      <c r="BX194">
        <f>(BT194*BR194/BF194)</f>
        <v>0</v>
      </c>
      <c r="BY194">
        <f>(1-BX194)</f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f>$B$11*DQ194+$C$11*DR194+$F$11*EC194*(1-EF194)</f>
        <v>0</v>
      </c>
      <c r="CS194">
        <f>CR194*CT194</f>
        <v>0</v>
      </c>
      <c r="CT194">
        <f>($B$11*$D$9+$C$11*$D$9+$F$11*((EP194+EH194)/MAX(EP194+EH194+EQ194, 0.1)*$I$9+EQ194/MAX(EP194+EH194+EQ194, 0.1)*$J$9))/($B$11+$C$11+$F$11)</f>
        <v>0</v>
      </c>
      <c r="CU194">
        <f>($B$11*$K$9+$C$11*$K$9+$F$11*((EP194+EH194)/MAX(EP194+EH194+EQ194, 0.1)*$P$9+EQ194/MAX(EP194+EH194+EQ194, 0.1)*$Q$9))/($B$11+$C$11+$F$11)</f>
        <v>0</v>
      </c>
      <c r="CV194">
        <v>2.18</v>
      </c>
      <c r="CW194">
        <v>0.5</v>
      </c>
      <c r="CX194" t="s">
        <v>408</v>
      </c>
      <c r="CY194">
        <v>2</v>
      </c>
      <c r="CZ194" t="b">
        <v>1</v>
      </c>
      <c r="DA194">
        <v>1510791043.01852</v>
      </c>
      <c r="DB194">
        <v>1299.42518518519</v>
      </c>
      <c r="DC194">
        <v>1330.11259259259</v>
      </c>
      <c r="DD194">
        <v>25.2832777777778</v>
      </c>
      <c r="DE194">
        <v>24.7486259259259</v>
      </c>
      <c r="DF194">
        <v>1287.62296296296</v>
      </c>
      <c r="DG194">
        <v>24.7083</v>
      </c>
      <c r="DH194">
        <v>500.078925925926</v>
      </c>
      <c r="DI194">
        <v>89.6061481481482</v>
      </c>
      <c r="DJ194">
        <v>0.0999952185185185</v>
      </c>
      <c r="DK194">
        <v>26.638662962963</v>
      </c>
      <c r="DL194">
        <v>27.4998555555556</v>
      </c>
      <c r="DM194">
        <v>999.9</v>
      </c>
      <c r="DN194">
        <v>0</v>
      </c>
      <c r="DO194">
        <v>0</v>
      </c>
      <c r="DP194">
        <v>10000.9937037037</v>
      </c>
      <c r="DQ194">
        <v>0</v>
      </c>
      <c r="DR194">
        <v>9.92953</v>
      </c>
      <c r="DS194">
        <v>-30.6887259259259</v>
      </c>
      <c r="DT194">
        <v>1333.13037037037</v>
      </c>
      <c r="DU194">
        <v>1363.86703703704</v>
      </c>
      <c r="DV194">
        <v>0.534649555555555</v>
      </c>
      <c r="DW194">
        <v>1330.11259259259</v>
      </c>
      <c r="DX194">
        <v>24.7486259259259</v>
      </c>
      <c r="DY194">
        <v>2.26553740740741</v>
      </c>
      <c r="DZ194">
        <v>2.21762888888889</v>
      </c>
      <c r="EA194">
        <v>19.433437037037</v>
      </c>
      <c r="EB194">
        <v>19.090237037037</v>
      </c>
      <c r="EC194">
        <v>2000.02185185185</v>
      </c>
      <c r="ED194">
        <v>0.97999537037037</v>
      </c>
      <c r="EE194">
        <v>0.0200047703703704</v>
      </c>
      <c r="EF194">
        <v>0</v>
      </c>
      <c r="EG194">
        <v>2.31855555555556</v>
      </c>
      <c r="EH194">
        <v>0</v>
      </c>
      <c r="EI194">
        <v>3717.04555555556</v>
      </c>
      <c r="EJ194">
        <v>17300.3222222222</v>
      </c>
      <c r="EK194">
        <v>39.201</v>
      </c>
      <c r="EL194">
        <v>39.4278148148148</v>
      </c>
      <c r="EM194">
        <v>38.9416666666667</v>
      </c>
      <c r="EN194">
        <v>37.944</v>
      </c>
      <c r="EO194">
        <v>38.5068888888889</v>
      </c>
      <c r="EP194">
        <v>1960.0137037037</v>
      </c>
      <c r="EQ194">
        <v>40.012962962963</v>
      </c>
      <c r="ER194">
        <v>0</v>
      </c>
      <c r="ES194">
        <v>1679678398.7</v>
      </c>
      <c r="ET194">
        <v>0</v>
      </c>
      <c r="EU194">
        <v>2.31791538461538</v>
      </c>
      <c r="EV194">
        <v>0.0505025687503553</v>
      </c>
      <c r="EW194">
        <v>-1.73641027036871</v>
      </c>
      <c r="EX194">
        <v>3717.015</v>
      </c>
      <c r="EY194">
        <v>15</v>
      </c>
      <c r="EZ194">
        <v>0</v>
      </c>
      <c r="FA194" t="s">
        <v>409</v>
      </c>
      <c r="FB194">
        <v>1510822609</v>
      </c>
      <c r="FC194">
        <v>1510822610</v>
      </c>
      <c r="FD194">
        <v>0</v>
      </c>
      <c r="FE194">
        <v>-0.09</v>
      </c>
      <c r="FF194">
        <v>-0.009</v>
      </c>
      <c r="FG194">
        <v>6.722</v>
      </c>
      <c r="FH194">
        <v>0.497</v>
      </c>
      <c r="FI194">
        <v>420</v>
      </c>
      <c r="FJ194">
        <v>24</v>
      </c>
      <c r="FK194">
        <v>0.26</v>
      </c>
      <c r="FL194">
        <v>0.06</v>
      </c>
      <c r="FM194">
        <v>0.54102685</v>
      </c>
      <c r="FN194">
        <v>-0.0997711969981238</v>
      </c>
      <c r="FO194">
        <v>0.00969639546313474</v>
      </c>
      <c r="FP194">
        <v>1</v>
      </c>
      <c r="FQ194">
        <v>1</v>
      </c>
      <c r="FR194">
        <v>1</v>
      </c>
      <c r="FS194" t="s">
        <v>410</v>
      </c>
      <c r="FT194">
        <v>2.97354</v>
      </c>
      <c r="FU194">
        <v>2.75396</v>
      </c>
      <c r="FV194">
        <v>0.196767</v>
      </c>
      <c r="FW194">
        <v>0.200443</v>
      </c>
      <c r="FX194">
        <v>0.105874</v>
      </c>
      <c r="FY194">
        <v>0.105613</v>
      </c>
      <c r="FZ194">
        <v>31254.5</v>
      </c>
      <c r="GA194">
        <v>33939</v>
      </c>
      <c r="GB194">
        <v>35257.4</v>
      </c>
      <c r="GC194">
        <v>38491.5</v>
      </c>
      <c r="GD194">
        <v>44645</v>
      </c>
      <c r="GE194">
        <v>49699.7</v>
      </c>
      <c r="GF194">
        <v>55051.8</v>
      </c>
      <c r="GG194">
        <v>61710.7</v>
      </c>
      <c r="GH194">
        <v>1.994</v>
      </c>
      <c r="GI194">
        <v>1.84442</v>
      </c>
      <c r="GJ194">
        <v>0.120487</v>
      </c>
      <c r="GK194">
        <v>0</v>
      </c>
      <c r="GL194">
        <v>25.5303</v>
      </c>
      <c r="GM194">
        <v>999.9</v>
      </c>
      <c r="GN194">
        <v>67.183</v>
      </c>
      <c r="GO194">
        <v>27.906</v>
      </c>
      <c r="GP194">
        <v>28.2995</v>
      </c>
      <c r="GQ194">
        <v>54.8093</v>
      </c>
      <c r="GR194">
        <v>48.9343</v>
      </c>
      <c r="GS194">
        <v>1</v>
      </c>
      <c r="GT194">
        <v>-0.0646494</v>
      </c>
      <c r="GU194">
        <v>0.60043</v>
      </c>
      <c r="GV194">
        <v>20.1492</v>
      </c>
      <c r="GW194">
        <v>5.19827</v>
      </c>
      <c r="GX194">
        <v>12.004</v>
      </c>
      <c r="GY194">
        <v>4.97525</v>
      </c>
      <c r="GZ194">
        <v>3.2929</v>
      </c>
      <c r="HA194">
        <v>999.9</v>
      </c>
      <c r="HB194">
        <v>9999</v>
      </c>
      <c r="HC194">
        <v>9999</v>
      </c>
      <c r="HD194">
        <v>9999</v>
      </c>
      <c r="HE194">
        <v>1.8628</v>
      </c>
      <c r="HF194">
        <v>1.86783</v>
      </c>
      <c r="HG194">
        <v>1.86762</v>
      </c>
      <c r="HH194">
        <v>1.86873</v>
      </c>
      <c r="HI194">
        <v>1.86961</v>
      </c>
      <c r="HJ194">
        <v>1.86567</v>
      </c>
      <c r="HK194">
        <v>1.86676</v>
      </c>
      <c r="HL194">
        <v>1.86813</v>
      </c>
      <c r="HM194">
        <v>5</v>
      </c>
      <c r="HN194">
        <v>0</v>
      </c>
      <c r="HO194">
        <v>0</v>
      </c>
      <c r="HP194">
        <v>0</v>
      </c>
      <c r="HQ194" t="s">
        <v>411</v>
      </c>
      <c r="HR194" t="s">
        <v>412</v>
      </c>
      <c r="HS194" t="s">
        <v>413</v>
      </c>
      <c r="HT194" t="s">
        <v>413</v>
      </c>
      <c r="HU194" t="s">
        <v>413</v>
      </c>
      <c r="HV194" t="s">
        <v>413</v>
      </c>
      <c r="HW194">
        <v>0</v>
      </c>
      <c r="HX194">
        <v>100</v>
      </c>
      <c r="HY194">
        <v>100</v>
      </c>
      <c r="HZ194">
        <v>11.93</v>
      </c>
      <c r="IA194">
        <v>0.5744</v>
      </c>
      <c r="IB194">
        <v>4.05733592392587</v>
      </c>
      <c r="IC194">
        <v>0.00686039997816796</v>
      </c>
      <c r="ID194">
        <v>-6.09800565113382e-07</v>
      </c>
      <c r="IE194">
        <v>-3.62270322714017e-11</v>
      </c>
      <c r="IF194">
        <v>0.00552775430249796</v>
      </c>
      <c r="IG194">
        <v>-0.0240141547127097</v>
      </c>
      <c r="IH194">
        <v>0.00268956239764471</v>
      </c>
      <c r="II194">
        <v>-3.17667099220491e-05</v>
      </c>
      <c r="IJ194">
        <v>-3</v>
      </c>
      <c r="IK194">
        <v>2046</v>
      </c>
      <c r="IL194">
        <v>1</v>
      </c>
      <c r="IM194">
        <v>25</v>
      </c>
      <c r="IN194">
        <v>-526</v>
      </c>
      <c r="IO194">
        <v>-526</v>
      </c>
      <c r="IP194">
        <v>2.65015</v>
      </c>
      <c r="IQ194">
        <v>2.59888</v>
      </c>
      <c r="IR194">
        <v>1.54785</v>
      </c>
      <c r="IS194">
        <v>2.30957</v>
      </c>
      <c r="IT194">
        <v>1.34644</v>
      </c>
      <c r="IU194">
        <v>2.33032</v>
      </c>
      <c r="IV194">
        <v>31.9805</v>
      </c>
      <c r="IW194">
        <v>14.7187</v>
      </c>
      <c r="IX194">
        <v>18</v>
      </c>
      <c r="IY194">
        <v>504.106</v>
      </c>
      <c r="IZ194">
        <v>408.216</v>
      </c>
      <c r="JA194">
        <v>23.8655</v>
      </c>
      <c r="JB194">
        <v>26.431</v>
      </c>
      <c r="JC194">
        <v>30.0001</v>
      </c>
      <c r="JD194">
        <v>26.3888</v>
      </c>
      <c r="JE194">
        <v>26.3335</v>
      </c>
      <c r="JF194">
        <v>53.1522</v>
      </c>
      <c r="JG194">
        <v>22.7729</v>
      </c>
      <c r="JH194">
        <v>100</v>
      </c>
      <c r="JI194">
        <v>23.8654</v>
      </c>
      <c r="JJ194">
        <v>1376.28</v>
      </c>
      <c r="JK194">
        <v>24.6255</v>
      </c>
      <c r="JL194">
        <v>102.167</v>
      </c>
      <c r="JM194">
        <v>102.737</v>
      </c>
    </row>
    <row r="195" spans="1:273">
      <c r="A195">
        <v>179</v>
      </c>
      <c r="B195">
        <v>1510791055.5</v>
      </c>
      <c r="C195">
        <v>2803.90000009537</v>
      </c>
      <c r="D195" t="s">
        <v>768</v>
      </c>
      <c r="E195" t="s">
        <v>769</v>
      </c>
      <c r="F195">
        <v>5</v>
      </c>
      <c r="G195" t="s">
        <v>405</v>
      </c>
      <c r="H195" t="s">
        <v>406</v>
      </c>
      <c r="I195">
        <v>1510791047.73214</v>
      </c>
      <c r="J195">
        <f>(K195)/1000</f>
        <v>0</v>
      </c>
      <c r="K195">
        <f>IF(CZ195, AN195, AH195)</f>
        <v>0</v>
      </c>
      <c r="L195">
        <f>IF(CZ195, AI195, AG195)</f>
        <v>0</v>
      </c>
      <c r="M195">
        <f>DB195 - IF(AU195&gt;1, L195*CV195*100.0/(AW195*DP195), 0)</f>
        <v>0</v>
      </c>
      <c r="N195">
        <f>((T195-J195/2)*M195-L195)/(T195+J195/2)</f>
        <v>0</v>
      </c>
      <c r="O195">
        <f>N195*(DI195+DJ195)/1000.0</f>
        <v>0</v>
      </c>
      <c r="P195">
        <f>(DB195 - IF(AU195&gt;1, L195*CV195*100.0/(AW195*DP195), 0))*(DI195+DJ195)/1000.0</f>
        <v>0</v>
      </c>
      <c r="Q195">
        <f>2.0/((1/S195-1/R195)+SIGN(S195)*SQRT((1/S195-1/R195)*(1/S195-1/R195) + 4*CW195/((CW195+1)*(CW195+1))*(2*1/S195*1/R195-1/R195*1/R195)))</f>
        <v>0</v>
      </c>
      <c r="R195">
        <f>IF(LEFT(CX195,1)&lt;&gt;"0",IF(LEFT(CX195,1)="1",3.0,CY195),$D$5+$E$5*(DP195*DI195/($K$5*1000))+$F$5*(DP195*DI195/($K$5*1000))*MAX(MIN(CV195,$J$5),$I$5)*MAX(MIN(CV195,$J$5),$I$5)+$G$5*MAX(MIN(CV195,$J$5),$I$5)*(DP195*DI195/($K$5*1000))+$H$5*(DP195*DI195/($K$5*1000))*(DP195*DI195/($K$5*1000)))</f>
        <v>0</v>
      </c>
      <c r="S195">
        <f>J195*(1000-(1000*0.61365*exp(17.502*W195/(240.97+W195))/(DI195+DJ195)+DD195)/2)/(1000*0.61365*exp(17.502*W195/(240.97+W195))/(DI195+DJ195)-DD195)</f>
        <v>0</v>
      </c>
      <c r="T195">
        <f>1/((CW195+1)/(Q195/1.6)+1/(R195/1.37)) + CW195/((CW195+1)/(Q195/1.6) + CW195/(R195/1.37))</f>
        <v>0</v>
      </c>
      <c r="U195">
        <f>(CR195*CU195)</f>
        <v>0</v>
      </c>
      <c r="V195">
        <f>(DK195+(U195+2*0.95*5.67E-8*(((DK195+$B$7)+273)^4-(DK195+273)^4)-44100*J195)/(1.84*29.3*R195+8*0.95*5.67E-8*(DK195+273)^3))</f>
        <v>0</v>
      </c>
      <c r="W195">
        <f>($C$7*DL195+$D$7*DM195+$E$7*V195)</f>
        <v>0</v>
      </c>
      <c r="X195">
        <f>0.61365*exp(17.502*W195/(240.97+W195))</f>
        <v>0</v>
      </c>
      <c r="Y195">
        <f>(Z195/AA195*100)</f>
        <v>0</v>
      </c>
      <c r="Z195">
        <f>DD195*(DI195+DJ195)/1000</f>
        <v>0</v>
      </c>
      <c r="AA195">
        <f>0.61365*exp(17.502*DK195/(240.97+DK195))</f>
        <v>0</v>
      </c>
      <c r="AB195">
        <f>(X195-DD195*(DI195+DJ195)/1000)</f>
        <v>0</v>
      </c>
      <c r="AC195">
        <f>(-J195*44100)</f>
        <v>0</v>
      </c>
      <c r="AD195">
        <f>2*29.3*R195*0.92*(DK195-W195)</f>
        <v>0</v>
      </c>
      <c r="AE195">
        <f>2*0.95*5.67E-8*(((DK195+$B$7)+273)^4-(W195+273)^4)</f>
        <v>0</v>
      </c>
      <c r="AF195">
        <f>U195+AE195+AC195+AD195</f>
        <v>0</v>
      </c>
      <c r="AG195">
        <f>DH195*AU195*(DC195-DB195*(1000-AU195*DE195)/(1000-AU195*DD195))/(100*CV195)</f>
        <v>0</v>
      </c>
      <c r="AH195">
        <f>1000*DH195*AU195*(DD195-DE195)/(100*CV195*(1000-AU195*DD195))</f>
        <v>0</v>
      </c>
      <c r="AI195">
        <f>(AJ195 - AK195 - DI195*1E3/(8.314*(DK195+273.15)) * AM195/DH195 * AL195) * DH195/(100*CV195) * (1000 - DE195)/1000</f>
        <v>0</v>
      </c>
      <c r="AJ195">
        <v>1397.48556383645</v>
      </c>
      <c r="AK195">
        <v>1374.12533333333</v>
      </c>
      <c r="AL195">
        <v>3.40858771156804</v>
      </c>
      <c r="AM195">
        <v>64.2423246042722</v>
      </c>
      <c r="AN195">
        <f>(AP195 - AO195 + DI195*1E3/(8.314*(DK195+273.15)) * AR195/DH195 * AQ195) * DH195/(100*CV195) * 1000/(1000 - AP195)</f>
        <v>0</v>
      </c>
      <c r="AO195">
        <v>24.7431135583344</v>
      </c>
      <c r="AP195">
        <v>25.2676521212121</v>
      </c>
      <c r="AQ195">
        <v>-5.55232253627408e-05</v>
      </c>
      <c r="AR195">
        <v>102.202052282038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MAX(0,($B$13+$C$13*DP195)/(1+$D$13*DP195)*DI195/(DK195+273)*$E$13)</f>
        <v>0</v>
      </c>
      <c r="AX195" t="s">
        <v>407</v>
      </c>
      <c r="AY195" t="s">
        <v>407</v>
      </c>
      <c r="AZ195">
        <v>0</v>
      </c>
      <c r="BA195">
        <v>0</v>
      </c>
      <c r="BB195">
        <f>1-AZ195/BA195</f>
        <v>0</v>
      </c>
      <c r="BC195">
        <v>0</v>
      </c>
      <c r="BD195" t="s">
        <v>407</v>
      </c>
      <c r="BE195" t="s">
        <v>407</v>
      </c>
      <c r="BF195">
        <v>0</v>
      </c>
      <c r="BG195">
        <v>0</v>
      </c>
      <c r="BH195">
        <f>1-BF195/BG195</f>
        <v>0</v>
      </c>
      <c r="BI195">
        <v>0.5</v>
      </c>
      <c r="BJ195">
        <f>CS195</f>
        <v>0</v>
      </c>
      <c r="BK195">
        <f>L195</f>
        <v>0</v>
      </c>
      <c r="BL195">
        <f>BH195*BI195*BJ195</f>
        <v>0</v>
      </c>
      <c r="BM195">
        <f>(BK195-BC195)/BJ195</f>
        <v>0</v>
      </c>
      <c r="BN195">
        <f>(BA195-BG195)/BG195</f>
        <v>0</v>
      </c>
      <c r="BO195">
        <f>AZ195/(BB195+AZ195/BG195)</f>
        <v>0</v>
      </c>
      <c r="BP195" t="s">
        <v>407</v>
      </c>
      <c r="BQ195">
        <v>0</v>
      </c>
      <c r="BR195">
        <f>IF(BQ195&lt;&gt;0, BQ195, BO195)</f>
        <v>0</v>
      </c>
      <c r="BS195">
        <f>1-BR195/BG195</f>
        <v>0</v>
      </c>
      <c r="BT195">
        <f>(BG195-BF195)/(BG195-BR195)</f>
        <v>0</v>
      </c>
      <c r="BU195">
        <f>(BA195-BG195)/(BA195-BR195)</f>
        <v>0</v>
      </c>
      <c r="BV195">
        <f>(BG195-BF195)/(BG195-AZ195)</f>
        <v>0</v>
      </c>
      <c r="BW195">
        <f>(BA195-BG195)/(BA195-AZ195)</f>
        <v>0</v>
      </c>
      <c r="BX195">
        <f>(BT195*BR195/BF195)</f>
        <v>0</v>
      </c>
      <c r="BY195">
        <f>(1-BX195)</f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f>$B$11*DQ195+$C$11*DR195+$F$11*EC195*(1-EF195)</f>
        <v>0</v>
      </c>
      <c r="CS195">
        <f>CR195*CT195</f>
        <v>0</v>
      </c>
      <c r="CT195">
        <f>($B$11*$D$9+$C$11*$D$9+$F$11*((EP195+EH195)/MAX(EP195+EH195+EQ195, 0.1)*$I$9+EQ195/MAX(EP195+EH195+EQ195, 0.1)*$J$9))/($B$11+$C$11+$F$11)</f>
        <v>0</v>
      </c>
      <c r="CU195">
        <f>($B$11*$K$9+$C$11*$K$9+$F$11*((EP195+EH195)/MAX(EP195+EH195+EQ195, 0.1)*$P$9+EQ195/MAX(EP195+EH195+EQ195, 0.1)*$Q$9))/($B$11+$C$11+$F$11)</f>
        <v>0</v>
      </c>
      <c r="CV195">
        <v>2.18</v>
      </c>
      <c r="CW195">
        <v>0.5</v>
      </c>
      <c r="CX195" t="s">
        <v>408</v>
      </c>
      <c r="CY195">
        <v>2</v>
      </c>
      <c r="CZ195" t="b">
        <v>1</v>
      </c>
      <c r="DA195">
        <v>1510791047.73214</v>
      </c>
      <c r="DB195">
        <v>1315.17285714286</v>
      </c>
      <c r="DC195">
        <v>1345.80285714286</v>
      </c>
      <c r="DD195">
        <v>25.276925</v>
      </c>
      <c r="DE195">
        <v>24.7456535714286</v>
      </c>
      <c r="DF195">
        <v>1303.29035714286</v>
      </c>
      <c r="DG195">
        <v>24.7022642857143</v>
      </c>
      <c r="DH195">
        <v>500.078607142857</v>
      </c>
      <c r="DI195">
        <v>89.6039928571429</v>
      </c>
      <c r="DJ195">
        <v>0.0999637357142857</v>
      </c>
      <c r="DK195">
        <v>26.6330964285714</v>
      </c>
      <c r="DL195">
        <v>27.4996178571429</v>
      </c>
      <c r="DM195">
        <v>999.9</v>
      </c>
      <c r="DN195">
        <v>0</v>
      </c>
      <c r="DO195">
        <v>0</v>
      </c>
      <c r="DP195">
        <v>10005.0414285714</v>
      </c>
      <c r="DQ195">
        <v>0</v>
      </c>
      <c r="DR195">
        <v>9.92953</v>
      </c>
      <c r="DS195">
        <v>-30.6313214285714</v>
      </c>
      <c r="DT195">
        <v>1349.27785714286</v>
      </c>
      <c r="DU195">
        <v>1379.95107142857</v>
      </c>
      <c r="DV195">
        <v>0.531275821428571</v>
      </c>
      <c r="DW195">
        <v>1345.80285714286</v>
      </c>
      <c r="DX195">
        <v>24.7456535714286</v>
      </c>
      <c r="DY195">
        <v>2.26491428571429</v>
      </c>
      <c r="DZ195">
        <v>2.21730964285714</v>
      </c>
      <c r="EA195">
        <v>19.4290178571429</v>
      </c>
      <c r="EB195">
        <v>19.0879285714286</v>
      </c>
      <c r="EC195">
        <v>2000.0125</v>
      </c>
      <c r="ED195">
        <v>0.9799945</v>
      </c>
      <c r="EE195">
        <v>0.02000565</v>
      </c>
      <c r="EF195">
        <v>0</v>
      </c>
      <c r="EG195">
        <v>2.31557142857143</v>
      </c>
      <c r="EH195">
        <v>0</v>
      </c>
      <c r="EI195">
        <v>3716.80357142857</v>
      </c>
      <c r="EJ195">
        <v>17300.2357142857</v>
      </c>
      <c r="EK195">
        <v>39.1782142857143</v>
      </c>
      <c r="EL195">
        <v>39.4082142857143</v>
      </c>
      <c r="EM195">
        <v>38.9192857142857</v>
      </c>
      <c r="EN195">
        <v>37.9325714285714</v>
      </c>
      <c r="EO195">
        <v>38.4865</v>
      </c>
      <c r="EP195">
        <v>1960.00035714286</v>
      </c>
      <c r="EQ195">
        <v>40.0157142857143</v>
      </c>
      <c r="ER195">
        <v>0</v>
      </c>
      <c r="ES195">
        <v>1679678403.5</v>
      </c>
      <c r="ET195">
        <v>0</v>
      </c>
      <c r="EU195">
        <v>2.31850384615385</v>
      </c>
      <c r="EV195">
        <v>-0.668687178484903</v>
      </c>
      <c r="EW195">
        <v>-2.88752136640657</v>
      </c>
      <c r="EX195">
        <v>3716.81230769231</v>
      </c>
      <c r="EY195">
        <v>15</v>
      </c>
      <c r="EZ195">
        <v>0</v>
      </c>
      <c r="FA195" t="s">
        <v>409</v>
      </c>
      <c r="FB195">
        <v>1510822609</v>
      </c>
      <c r="FC195">
        <v>1510822610</v>
      </c>
      <c r="FD195">
        <v>0</v>
      </c>
      <c r="FE195">
        <v>-0.09</v>
      </c>
      <c r="FF195">
        <v>-0.009</v>
      </c>
      <c r="FG195">
        <v>6.722</v>
      </c>
      <c r="FH195">
        <v>0.497</v>
      </c>
      <c r="FI195">
        <v>420</v>
      </c>
      <c r="FJ195">
        <v>24</v>
      </c>
      <c r="FK195">
        <v>0.26</v>
      </c>
      <c r="FL195">
        <v>0.06</v>
      </c>
      <c r="FM195">
        <v>0.5340955</v>
      </c>
      <c r="FN195">
        <v>-0.0486735084427779</v>
      </c>
      <c r="FO195">
        <v>0.00690563265023561</v>
      </c>
      <c r="FP195">
        <v>1</v>
      </c>
      <c r="FQ195">
        <v>1</v>
      </c>
      <c r="FR195">
        <v>1</v>
      </c>
      <c r="FS195" t="s">
        <v>410</v>
      </c>
      <c r="FT195">
        <v>2.97338</v>
      </c>
      <c r="FU195">
        <v>2.75399</v>
      </c>
      <c r="FV195">
        <v>0.198259</v>
      </c>
      <c r="FW195">
        <v>0.20201</v>
      </c>
      <c r="FX195">
        <v>0.10585</v>
      </c>
      <c r="FY195">
        <v>0.10552</v>
      </c>
      <c r="FZ195">
        <v>31196.3</v>
      </c>
      <c r="GA195">
        <v>33872.5</v>
      </c>
      <c r="GB195">
        <v>35257.2</v>
      </c>
      <c r="GC195">
        <v>38491.5</v>
      </c>
      <c r="GD195">
        <v>44646.1</v>
      </c>
      <c r="GE195">
        <v>49704.7</v>
      </c>
      <c r="GF195">
        <v>55051.6</v>
      </c>
      <c r="GG195">
        <v>61710.5</v>
      </c>
      <c r="GH195">
        <v>1.99395</v>
      </c>
      <c r="GI195">
        <v>1.84452</v>
      </c>
      <c r="GJ195">
        <v>0.12017</v>
      </c>
      <c r="GK195">
        <v>0</v>
      </c>
      <c r="GL195">
        <v>25.525</v>
      </c>
      <c r="GM195">
        <v>999.9</v>
      </c>
      <c r="GN195">
        <v>67.183</v>
      </c>
      <c r="GO195">
        <v>27.885</v>
      </c>
      <c r="GP195">
        <v>28.2605</v>
      </c>
      <c r="GQ195">
        <v>54.6693</v>
      </c>
      <c r="GR195">
        <v>49.359</v>
      </c>
      <c r="GS195">
        <v>1</v>
      </c>
      <c r="GT195">
        <v>-0.0649898</v>
      </c>
      <c r="GU195">
        <v>0.59936</v>
      </c>
      <c r="GV195">
        <v>20.1492</v>
      </c>
      <c r="GW195">
        <v>5.19887</v>
      </c>
      <c r="GX195">
        <v>12.004</v>
      </c>
      <c r="GY195">
        <v>4.9753</v>
      </c>
      <c r="GZ195">
        <v>3.29298</v>
      </c>
      <c r="HA195">
        <v>999.9</v>
      </c>
      <c r="HB195">
        <v>9999</v>
      </c>
      <c r="HC195">
        <v>9999</v>
      </c>
      <c r="HD195">
        <v>9999</v>
      </c>
      <c r="HE195">
        <v>1.86279</v>
      </c>
      <c r="HF195">
        <v>1.86783</v>
      </c>
      <c r="HG195">
        <v>1.86762</v>
      </c>
      <c r="HH195">
        <v>1.86874</v>
      </c>
      <c r="HI195">
        <v>1.86962</v>
      </c>
      <c r="HJ195">
        <v>1.86565</v>
      </c>
      <c r="HK195">
        <v>1.86676</v>
      </c>
      <c r="HL195">
        <v>1.86813</v>
      </c>
      <c r="HM195">
        <v>5</v>
      </c>
      <c r="HN195">
        <v>0</v>
      </c>
      <c r="HO195">
        <v>0</v>
      </c>
      <c r="HP195">
        <v>0</v>
      </c>
      <c r="HQ195" t="s">
        <v>411</v>
      </c>
      <c r="HR195" t="s">
        <v>412</v>
      </c>
      <c r="HS195" t="s">
        <v>413</v>
      </c>
      <c r="HT195" t="s">
        <v>413</v>
      </c>
      <c r="HU195" t="s">
        <v>413</v>
      </c>
      <c r="HV195" t="s">
        <v>413</v>
      </c>
      <c r="HW195">
        <v>0</v>
      </c>
      <c r="HX195">
        <v>100</v>
      </c>
      <c r="HY195">
        <v>100</v>
      </c>
      <c r="HZ195">
        <v>12.02</v>
      </c>
      <c r="IA195">
        <v>0.5742</v>
      </c>
      <c r="IB195">
        <v>4.05733592392587</v>
      </c>
      <c r="IC195">
        <v>0.00686039997816796</v>
      </c>
      <c r="ID195">
        <v>-6.09800565113382e-07</v>
      </c>
      <c r="IE195">
        <v>-3.62270322714017e-11</v>
      </c>
      <c r="IF195">
        <v>0.00552775430249796</v>
      </c>
      <c r="IG195">
        <v>-0.0240141547127097</v>
      </c>
      <c r="IH195">
        <v>0.00268956239764471</v>
      </c>
      <c r="II195">
        <v>-3.17667099220491e-05</v>
      </c>
      <c r="IJ195">
        <v>-3</v>
      </c>
      <c r="IK195">
        <v>2046</v>
      </c>
      <c r="IL195">
        <v>1</v>
      </c>
      <c r="IM195">
        <v>25</v>
      </c>
      <c r="IN195">
        <v>-525.9</v>
      </c>
      <c r="IO195">
        <v>-525.9</v>
      </c>
      <c r="IP195">
        <v>2.68066</v>
      </c>
      <c r="IQ195">
        <v>2.59033</v>
      </c>
      <c r="IR195">
        <v>1.54785</v>
      </c>
      <c r="IS195">
        <v>2.30957</v>
      </c>
      <c r="IT195">
        <v>1.34644</v>
      </c>
      <c r="IU195">
        <v>2.27417</v>
      </c>
      <c r="IV195">
        <v>31.9805</v>
      </c>
      <c r="IW195">
        <v>14.7274</v>
      </c>
      <c r="IX195">
        <v>18</v>
      </c>
      <c r="IY195">
        <v>504.073</v>
      </c>
      <c r="IZ195">
        <v>408.272</v>
      </c>
      <c r="JA195">
        <v>23.8653</v>
      </c>
      <c r="JB195">
        <v>26.4288</v>
      </c>
      <c r="JC195">
        <v>30.0001</v>
      </c>
      <c r="JD195">
        <v>26.3888</v>
      </c>
      <c r="JE195">
        <v>26.3335</v>
      </c>
      <c r="JF195">
        <v>53.6386</v>
      </c>
      <c r="JG195">
        <v>22.7729</v>
      </c>
      <c r="JH195">
        <v>100</v>
      </c>
      <c r="JI195">
        <v>23.8655</v>
      </c>
      <c r="JJ195">
        <v>1389.89</v>
      </c>
      <c r="JK195">
        <v>24.6128</v>
      </c>
      <c r="JL195">
        <v>102.167</v>
      </c>
      <c r="JM195">
        <v>102.736</v>
      </c>
    </row>
    <row r="196" spans="1:273">
      <c r="A196">
        <v>180</v>
      </c>
      <c r="B196">
        <v>1510791060.5</v>
      </c>
      <c r="C196">
        <v>2808.90000009537</v>
      </c>
      <c r="D196" t="s">
        <v>770</v>
      </c>
      <c r="E196" t="s">
        <v>771</v>
      </c>
      <c r="F196">
        <v>5</v>
      </c>
      <c r="G196" t="s">
        <v>405</v>
      </c>
      <c r="H196" t="s">
        <v>406</v>
      </c>
      <c r="I196">
        <v>1510791053</v>
      </c>
      <c r="J196">
        <f>(K196)/1000</f>
        <v>0</v>
      </c>
      <c r="K196">
        <f>IF(CZ196, AN196, AH196)</f>
        <v>0</v>
      </c>
      <c r="L196">
        <f>IF(CZ196, AI196, AG196)</f>
        <v>0</v>
      </c>
      <c r="M196">
        <f>DB196 - IF(AU196&gt;1, L196*CV196*100.0/(AW196*DP196), 0)</f>
        <v>0</v>
      </c>
      <c r="N196">
        <f>((T196-J196/2)*M196-L196)/(T196+J196/2)</f>
        <v>0</v>
      </c>
      <c r="O196">
        <f>N196*(DI196+DJ196)/1000.0</f>
        <v>0</v>
      </c>
      <c r="P196">
        <f>(DB196 - IF(AU196&gt;1, L196*CV196*100.0/(AW196*DP196), 0))*(DI196+DJ196)/1000.0</f>
        <v>0</v>
      </c>
      <c r="Q196">
        <f>2.0/((1/S196-1/R196)+SIGN(S196)*SQRT((1/S196-1/R196)*(1/S196-1/R196) + 4*CW196/((CW196+1)*(CW196+1))*(2*1/S196*1/R196-1/R196*1/R196)))</f>
        <v>0</v>
      </c>
      <c r="R196">
        <f>IF(LEFT(CX196,1)&lt;&gt;"0",IF(LEFT(CX196,1)="1",3.0,CY196),$D$5+$E$5*(DP196*DI196/($K$5*1000))+$F$5*(DP196*DI196/($K$5*1000))*MAX(MIN(CV196,$J$5),$I$5)*MAX(MIN(CV196,$J$5),$I$5)+$G$5*MAX(MIN(CV196,$J$5),$I$5)*(DP196*DI196/($K$5*1000))+$H$5*(DP196*DI196/($K$5*1000))*(DP196*DI196/($K$5*1000)))</f>
        <v>0</v>
      </c>
      <c r="S196">
        <f>J196*(1000-(1000*0.61365*exp(17.502*W196/(240.97+W196))/(DI196+DJ196)+DD196)/2)/(1000*0.61365*exp(17.502*W196/(240.97+W196))/(DI196+DJ196)-DD196)</f>
        <v>0</v>
      </c>
      <c r="T196">
        <f>1/((CW196+1)/(Q196/1.6)+1/(R196/1.37)) + CW196/((CW196+1)/(Q196/1.6) + CW196/(R196/1.37))</f>
        <v>0</v>
      </c>
      <c r="U196">
        <f>(CR196*CU196)</f>
        <v>0</v>
      </c>
      <c r="V196">
        <f>(DK196+(U196+2*0.95*5.67E-8*(((DK196+$B$7)+273)^4-(DK196+273)^4)-44100*J196)/(1.84*29.3*R196+8*0.95*5.67E-8*(DK196+273)^3))</f>
        <v>0</v>
      </c>
      <c r="W196">
        <f>($C$7*DL196+$D$7*DM196+$E$7*V196)</f>
        <v>0</v>
      </c>
      <c r="X196">
        <f>0.61365*exp(17.502*W196/(240.97+W196))</f>
        <v>0</v>
      </c>
      <c r="Y196">
        <f>(Z196/AA196*100)</f>
        <v>0</v>
      </c>
      <c r="Z196">
        <f>DD196*(DI196+DJ196)/1000</f>
        <v>0</v>
      </c>
      <c r="AA196">
        <f>0.61365*exp(17.502*DK196/(240.97+DK196))</f>
        <v>0</v>
      </c>
      <c r="AB196">
        <f>(X196-DD196*(DI196+DJ196)/1000)</f>
        <v>0</v>
      </c>
      <c r="AC196">
        <f>(-J196*44100)</f>
        <v>0</v>
      </c>
      <c r="AD196">
        <f>2*29.3*R196*0.92*(DK196-W196)</f>
        <v>0</v>
      </c>
      <c r="AE196">
        <f>2*0.95*5.67E-8*(((DK196+$B$7)+273)^4-(W196+273)^4)</f>
        <v>0</v>
      </c>
      <c r="AF196">
        <f>U196+AE196+AC196+AD196</f>
        <v>0</v>
      </c>
      <c r="AG196">
        <f>DH196*AU196*(DC196-DB196*(1000-AU196*DE196)/(1000-AU196*DD196))/(100*CV196)</f>
        <v>0</v>
      </c>
      <c r="AH196">
        <f>1000*DH196*AU196*(DD196-DE196)/(100*CV196*(1000-AU196*DD196))</f>
        <v>0</v>
      </c>
      <c r="AI196">
        <f>(AJ196 - AK196 - DI196*1E3/(8.314*(DK196+273.15)) * AM196/DH196 * AL196) * DH196/(100*CV196) * (1000 - DE196)/1000</f>
        <v>0</v>
      </c>
      <c r="AJ196">
        <v>1415.47501571357</v>
      </c>
      <c r="AK196">
        <v>1391.69957575758</v>
      </c>
      <c r="AL196">
        <v>3.52819105603027</v>
      </c>
      <c r="AM196">
        <v>64.2423246042722</v>
      </c>
      <c r="AN196">
        <f>(AP196 - AO196 + DI196*1E3/(8.314*(DK196+273.15)) * AR196/DH196 * AQ196) * DH196/(100*CV196) * 1000/(1000 - AP196)</f>
        <v>0</v>
      </c>
      <c r="AO196">
        <v>24.7018765034018</v>
      </c>
      <c r="AP196">
        <v>25.2486715151515</v>
      </c>
      <c r="AQ196">
        <v>-0.000241990123204758</v>
      </c>
      <c r="AR196">
        <v>102.202052282038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MAX(0,($B$13+$C$13*DP196)/(1+$D$13*DP196)*DI196/(DK196+273)*$E$13)</f>
        <v>0</v>
      </c>
      <c r="AX196" t="s">
        <v>407</v>
      </c>
      <c r="AY196" t="s">
        <v>407</v>
      </c>
      <c r="AZ196">
        <v>0</v>
      </c>
      <c r="BA196">
        <v>0</v>
      </c>
      <c r="BB196">
        <f>1-AZ196/BA196</f>
        <v>0</v>
      </c>
      <c r="BC196">
        <v>0</v>
      </c>
      <c r="BD196" t="s">
        <v>407</v>
      </c>
      <c r="BE196" t="s">
        <v>407</v>
      </c>
      <c r="BF196">
        <v>0</v>
      </c>
      <c r="BG196">
        <v>0</v>
      </c>
      <c r="BH196">
        <f>1-BF196/BG196</f>
        <v>0</v>
      </c>
      <c r="BI196">
        <v>0.5</v>
      </c>
      <c r="BJ196">
        <f>CS196</f>
        <v>0</v>
      </c>
      <c r="BK196">
        <f>L196</f>
        <v>0</v>
      </c>
      <c r="BL196">
        <f>BH196*BI196*BJ196</f>
        <v>0</v>
      </c>
      <c r="BM196">
        <f>(BK196-BC196)/BJ196</f>
        <v>0</v>
      </c>
      <c r="BN196">
        <f>(BA196-BG196)/BG196</f>
        <v>0</v>
      </c>
      <c r="BO196">
        <f>AZ196/(BB196+AZ196/BG196)</f>
        <v>0</v>
      </c>
      <c r="BP196" t="s">
        <v>407</v>
      </c>
      <c r="BQ196">
        <v>0</v>
      </c>
      <c r="BR196">
        <f>IF(BQ196&lt;&gt;0, BQ196, BO196)</f>
        <v>0</v>
      </c>
      <c r="BS196">
        <f>1-BR196/BG196</f>
        <v>0</v>
      </c>
      <c r="BT196">
        <f>(BG196-BF196)/(BG196-BR196)</f>
        <v>0</v>
      </c>
      <c r="BU196">
        <f>(BA196-BG196)/(BA196-BR196)</f>
        <v>0</v>
      </c>
      <c r="BV196">
        <f>(BG196-BF196)/(BG196-AZ196)</f>
        <v>0</v>
      </c>
      <c r="BW196">
        <f>(BA196-BG196)/(BA196-AZ196)</f>
        <v>0</v>
      </c>
      <c r="BX196">
        <f>(BT196*BR196/BF196)</f>
        <v>0</v>
      </c>
      <c r="BY196">
        <f>(1-BX196)</f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f>$B$11*DQ196+$C$11*DR196+$F$11*EC196*(1-EF196)</f>
        <v>0</v>
      </c>
      <c r="CS196">
        <f>CR196*CT196</f>
        <v>0</v>
      </c>
      <c r="CT196">
        <f>($B$11*$D$9+$C$11*$D$9+$F$11*((EP196+EH196)/MAX(EP196+EH196+EQ196, 0.1)*$I$9+EQ196/MAX(EP196+EH196+EQ196, 0.1)*$J$9))/($B$11+$C$11+$F$11)</f>
        <v>0</v>
      </c>
      <c r="CU196">
        <f>($B$11*$K$9+$C$11*$K$9+$F$11*((EP196+EH196)/MAX(EP196+EH196+EQ196, 0.1)*$P$9+EQ196/MAX(EP196+EH196+EQ196, 0.1)*$Q$9))/($B$11+$C$11+$F$11)</f>
        <v>0</v>
      </c>
      <c r="CV196">
        <v>2.18</v>
      </c>
      <c r="CW196">
        <v>0.5</v>
      </c>
      <c r="CX196" t="s">
        <v>408</v>
      </c>
      <c r="CY196">
        <v>2</v>
      </c>
      <c r="CZ196" t="b">
        <v>1</v>
      </c>
      <c r="DA196">
        <v>1510791053</v>
      </c>
      <c r="DB196">
        <v>1332.83740740741</v>
      </c>
      <c r="DC196">
        <v>1363.72222222222</v>
      </c>
      <c r="DD196">
        <v>25.267937037037</v>
      </c>
      <c r="DE196">
        <v>24.7300851851852</v>
      </c>
      <c r="DF196">
        <v>1320.8662962963</v>
      </c>
      <c r="DG196">
        <v>24.6937111111111</v>
      </c>
      <c r="DH196">
        <v>500.090481481481</v>
      </c>
      <c r="DI196">
        <v>89.6019074074074</v>
      </c>
      <c r="DJ196">
        <v>0.0999760111111111</v>
      </c>
      <c r="DK196">
        <v>26.6274222222222</v>
      </c>
      <c r="DL196">
        <v>27.4944148148148</v>
      </c>
      <c r="DM196">
        <v>999.9</v>
      </c>
      <c r="DN196">
        <v>0</v>
      </c>
      <c r="DO196">
        <v>0</v>
      </c>
      <c r="DP196">
        <v>10000.1125925926</v>
      </c>
      <c r="DQ196">
        <v>0</v>
      </c>
      <c r="DR196">
        <v>9.92953</v>
      </c>
      <c r="DS196">
        <v>-30.8857296296296</v>
      </c>
      <c r="DT196">
        <v>1367.38814814815</v>
      </c>
      <c r="DU196">
        <v>1398.30222222222</v>
      </c>
      <c r="DV196">
        <v>0.537860037037037</v>
      </c>
      <c r="DW196">
        <v>1363.72222222222</v>
      </c>
      <c r="DX196">
        <v>24.7300851851852</v>
      </c>
      <c r="DY196">
        <v>2.26405666666667</v>
      </c>
      <c r="DZ196">
        <v>2.2158637037037</v>
      </c>
      <c r="EA196">
        <v>19.4229259259259</v>
      </c>
      <c r="EB196">
        <v>19.077462962963</v>
      </c>
      <c r="EC196">
        <v>2000.00111111111</v>
      </c>
      <c r="ED196">
        <v>0.979993296296296</v>
      </c>
      <c r="EE196">
        <v>0.0200068814814815</v>
      </c>
      <c r="EF196">
        <v>0</v>
      </c>
      <c r="EG196">
        <v>2.33109259259259</v>
      </c>
      <c r="EH196">
        <v>0</v>
      </c>
      <c r="EI196">
        <v>3716.4662962963</v>
      </c>
      <c r="EJ196">
        <v>17300.1259259259</v>
      </c>
      <c r="EK196">
        <v>39.1525555555556</v>
      </c>
      <c r="EL196">
        <v>39.3864814814815</v>
      </c>
      <c r="EM196">
        <v>38.897962962963</v>
      </c>
      <c r="EN196">
        <v>37.914037037037</v>
      </c>
      <c r="EO196">
        <v>38.465</v>
      </c>
      <c r="EP196">
        <v>1959.98481481481</v>
      </c>
      <c r="EQ196">
        <v>40.0177777777778</v>
      </c>
      <c r="ER196">
        <v>0</v>
      </c>
      <c r="ES196">
        <v>1679678408.9</v>
      </c>
      <c r="ET196">
        <v>0</v>
      </c>
      <c r="EU196">
        <v>2.298128</v>
      </c>
      <c r="EV196">
        <v>0.173046151703305</v>
      </c>
      <c r="EW196">
        <v>-4.34461536668115</v>
      </c>
      <c r="EX196">
        <v>3716.438</v>
      </c>
      <c r="EY196">
        <v>15</v>
      </c>
      <c r="EZ196">
        <v>0</v>
      </c>
      <c r="FA196" t="s">
        <v>409</v>
      </c>
      <c r="FB196">
        <v>1510822609</v>
      </c>
      <c r="FC196">
        <v>1510822610</v>
      </c>
      <c r="FD196">
        <v>0</v>
      </c>
      <c r="FE196">
        <v>-0.09</v>
      </c>
      <c r="FF196">
        <v>-0.009</v>
      </c>
      <c r="FG196">
        <v>6.722</v>
      </c>
      <c r="FH196">
        <v>0.497</v>
      </c>
      <c r="FI196">
        <v>420</v>
      </c>
      <c r="FJ196">
        <v>24</v>
      </c>
      <c r="FK196">
        <v>0.26</v>
      </c>
      <c r="FL196">
        <v>0.06</v>
      </c>
      <c r="FM196">
        <v>0.536794125</v>
      </c>
      <c r="FN196">
        <v>0.071149069418385</v>
      </c>
      <c r="FO196">
        <v>0.0107745912432619</v>
      </c>
      <c r="FP196">
        <v>1</v>
      </c>
      <c r="FQ196">
        <v>1</v>
      </c>
      <c r="FR196">
        <v>1</v>
      </c>
      <c r="FS196" t="s">
        <v>410</v>
      </c>
      <c r="FT196">
        <v>2.97368</v>
      </c>
      <c r="FU196">
        <v>2.75364</v>
      </c>
      <c r="FV196">
        <v>0.199804</v>
      </c>
      <c r="FW196">
        <v>0.20347</v>
      </c>
      <c r="FX196">
        <v>0.105796</v>
      </c>
      <c r="FY196">
        <v>0.105463</v>
      </c>
      <c r="FZ196">
        <v>31136.2</v>
      </c>
      <c r="GA196">
        <v>33810.6</v>
      </c>
      <c r="GB196">
        <v>35257.2</v>
      </c>
      <c r="GC196">
        <v>38491.5</v>
      </c>
      <c r="GD196">
        <v>44648.7</v>
      </c>
      <c r="GE196">
        <v>49708.4</v>
      </c>
      <c r="GF196">
        <v>55051.4</v>
      </c>
      <c r="GG196">
        <v>61711</v>
      </c>
      <c r="GH196">
        <v>1.99395</v>
      </c>
      <c r="GI196">
        <v>1.84413</v>
      </c>
      <c r="GJ196">
        <v>0.120103</v>
      </c>
      <c r="GK196">
        <v>0</v>
      </c>
      <c r="GL196">
        <v>25.5219</v>
      </c>
      <c r="GM196">
        <v>999.9</v>
      </c>
      <c r="GN196">
        <v>67.183</v>
      </c>
      <c r="GO196">
        <v>27.885</v>
      </c>
      <c r="GP196">
        <v>28.2639</v>
      </c>
      <c r="GQ196">
        <v>54.7694</v>
      </c>
      <c r="GR196">
        <v>48.73</v>
      </c>
      <c r="GS196">
        <v>1</v>
      </c>
      <c r="GT196">
        <v>-0.0647459</v>
      </c>
      <c r="GU196">
        <v>0.575735</v>
      </c>
      <c r="GV196">
        <v>20.1493</v>
      </c>
      <c r="GW196">
        <v>5.19827</v>
      </c>
      <c r="GX196">
        <v>12.004</v>
      </c>
      <c r="GY196">
        <v>4.9754</v>
      </c>
      <c r="GZ196">
        <v>3.293</v>
      </c>
      <c r="HA196">
        <v>999.9</v>
      </c>
      <c r="HB196">
        <v>9999</v>
      </c>
      <c r="HC196">
        <v>9999</v>
      </c>
      <c r="HD196">
        <v>9999</v>
      </c>
      <c r="HE196">
        <v>1.86279</v>
      </c>
      <c r="HF196">
        <v>1.86783</v>
      </c>
      <c r="HG196">
        <v>1.86764</v>
      </c>
      <c r="HH196">
        <v>1.86873</v>
      </c>
      <c r="HI196">
        <v>1.86964</v>
      </c>
      <c r="HJ196">
        <v>1.86566</v>
      </c>
      <c r="HK196">
        <v>1.86675</v>
      </c>
      <c r="HL196">
        <v>1.86813</v>
      </c>
      <c r="HM196">
        <v>5</v>
      </c>
      <c r="HN196">
        <v>0</v>
      </c>
      <c r="HO196">
        <v>0</v>
      </c>
      <c r="HP196">
        <v>0</v>
      </c>
      <c r="HQ196" t="s">
        <v>411</v>
      </c>
      <c r="HR196" t="s">
        <v>412</v>
      </c>
      <c r="HS196" t="s">
        <v>413</v>
      </c>
      <c r="HT196" t="s">
        <v>413</v>
      </c>
      <c r="HU196" t="s">
        <v>413</v>
      </c>
      <c r="HV196" t="s">
        <v>413</v>
      </c>
      <c r="HW196">
        <v>0</v>
      </c>
      <c r="HX196">
        <v>100</v>
      </c>
      <c r="HY196">
        <v>100</v>
      </c>
      <c r="HZ196">
        <v>12.1</v>
      </c>
      <c r="IA196">
        <v>0.5733</v>
      </c>
      <c r="IB196">
        <v>4.05733592392587</v>
      </c>
      <c r="IC196">
        <v>0.00686039997816796</v>
      </c>
      <c r="ID196">
        <v>-6.09800565113382e-07</v>
      </c>
      <c r="IE196">
        <v>-3.62270322714017e-11</v>
      </c>
      <c r="IF196">
        <v>0.00552775430249796</v>
      </c>
      <c r="IG196">
        <v>-0.0240141547127097</v>
      </c>
      <c r="IH196">
        <v>0.00268956239764471</v>
      </c>
      <c r="II196">
        <v>-3.17667099220491e-05</v>
      </c>
      <c r="IJ196">
        <v>-3</v>
      </c>
      <c r="IK196">
        <v>2046</v>
      </c>
      <c r="IL196">
        <v>1</v>
      </c>
      <c r="IM196">
        <v>25</v>
      </c>
      <c r="IN196">
        <v>-525.8</v>
      </c>
      <c r="IO196">
        <v>-525.8</v>
      </c>
      <c r="IP196">
        <v>2.70142</v>
      </c>
      <c r="IQ196">
        <v>2.58911</v>
      </c>
      <c r="IR196">
        <v>1.54785</v>
      </c>
      <c r="IS196">
        <v>2.31079</v>
      </c>
      <c r="IT196">
        <v>1.34644</v>
      </c>
      <c r="IU196">
        <v>2.42188</v>
      </c>
      <c r="IV196">
        <v>31.9805</v>
      </c>
      <c r="IW196">
        <v>14.7274</v>
      </c>
      <c r="IX196">
        <v>18</v>
      </c>
      <c r="IY196">
        <v>504.073</v>
      </c>
      <c r="IZ196">
        <v>408.048</v>
      </c>
      <c r="JA196">
        <v>23.8659</v>
      </c>
      <c r="JB196">
        <v>26.4288</v>
      </c>
      <c r="JC196">
        <v>30</v>
      </c>
      <c r="JD196">
        <v>26.3888</v>
      </c>
      <c r="JE196">
        <v>26.3335</v>
      </c>
      <c r="JF196">
        <v>54.18</v>
      </c>
      <c r="JG196">
        <v>23.0562</v>
      </c>
      <c r="JH196">
        <v>100</v>
      </c>
      <c r="JI196">
        <v>23.8732</v>
      </c>
      <c r="JJ196">
        <v>1410.1</v>
      </c>
      <c r="JK196">
        <v>24.6129</v>
      </c>
      <c r="JL196">
        <v>102.166</v>
      </c>
      <c r="JM196">
        <v>102.737</v>
      </c>
    </row>
    <row r="197" spans="1:273">
      <c r="A197">
        <v>181</v>
      </c>
      <c r="B197">
        <v>1510791065.5</v>
      </c>
      <c r="C197">
        <v>2813.90000009537</v>
      </c>
      <c r="D197" t="s">
        <v>772</v>
      </c>
      <c r="E197" t="s">
        <v>773</v>
      </c>
      <c r="F197">
        <v>5</v>
      </c>
      <c r="G197" t="s">
        <v>405</v>
      </c>
      <c r="H197" t="s">
        <v>406</v>
      </c>
      <c r="I197">
        <v>1510791057.71429</v>
      </c>
      <c r="J197">
        <f>(K197)/1000</f>
        <v>0</v>
      </c>
      <c r="K197">
        <f>IF(CZ197, AN197, AH197)</f>
        <v>0</v>
      </c>
      <c r="L197">
        <f>IF(CZ197, AI197, AG197)</f>
        <v>0</v>
      </c>
      <c r="M197">
        <f>DB197 - IF(AU197&gt;1, L197*CV197*100.0/(AW197*DP197), 0)</f>
        <v>0</v>
      </c>
      <c r="N197">
        <f>((T197-J197/2)*M197-L197)/(T197+J197/2)</f>
        <v>0</v>
      </c>
      <c r="O197">
        <f>N197*(DI197+DJ197)/1000.0</f>
        <v>0</v>
      </c>
      <c r="P197">
        <f>(DB197 - IF(AU197&gt;1, L197*CV197*100.0/(AW197*DP197), 0))*(DI197+DJ197)/1000.0</f>
        <v>0</v>
      </c>
      <c r="Q197">
        <f>2.0/((1/S197-1/R197)+SIGN(S197)*SQRT((1/S197-1/R197)*(1/S197-1/R197) + 4*CW197/((CW197+1)*(CW197+1))*(2*1/S197*1/R197-1/R197*1/R197)))</f>
        <v>0</v>
      </c>
      <c r="R197">
        <f>IF(LEFT(CX197,1)&lt;&gt;"0",IF(LEFT(CX197,1)="1",3.0,CY197),$D$5+$E$5*(DP197*DI197/($K$5*1000))+$F$5*(DP197*DI197/($K$5*1000))*MAX(MIN(CV197,$J$5),$I$5)*MAX(MIN(CV197,$J$5),$I$5)+$G$5*MAX(MIN(CV197,$J$5),$I$5)*(DP197*DI197/($K$5*1000))+$H$5*(DP197*DI197/($K$5*1000))*(DP197*DI197/($K$5*1000)))</f>
        <v>0</v>
      </c>
      <c r="S197">
        <f>J197*(1000-(1000*0.61365*exp(17.502*W197/(240.97+W197))/(DI197+DJ197)+DD197)/2)/(1000*0.61365*exp(17.502*W197/(240.97+W197))/(DI197+DJ197)-DD197)</f>
        <v>0</v>
      </c>
      <c r="T197">
        <f>1/((CW197+1)/(Q197/1.6)+1/(R197/1.37)) + CW197/((CW197+1)/(Q197/1.6) + CW197/(R197/1.37))</f>
        <v>0</v>
      </c>
      <c r="U197">
        <f>(CR197*CU197)</f>
        <v>0</v>
      </c>
      <c r="V197">
        <f>(DK197+(U197+2*0.95*5.67E-8*(((DK197+$B$7)+273)^4-(DK197+273)^4)-44100*J197)/(1.84*29.3*R197+8*0.95*5.67E-8*(DK197+273)^3))</f>
        <v>0</v>
      </c>
      <c r="W197">
        <f>($C$7*DL197+$D$7*DM197+$E$7*V197)</f>
        <v>0</v>
      </c>
      <c r="X197">
        <f>0.61365*exp(17.502*W197/(240.97+W197))</f>
        <v>0</v>
      </c>
      <c r="Y197">
        <f>(Z197/AA197*100)</f>
        <v>0</v>
      </c>
      <c r="Z197">
        <f>DD197*(DI197+DJ197)/1000</f>
        <v>0</v>
      </c>
      <c r="AA197">
        <f>0.61365*exp(17.502*DK197/(240.97+DK197))</f>
        <v>0</v>
      </c>
      <c r="AB197">
        <f>(X197-DD197*(DI197+DJ197)/1000)</f>
        <v>0</v>
      </c>
      <c r="AC197">
        <f>(-J197*44100)</f>
        <v>0</v>
      </c>
      <c r="AD197">
        <f>2*29.3*R197*0.92*(DK197-W197)</f>
        <v>0</v>
      </c>
      <c r="AE197">
        <f>2*0.95*5.67E-8*(((DK197+$B$7)+273)^4-(W197+273)^4)</f>
        <v>0</v>
      </c>
      <c r="AF197">
        <f>U197+AE197+AC197+AD197</f>
        <v>0</v>
      </c>
      <c r="AG197">
        <f>DH197*AU197*(DC197-DB197*(1000-AU197*DE197)/(1000-AU197*DD197))/(100*CV197)</f>
        <v>0</v>
      </c>
      <c r="AH197">
        <f>1000*DH197*AU197*(DD197-DE197)/(100*CV197*(1000-AU197*DD197))</f>
        <v>0</v>
      </c>
      <c r="AI197">
        <f>(AJ197 - AK197 - DI197*1E3/(8.314*(DK197+273.15)) * AM197/DH197 * AL197) * DH197/(100*CV197) * (1000 - DE197)/1000</f>
        <v>0</v>
      </c>
      <c r="AJ197">
        <v>1432.22242672211</v>
      </c>
      <c r="AK197">
        <v>1408.91781818182</v>
      </c>
      <c r="AL197">
        <v>3.44033885763889</v>
      </c>
      <c r="AM197">
        <v>64.2423246042722</v>
      </c>
      <c r="AN197">
        <f>(AP197 - AO197 + DI197*1E3/(8.314*(DK197+273.15)) * AR197/DH197 * AQ197) * DH197/(100*CV197) * 1000/(1000 - AP197)</f>
        <v>0</v>
      </c>
      <c r="AO197">
        <v>24.6876829728568</v>
      </c>
      <c r="AP197">
        <v>25.2313666666667</v>
      </c>
      <c r="AQ197">
        <v>-0.000201107080285573</v>
      </c>
      <c r="AR197">
        <v>102.202052282038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MAX(0,($B$13+$C$13*DP197)/(1+$D$13*DP197)*DI197/(DK197+273)*$E$13)</f>
        <v>0</v>
      </c>
      <c r="AX197" t="s">
        <v>407</v>
      </c>
      <c r="AY197" t="s">
        <v>407</v>
      </c>
      <c r="AZ197">
        <v>0</v>
      </c>
      <c r="BA197">
        <v>0</v>
      </c>
      <c r="BB197">
        <f>1-AZ197/BA197</f>
        <v>0</v>
      </c>
      <c r="BC197">
        <v>0</v>
      </c>
      <c r="BD197" t="s">
        <v>407</v>
      </c>
      <c r="BE197" t="s">
        <v>407</v>
      </c>
      <c r="BF197">
        <v>0</v>
      </c>
      <c r="BG197">
        <v>0</v>
      </c>
      <c r="BH197">
        <f>1-BF197/BG197</f>
        <v>0</v>
      </c>
      <c r="BI197">
        <v>0.5</v>
      </c>
      <c r="BJ197">
        <f>CS197</f>
        <v>0</v>
      </c>
      <c r="BK197">
        <f>L197</f>
        <v>0</v>
      </c>
      <c r="BL197">
        <f>BH197*BI197*BJ197</f>
        <v>0</v>
      </c>
      <c r="BM197">
        <f>(BK197-BC197)/BJ197</f>
        <v>0</v>
      </c>
      <c r="BN197">
        <f>(BA197-BG197)/BG197</f>
        <v>0</v>
      </c>
      <c r="BO197">
        <f>AZ197/(BB197+AZ197/BG197)</f>
        <v>0</v>
      </c>
      <c r="BP197" t="s">
        <v>407</v>
      </c>
      <c r="BQ197">
        <v>0</v>
      </c>
      <c r="BR197">
        <f>IF(BQ197&lt;&gt;0, BQ197, BO197)</f>
        <v>0</v>
      </c>
      <c r="BS197">
        <f>1-BR197/BG197</f>
        <v>0</v>
      </c>
      <c r="BT197">
        <f>(BG197-BF197)/(BG197-BR197)</f>
        <v>0</v>
      </c>
      <c r="BU197">
        <f>(BA197-BG197)/(BA197-BR197)</f>
        <v>0</v>
      </c>
      <c r="BV197">
        <f>(BG197-BF197)/(BG197-AZ197)</f>
        <v>0</v>
      </c>
      <c r="BW197">
        <f>(BA197-BG197)/(BA197-AZ197)</f>
        <v>0</v>
      </c>
      <c r="BX197">
        <f>(BT197*BR197/BF197)</f>
        <v>0</v>
      </c>
      <c r="BY197">
        <f>(1-BX197)</f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f>$B$11*DQ197+$C$11*DR197+$F$11*EC197*(1-EF197)</f>
        <v>0</v>
      </c>
      <c r="CS197">
        <f>CR197*CT197</f>
        <v>0</v>
      </c>
      <c r="CT197">
        <f>($B$11*$D$9+$C$11*$D$9+$F$11*((EP197+EH197)/MAX(EP197+EH197+EQ197, 0.1)*$I$9+EQ197/MAX(EP197+EH197+EQ197, 0.1)*$J$9))/($B$11+$C$11+$F$11)</f>
        <v>0</v>
      </c>
      <c r="CU197">
        <f>($B$11*$K$9+$C$11*$K$9+$F$11*((EP197+EH197)/MAX(EP197+EH197+EQ197, 0.1)*$P$9+EQ197/MAX(EP197+EH197+EQ197, 0.1)*$Q$9))/($B$11+$C$11+$F$11)</f>
        <v>0</v>
      </c>
      <c r="CV197">
        <v>2.18</v>
      </c>
      <c r="CW197">
        <v>0.5</v>
      </c>
      <c r="CX197" t="s">
        <v>408</v>
      </c>
      <c r="CY197">
        <v>2</v>
      </c>
      <c r="CZ197" t="b">
        <v>1</v>
      </c>
      <c r="DA197">
        <v>1510791057.71429</v>
      </c>
      <c r="DB197">
        <v>1348.72821428571</v>
      </c>
      <c r="DC197">
        <v>1379.57357142857</v>
      </c>
      <c r="DD197">
        <v>25.2562178571429</v>
      </c>
      <c r="DE197">
        <v>24.710225</v>
      </c>
      <c r="DF197">
        <v>1336.67607142857</v>
      </c>
      <c r="DG197">
        <v>24.6825535714286</v>
      </c>
      <c r="DH197">
        <v>500.094928571429</v>
      </c>
      <c r="DI197">
        <v>89.6008142857143</v>
      </c>
      <c r="DJ197">
        <v>0.0999545178571428</v>
      </c>
      <c r="DK197">
        <v>26.6243607142857</v>
      </c>
      <c r="DL197">
        <v>27.4891071428571</v>
      </c>
      <c r="DM197">
        <v>999.9</v>
      </c>
      <c r="DN197">
        <v>0</v>
      </c>
      <c r="DO197">
        <v>0</v>
      </c>
      <c r="DP197">
        <v>10003.08</v>
      </c>
      <c r="DQ197">
        <v>0</v>
      </c>
      <c r="DR197">
        <v>9.92953</v>
      </c>
      <c r="DS197">
        <v>-30.8464142857143</v>
      </c>
      <c r="DT197">
        <v>1383.67357142857</v>
      </c>
      <c r="DU197">
        <v>1414.52607142857</v>
      </c>
      <c r="DV197">
        <v>0.5459905</v>
      </c>
      <c r="DW197">
        <v>1379.57357142857</v>
      </c>
      <c r="DX197">
        <v>24.710225</v>
      </c>
      <c r="DY197">
        <v>2.26297821428571</v>
      </c>
      <c r="DZ197">
        <v>2.21405714285714</v>
      </c>
      <c r="EA197">
        <v>19.4152571428571</v>
      </c>
      <c r="EB197">
        <v>19.0643821428571</v>
      </c>
      <c r="EC197">
        <v>1999.995</v>
      </c>
      <c r="ED197">
        <v>0.979995178571429</v>
      </c>
      <c r="EE197">
        <v>0.0200050428571429</v>
      </c>
      <c r="EF197">
        <v>0</v>
      </c>
      <c r="EG197">
        <v>2.35277142857143</v>
      </c>
      <c r="EH197">
        <v>0</v>
      </c>
      <c r="EI197">
        <v>3716.13535714286</v>
      </c>
      <c r="EJ197">
        <v>17300.0857142857</v>
      </c>
      <c r="EK197">
        <v>39.1338571428571</v>
      </c>
      <c r="EL197">
        <v>39.375</v>
      </c>
      <c r="EM197">
        <v>38.8794285714286</v>
      </c>
      <c r="EN197">
        <v>37.8949285714286</v>
      </c>
      <c r="EO197">
        <v>38.446</v>
      </c>
      <c r="EP197">
        <v>1959.98178571429</v>
      </c>
      <c r="EQ197">
        <v>40.0135714285714</v>
      </c>
      <c r="ER197">
        <v>0</v>
      </c>
      <c r="ES197">
        <v>1679678413.7</v>
      </c>
      <c r="ET197">
        <v>0</v>
      </c>
      <c r="EU197">
        <v>2.307756</v>
      </c>
      <c r="EV197">
        <v>0.0226153780527606</v>
      </c>
      <c r="EW197">
        <v>-3.67076923144238</v>
      </c>
      <c r="EX197">
        <v>3716.1092</v>
      </c>
      <c r="EY197">
        <v>15</v>
      </c>
      <c r="EZ197">
        <v>0</v>
      </c>
      <c r="FA197" t="s">
        <v>409</v>
      </c>
      <c r="FB197">
        <v>1510822609</v>
      </c>
      <c r="FC197">
        <v>1510822610</v>
      </c>
      <c r="FD197">
        <v>0</v>
      </c>
      <c r="FE197">
        <v>-0.09</v>
      </c>
      <c r="FF197">
        <v>-0.009</v>
      </c>
      <c r="FG197">
        <v>6.722</v>
      </c>
      <c r="FH197">
        <v>0.497</v>
      </c>
      <c r="FI197">
        <v>420</v>
      </c>
      <c r="FJ197">
        <v>24</v>
      </c>
      <c r="FK197">
        <v>0.26</v>
      </c>
      <c r="FL197">
        <v>0.06</v>
      </c>
      <c r="FM197">
        <v>0.540142825</v>
      </c>
      <c r="FN197">
        <v>0.106671118198874</v>
      </c>
      <c r="FO197">
        <v>0.0121949890403549</v>
      </c>
      <c r="FP197">
        <v>1</v>
      </c>
      <c r="FQ197">
        <v>1</v>
      </c>
      <c r="FR197">
        <v>1</v>
      </c>
      <c r="FS197" t="s">
        <v>410</v>
      </c>
      <c r="FT197">
        <v>2.97367</v>
      </c>
      <c r="FU197">
        <v>2.75396</v>
      </c>
      <c r="FV197">
        <v>0.201311</v>
      </c>
      <c r="FW197">
        <v>0.204982</v>
      </c>
      <c r="FX197">
        <v>0.105747</v>
      </c>
      <c r="FY197">
        <v>0.105363</v>
      </c>
      <c r="FZ197">
        <v>31077.5</v>
      </c>
      <c r="GA197">
        <v>33746.5</v>
      </c>
      <c r="GB197">
        <v>35257.1</v>
      </c>
      <c r="GC197">
        <v>38491.6</v>
      </c>
      <c r="GD197">
        <v>44650.9</v>
      </c>
      <c r="GE197">
        <v>49714.1</v>
      </c>
      <c r="GF197">
        <v>55051</v>
      </c>
      <c r="GG197">
        <v>61711.1</v>
      </c>
      <c r="GH197">
        <v>1.99378</v>
      </c>
      <c r="GI197">
        <v>1.84407</v>
      </c>
      <c r="GJ197">
        <v>0.120923</v>
      </c>
      <c r="GK197">
        <v>0</v>
      </c>
      <c r="GL197">
        <v>25.5197</v>
      </c>
      <c r="GM197">
        <v>999.9</v>
      </c>
      <c r="GN197">
        <v>67.183</v>
      </c>
      <c r="GO197">
        <v>27.885</v>
      </c>
      <c r="GP197">
        <v>28.2603</v>
      </c>
      <c r="GQ197">
        <v>54.3594</v>
      </c>
      <c r="GR197">
        <v>48.9503</v>
      </c>
      <c r="GS197">
        <v>1</v>
      </c>
      <c r="GT197">
        <v>-0.0648171</v>
      </c>
      <c r="GU197">
        <v>0.546228</v>
      </c>
      <c r="GV197">
        <v>20.1495</v>
      </c>
      <c r="GW197">
        <v>5.19797</v>
      </c>
      <c r="GX197">
        <v>12.004</v>
      </c>
      <c r="GY197">
        <v>4.9753</v>
      </c>
      <c r="GZ197">
        <v>3.2929</v>
      </c>
      <c r="HA197">
        <v>999.9</v>
      </c>
      <c r="HB197">
        <v>9999</v>
      </c>
      <c r="HC197">
        <v>9999</v>
      </c>
      <c r="HD197">
        <v>9999</v>
      </c>
      <c r="HE197">
        <v>1.86279</v>
      </c>
      <c r="HF197">
        <v>1.86783</v>
      </c>
      <c r="HG197">
        <v>1.86762</v>
      </c>
      <c r="HH197">
        <v>1.86874</v>
      </c>
      <c r="HI197">
        <v>1.86963</v>
      </c>
      <c r="HJ197">
        <v>1.86567</v>
      </c>
      <c r="HK197">
        <v>1.86676</v>
      </c>
      <c r="HL197">
        <v>1.86813</v>
      </c>
      <c r="HM197">
        <v>5</v>
      </c>
      <c r="HN197">
        <v>0</v>
      </c>
      <c r="HO197">
        <v>0</v>
      </c>
      <c r="HP197">
        <v>0</v>
      </c>
      <c r="HQ197" t="s">
        <v>411</v>
      </c>
      <c r="HR197" t="s">
        <v>412</v>
      </c>
      <c r="HS197" t="s">
        <v>413</v>
      </c>
      <c r="HT197" t="s">
        <v>413</v>
      </c>
      <c r="HU197" t="s">
        <v>413</v>
      </c>
      <c r="HV197" t="s">
        <v>413</v>
      </c>
      <c r="HW197">
        <v>0</v>
      </c>
      <c r="HX197">
        <v>100</v>
      </c>
      <c r="HY197">
        <v>100</v>
      </c>
      <c r="HZ197">
        <v>12.18</v>
      </c>
      <c r="IA197">
        <v>0.5724</v>
      </c>
      <c r="IB197">
        <v>4.05733592392587</v>
      </c>
      <c r="IC197">
        <v>0.00686039997816796</v>
      </c>
      <c r="ID197">
        <v>-6.09800565113382e-07</v>
      </c>
      <c r="IE197">
        <v>-3.62270322714017e-11</v>
      </c>
      <c r="IF197">
        <v>0.00552775430249796</v>
      </c>
      <c r="IG197">
        <v>-0.0240141547127097</v>
      </c>
      <c r="IH197">
        <v>0.00268956239764471</v>
      </c>
      <c r="II197">
        <v>-3.17667099220491e-05</v>
      </c>
      <c r="IJ197">
        <v>-3</v>
      </c>
      <c r="IK197">
        <v>2046</v>
      </c>
      <c r="IL197">
        <v>1</v>
      </c>
      <c r="IM197">
        <v>25</v>
      </c>
      <c r="IN197">
        <v>-525.7</v>
      </c>
      <c r="IO197">
        <v>-525.7</v>
      </c>
      <c r="IP197">
        <v>2.73193</v>
      </c>
      <c r="IQ197">
        <v>2.58545</v>
      </c>
      <c r="IR197">
        <v>1.54785</v>
      </c>
      <c r="IS197">
        <v>2.31079</v>
      </c>
      <c r="IT197">
        <v>1.34644</v>
      </c>
      <c r="IU197">
        <v>2.44995</v>
      </c>
      <c r="IV197">
        <v>31.9805</v>
      </c>
      <c r="IW197">
        <v>14.7274</v>
      </c>
      <c r="IX197">
        <v>18</v>
      </c>
      <c r="IY197">
        <v>503.957</v>
      </c>
      <c r="IZ197">
        <v>408.01</v>
      </c>
      <c r="JA197">
        <v>23.8739</v>
      </c>
      <c r="JB197">
        <v>26.4288</v>
      </c>
      <c r="JC197">
        <v>30.0002</v>
      </c>
      <c r="JD197">
        <v>26.3888</v>
      </c>
      <c r="JE197">
        <v>26.3319</v>
      </c>
      <c r="JF197">
        <v>54.6726</v>
      </c>
      <c r="JG197">
        <v>23.0562</v>
      </c>
      <c r="JH197">
        <v>100</v>
      </c>
      <c r="JI197">
        <v>23.8834</v>
      </c>
      <c r="JJ197">
        <v>1423.61</v>
      </c>
      <c r="JK197">
        <v>24.6157</v>
      </c>
      <c r="JL197">
        <v>102.166</v>
      </c>
      <c r="JM197">
        <v>102.737</v>
      </c>
    </row>
    <row r="198" spans="1:273">
      <c r="A198">
        <v>182</v>
      </c>
      <c r="B198">
        <v>1510791070.5</v>
      </c>
      <c r="C198">
        <v>2818.90000009537</v>
      </c>
      <c r="D198" t="s">
        <v>774</v>
      </c>
      <c r="E198" t="s">
        <v>775</v>
      </c>
      <c r="F198">
        <v>5</v>
      </c>
      <c r="G198" t="s">
        <v>405</v>
      </c>
      <c r="H198" t="s">
        <v>406</v>
      </c>
      <c r="I198">
        <v>1510791063</v>
      </c>
      <c r="J198">
        <f>(K198)/1000</f>
        <v>0</v>
      </c>
      <c r="K198">
        <f>IF(CZ198, AN198, AH198)</f>
        <v>0</v>
      </c>
      <c r="L198">
        <f>IF(CZ198, AI198, AG198)</f>
        <v>0</v>
      </c>
      <c r="M198">
        <f>DB198 - IF(AU198&gt;1, L198*CV198*100.0/(AW198*DP198), 0)</f>
        <v>0</v>
      </c>
      <c r="N198">
        <f>((T198-J198/2)*M198-L198)/(T198+J198/2)</f>
        <v>0</v>
      </c>
      <c r="O198">
        <f>N198*(DI198+DJ198)/1000.0</f>
        <v>0</v>
      </c>
      <c r="P198">
        <f>(DB198 - IF(AU198&gt;1, L198*CV198*100.0/(AW198*DP198), 0))*(DI198+DJ198)/1000.0</f>
        <v>0</v>
      </c>
      <c r="Q198">
        <f>2.0/((1/S198-1/R198)+SIGN(S198)*SQRT((1/S198-1/R198)*(1/S198-1/R198) + 4*CW198/((CW198+1)*(CW198+1))*(2*1/S198*1/R198-1/R198*1/R198)))</f>
        <v>0</v>
      </c>
      <c r="R198">
        <f>IF(LEFT(CX198,1)&lt;&gt;"0",IF(LEFT(CX198,1)="1",3.0,CY198),$D$5+$E$5*(DP198*DI198/($K$5*1000))+$F$5*(DP198*DI198/($K$5*1000))*MAX(MIN(CV198,$J$5),$I$5)*MAX(MIN(CV198,$J$5),$I$5)+$G$5*MAX(MIN(CV198,$J$5),$I$5)*(DP198*DI198/($K$5*1000))+$H$5*(DP198*DI198/($K$5*1000))*(DP198*DI198/($K$5*1000)))</f>
        <v>0</v>
      </c>
      <c r="S198">
        <f>J198*(1000-(1000*0.61365*exp(17.502*W198/(240.97+W198))/(DI198+DJ198)+DD198)/2)/(1000*0.61365*exp(17.502*W198/(240.97+W198))/(DI198+DJ198)-DD198)</f>
        <v>0</v>
      </c>
      <c r="T198">
        <f>1/((CW198+1)/(Q198/1.6)+1/(R198/1.37)) + CW198/((CW198+1)/(Q198/1.6) + CW198/(R198/1.37))</f>
        <v>0</v>
      </c>
      <c r="U198">
        <f>(CR198*CU198)</f>
        <v>0</v>
      </c>
      <c r="V198">
        <f>(DK198+(U198+2*0.95*5.67E-8*(((DK198+$B$7)+273)^4-(DK198+273)^4)-44100*J198)/(1.84*29.3*R198+8*0.95*5.67E-8*(DK198+273)^3))</f>
        <v>0</v>
      </c>
      <c r="W198">
        <f>($C$7*DL198+$D$7*DM198+$E$7*V198)</f>
        <v>0</v>
      </c>
      <c r="X198">
        <f>0.61365*exp(17.502*W198/(240.97+W198))</f>
        <v>0</v>
      </c>
      <c r="Y198">
        <f>(Z198/AA198*100)</f>
        <v>0</v>
      </c>
      <c r="Z198">
        <f>DD198*(DI198+DJ198)/1000</f>
        <v>0</v>
      </c>
      <c r="AA198">
        <f>0.61365*exp(17.502*DK198/(240.97+DK198))</f>
        <v>0</v>
      </c>
      <c r="AB198">
        <f>(X198-DD198*(DI198+DJ198)/1000)</f>
        <v>0</v>
      </c>
      <c r="AC198">
        <f>(-J198*44100)</f>
        <v>0</v>
      </c>
      <c r="AD198">
        <f>2*29.3*R198*0.92*(DK198-W198)</f>
        <v>0</v>
      </c>
      <c r="AE198">
        <f>2*0.95*5.67E-8*(((DK198+$B$7)+273)^4-(W198+273)^4)</f>
        <v>0</v>
      </c>
      <c r="AF198">
        <f>U198+AE198+AC198+AD198</f>
        <v>0</v>
      </c>
      <c r="AG198">
        <f>DH198*AU198*(DC198-DB198*(1000-AU198*DE198)/(1000-AU198*DD198))/(100*CV198)</f>
        <v>0</v>
      </c>
      <c r="AH198">
        <f>1000*DH198*AU198*(DD198-DE198)/(100*CV198*(1000-AU198*DD198))</f>
        <v>0</v>
      </c>
      <c r="AI198">
        <f>(AJ198 - AK198 - DI198*1E3/(8.314*(DK198+273.15)) * AM198/DH198 * AL198) * DH198/(100*CV198) * (1000 - DE198)/1000</f>
        <v>0</v>
      </c>
      <c r="AJ198">
        <v>1449.99248643612</v>
      </c>
      <c r="AK198">
        <v>1426.39042424242</v>
      </c>
      <c r="AL198">
        <v>3.50665618206911</v>
      </c>
      <c r="AM198">
        <v>64.2423246042722</v>
      </c>
      <c r="AN198">
        <f>(AP198 - AO198 + DI198*1E3/(8.314*(DK198+273.15)) * AR198/DH198 * AQ198) * DH198/(100*CV198) * 1000/(1000 - AP198)</f>
        <v>0</v>
      </c>
      <c r="AO198">
        <v>24.6477168014343</v>
      </c>
      <c r="AP198">
        <v>25.2065806060606</v>
      </c>
      <c r="AQ198">
        <v>-0.000236690054646085</v>
      </c>
      <c r="AR198">
        <v>102.202052282038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MAX(0,($B$13+$C$13*DP198)/(1+$D$13*DP198)*DI198/(DK198+273)*$E$13)</f>
        <v>0</v>
      </c>
      <c r="AX198" t="s">
        <v>407</v>
      </c>
      <c r="AY198" t="s">
        <v>407</v>
      </c>
      <c r="AZ198">
        <v>0</v>
      </c>
      <c r="BA198">
        <v>0</v>
      </c>
      <c r="BB198">
        <f>1-AZ198/BA198</f>
        <v>0</v>
      </c>
      <c r="BC198">
        <v>0</v>
      </c>
      <c r="BD198" t="s">
        <v>407</v>
      </c>
      <c r="BE198" t="s">
        <v>407</v>
      </c>
      <c r="BF198">
        <v>0</v>
      </c>
      <c r="BG198">
        <v>0</v>
      </c>
      <c r="BH198">
        <f>1-BF198/BG198</f>
        <v>0</v>
      </c>
      <c r="BI198">
        <v>0.5</v>
      </c>
      <c r="BJ198">
        <f>CS198</f>
        <v>0</v>
      </c>
      <c r="BK198">
        <f>L198</f>
        <v>0</v>
      </c>
      <c r="BL198">
        <f>BH198*BI198*BJ198</f>
        <v>0</v>
      </c>
      <c r="BM198">
        <f>(BK198-BC198)/BJ198</f>
        <v>0</v>
      </c>
      <c r="BN198">
        <f>(BA198-BG198)/BG198</f>
        <v>0</v>
      </c>
      <c r="BO198">
        <f>AZ198/(BB198+AZ198/BG198)</f>
        <v>0</v>
      </c>
      <c r="BP198" t="s">
        <v>407</v>
      </c>
      <c r="BQ198">
        <v>0</v>
      </c>
      <c r="BR198">
        <f>IF(BQ198&lt;&gt;0, BQ198, BO198)</f>
        <v>0</v>
      </c>
      <c r="BS198">
        <f>1-BR198/BG198</f>
        <v>0</v>
      </c>
      <c r="BT198">
        <f>(BG198-BF198)/(BG198-BR198)</f>
        <v>0</v>
      </c>
      <c r="BU198">
        <f>(BA198-BG198)/(BA198-BR198)</f>
        <v>0</v>
      </c>
      <c r="BV198">
        <f>(BG198-BF198)/(BG198-AZ198)</f>
        <v>0</v>
      </c>
      <c r="BW198">
        <f>(BA198-BG198)/(BA198-AZ198)</f>
        <v>0</v>
      </c>
      <c r="BX198">
        <f>(BT198*BR198/BF198)</f>
        <v>0</v>
      </c>
      <c r="BY198">
        <f>(1-BX198)</f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f>$B$11*DQ198+$C$11*DR198+$F$11*EC198*(1-EF198)</f>
        <v>0</v>
      </c>
      <c r="CS198">
        <f>CR198*CT198</f>
        <v>0</v>
      </c>
      <c r="CT198">
        <f>($B$11*$D$9+$C$11*$D$9+$F$11*((EP198+EH198)/MAX(EP198+EH198+EQ198, 0.1)*$I$9+EQ198/MAX(EP198+EH198+EQ198, 0.1)*$J$9))/($B$11+$C$11+$F$11)</f>
        <v>0</v>
      </c>
      <c r="CU198">
        <f>($B$11*$K$9+$C$11*$K$9+$F$11*((EP198+EH198)/MAX(EP198+EH198+EQ198, 0.1)*$P$9+EQ198/MAX(EP198+EH198+EQ198, 0.1)*$Q$9))/($B$11+$C$11+$F$11)</f>
        <v>0</v>
      </c>
      <c r="CV198">
        <v>2.18</v>
      </c>
      <c r="CW198">
        <v>0.5</v>
      </c>
      <c r="CX198" t="s">
        <v>408</v>
      </c>
      <c r="CY198">
        <v>2</v>
      </c>
      <c r="CZ198" t="b">
        <v>1</v>
      </c>
      <c r="DA198">
        <v>1510791063</v>
      </c>
      <c r="DB198">
        <v>1366.63111111111</v>
      </c>
      <c r="DC198">
        <v>1397.61444444444</v>
      </c>
      <c r="DD198">
        <v>25.2377148148148</v>
      </c>
      <c r="DE198">
        <v>24.6786592592593</v>
      </c>
      <c r="DF198">
        <v>1354.49</v>
      </c>
      <c r="DG198">
        <v>24.6649333333333</v>
      </c>
      <c r="DH198">
        <v>500.095333333333</v>
      </c>
      <c r="DI198">
        <v>89.6022037037037</v>
      </c>
      <c r="DJ198">
        <v>0.100060911111111</v>
      </c>
      <c r="DK198">
        <v>26.6223444444444</v>
      </c>
      <c r="DL198">
        <v>27.4916333333333</v>
      </c>
      <c r="DM198">
        <v>999.9</v>
      </c>
      <c r="DN198">
        <v>0</v>
      </c>
      <c r="DO198">
        <v>0</v>
      </c>
      <c r="DP198">
        <v>9985.07074074074</v>
      </c>
      <c r="DQ198">
        <v>0</v>
      </c>
      <c r="DR198">
        <v>9.92953</v>
      </c>
      <c r="DS198">
        <v>-30.9832148148148</v>
      </c>
      <c r="DT198">
        <v>1402.0137037037</v>
      </c>
      <c r="DU198">
        <v>1432.97703703704</v>
      </c>
      <c r="DV198">
        <v>0.559041037037037</v>
      </c>
      <c r="DW198">
        <v>1397.61444444444</v>
      </c>
      <c r="DX198">
        <v>24.6786592592593</v>
      </c>
      <c r="DY198">
        <v>2.26135407407407</v>
      </c>
      <c r="DZ198">
        <v>2.21126259259259</v>
      </c>
      <c r="EA198">
        <v>19.4037148148148</v>
      </c>
      <c r="EB198">
        <v>19.0441333333333</v>
      </c>
      <c r="EC198">
        <v>2000.00925925926</v>
      </c>
      <c r="ED198">
        <v>0.979999222222222</v>
      </c>
      <c r="EE198">
        <v>0.0200010740740741</v>
      </c>
      <c r="EF198">
        <v>0</v>
      </c>
      <c r="EG198">
        <v>2.35163703703704</v>
      </c>
      <c r="EH198">
        <v>0</v>
      </c>
      <c r="EI198">
        <v>3715.89703703704</v>
      </c>
      <c r="EJ198">
        <v>17300.2296296296</v>
      </c>
      <c r="EK198">
        <v>39.104</v>
      </c>
      <c r="EL198">
        <v>39.3563333333333</v>
      </c>
      <c r="EM198">
        <v>38.8563333333333</v>
      </c>
      <c r="EN198">
        <v>37.8772962962963</v>
      </c>
      <c r="EO198">
        <v>38.4209259259259</v>
      </c>
      <c r="EP198">
        <v>1960.0037037037</v>
      </c>
      <c r="EQ198">
        <v>40.0055555555556</v>
      </c>
      <c r="ER198">
        <v>0</v>
      </c>
      <c r="ES198">
        <v>1679678419.1</v>
      </c>
      <c r="ET198">
        <v>0</v>
      </c>
      <c r="EU198">
        <v>2.29635</v>
      </c>
      <c r="EV198">
        <v>-0.547825646837894</v>
      </c>
      <c r="EW198">
        <v>-0.834188053196626</v>
      </c>
      <c r="EX198">
        <v>3715.92692307692</v>
      </c>
      <c r="EY198">
        <v>15</v>
      </c>
      <c r="EZ198">
        <v>0</v>
      </c>
      <c r="FA198" t="s">
        <v>409</v>
      </c>
      <c r="FB198">
        <v>1510822609</v>
      </c>
      <c r="FC198">
        <v>1510822610</v>
      </c>
      <c r="FD198">
        <v>0</v>
      </c>
      <c r="FE198">
        <v>-0.09</v>
      </c>
      <c r="FF198">
        <v>-0.009</v>
      </c>
      <c r="FG198">
        <v>6.722</v>
      </c>
      <c r="FH198">
        <v>0.497</v>
      </c>
      <c r="FI198">
        <v>420</v>
      </c>
      <c r="FJ198">
        <v>24</v>
      </c>
      <c r="FK198">
        <v>0.26</v>
      </c>
      <c r="FL198">
        <v>0.06</v>
      </c>
      <c r="FM198">
        <v>0.5517563</v>
      </c>
      <c r="FN198">
        <v>0.131899384615383</v>
      </c>
      <c r="FO198">
        <v>0.0141653880342192</v>
      </c>
      <c r="FP198">
        <v>1</v>
      </c>
      <c r="FQ198">
        <v>1</v>
      </c>
      <c r="FR198">
        <v>1</v>
      </c>
      <c r="FS198" t="s">
        <v>410</v>
      </c>
      <c r="FT198">
        <v>2.9737</v>
      </c>
      <c r="FU198">
        <v>2.75363</v>
      </c>
      <c r="FV198">
        <v>0.20283</v>
      </c>
      <c r="FW198">
        <v>0.206452</v>
      </c>
      <c r="FX198">
        <v>0.105683</v>
      </c>
      <c r="FY198">
        <v>0.105315</v>
      </c>
      <c r="FZ198">
        <v>31018.6</v>
      </c>
      <c r="GA198">
        <v>33684.2</v>
      </c>
      <c r="GB198">
        <v>35257.2</v>
      </c>
      <c r="GC198">
        <v>38491.6</v>
      </c>
      <c r="GD198">
        <v>44654.6</v>
      </c>
      <c r="GE198">
        <v>49716.5</v>
      </c>
      <c r="GF198">
        <v>55051.5</v>
      </c>
      <c r="GG198">
        <v>61710.8</v>
      </c>
      <c r="GH198">
        <v>1.9941</v>
      </c>
      <c r="GI198">
        <v>1.84405</v>
      </c>
      <c r="GJ198">
        <v>0.120938</v>
      </c>
      <c r="GK198">
        <v>0</v>
      </c>
      <c r="GL198">
        <v>25.5175</v>
      </c>
      <c r="GM198">
        <v>999.9</v>
      </c>
      <c r="GN198">
        <v>67.183</v>
      </c>
      <c r="GO198">
        <v>27.906</v>
      </c>
      <c r="GP198">
        <v>28.2965</v>
      </c>
      <c r="GQ198">
        <v>54.4594</v>
      </c>
      <c r="GR198">
        <v>49.0345</v>
      </c>
      <c r="GS198">
        <v>1</v>
      </c>
      <c r="GT198">
        <v>-0.0650381</v>
      </c>
      <c r="GU198">
        <v>0.550245</v>
      </c>
      <c r="GV198">
        <v>20.1494</v>
      </c>
      <c r="GW198">
        <v>5.19857</v>
      </c>
      <c r="GX198">
        <v>12.004</v>
      </c>
      <c r="GY198">
        <v>4.9753</v>
      </c>
      <c r="GZ198">
        <v>3.293</v>
      </c>
      <c r="HA198">
        <v>999.9</v>
      </c>
      <c r="HB198">
        <v>9999</v>
      </c>
      <c r="HC198">
        <v>9999</v>
      </c>
      <c r="HD198">
        <v>9999</v>
      </c>
      <c r="HE198">
        <v>1.86279</v>
      </c>
      <c r="HF198">
        <v>1.86783</v>
      </c>
      <c r="HG198">
        <v>1.86766</v>
      </c>
      <c r="HH198">
        <v>1.86873</v>
      </c>
      <c r="HI198">
        <v>1.86964</v>
      </c>
      <c r="HJ198">
        <v>1.86569</v>
      </c>
      <c r="HK198">
        <v>1.86676</v>
      </c>
      <c r="HL198">
        <v>1.86813</v>
      </c>
      <c r="HM198">
        <v>5</v>
      </c>
      <c r="HN198">
        <v>0</v>
      </c>
      <c r="HO198">
        <v>0</v>
      </c>
      <c r="HP198">
        <v>0</v>
      </c>
      <c r="HQ198" t="s">
        <v>411</v>
      </c>
      <c r="HR198" t="s">
        <v>412</v>
      </c>
      <c r="HS198" t="s">
        <v>413</v>
      </c>
      <c r="HT198" t="s">
        <v>413</v>
      </c>
      <c r="HU198" t="s">
        <v>413</v>
      </c>
      <c r="HV198" t="s">
        <v>413</v>
      </c>
      <c r="HW198">
        <v>0</v>
      </c>
      <c r="HX198">
        <v>100</v>
      </c>
      <c r="HY198">
        <v>100</v>
      </c>
      <c r="HZ198">
        <v>12.27</v>
      </c>
      <c r="IA198">
        <v>0.5712</v>
      </c>
      <c r="IB198">
        <v>4.05733592392587</v>
      </c>
      <c r="IC198">
        <v>0.00686039997816796</v>
      </c>
      <c r="ID198">
        <v>-6.09800565113382e-07</v>
      </c>
      <c r="IE198">
        <v>-3.62270322714017e-11</v>
      </c>
      <c r="IF198">
        <v>0.00552775430249796</v>
      </c>
      <c r="IG198">
        <v>-0.0240141547127097</v>
      </c>
      <c r="IH198">
        <v>0.00268956239764471</v>
      </c>
      <c r="II198">
        <v>-3.17667099220491e-05</v>
      </c>
      <c r="IJ198">
        <v>-3</v>
      </c>
      <c r="IK198">
        <v>2046</v>
      </c>
      <c r="IL198">
        <v>1</v>
      </c>
      <c r="IM198">
        <v>25</v>
      </c>
      <c r="IN198">
        <v>-525.6</v>
      </c>
      <c r="IO198">
        <v>-525.7</v>
      </c>
      <c r="IP198">
        <v>2.75391</v>
      </c>
      <c r="IQ198">
        <v>2.59155</v>
      </c>
      <c r="IR198">
        <v>1.54785</v>
      </c>
      <c r="IS198">
        <v>2.30957</v>
      </c>
      <c r="IT198">
        <v>1.34644</v>
      </c>
      <c r="IU198">
        <v>2.41699</v>
      </c>
      <c r="IV198">
        <v>31.9805</v>
      </c>
      <c r="IW198">
        <v>14.7274</v>
      </c>
      <c r="IX198">
        <v>18</v>
      </c>
      <c r="IY198">
        <v>504.152</v>
      </c>
      <c r="IZ198">
        <v>407.99</v>
      </c>
      <c r="JA198">
        <v>23.8835</v>
      </c>
      <c r="JB198">
        <v>26.4267</v>
      </c>
      <c r="JC198">
        <v>30.0001</v>
      </c>
      <c r="JD198">
        <v>26.3866</v>
      </c>
      <c r="JE198">
        <v>26.3312</v>
      </c>
      <c r="JF198">
        <v>55.1008</v>
      </c>
      <c r="JG198">
        <v>23.0562</v>
      </c>
      <c r="JH198">
        <v>100</v>
      </c>
      <c r="JI198">
        <v>23.8854</v>
      </c>
      <c r="JJ198">
        <v>1443.78</v>
      </c>
      <c r="JK198">
        <v>24.6279</v>
      </c>
      <c r="JL198">
        <v>102.167</v>
      </c>
      <c r="JM198">
        <v>102.737</v>
      </c>
    </row>
    <row r="199" spans="1:273">
      <c r="A199">
        <v>183</v>
      </c>
      <c r="B199">
        <v>1510791075.5</v>
      </c>
      <c r="C199">
        <v>2823.90000009537</v>
      </c>
      <c r="D199" t="s">
        <v>776</v>
      </c>
      <c r="E199" t="s">
        <v>777</v>
      </c>
      <c r="F199">
        <v>5</v>
      </c>
      <c r="G199" t="s">
        <v>405</v>
      </c>
      <c r="H199" t="s">
        <v>406</v>
      </c>
      <c r="I199">
        <v>1510791067.71429</v>
      </c>
      <c r="J199">
        <f>(K199)/1000</f>
        <v>0</v>
      </c>
      <c r="K199">
        <f>IF(CZ199, AN199, AH199)</f>
        <v>0</v>
      </c>
      <c r="L199">
        <f>IF(CZ199, AI199, AG199)</f>
        <v>0</v>
      </c>
      <c r="M199">
        <f>DB199 - IF(AU199&gt;1, L199*CV199*100.0/(AW199*DP199), 0)</f>
        <v>0</v>
      </c>
      <c r="N199">
        <f>((T199-J199/2)*M199-L199)/(T199+J199/2)</f>
        <v>0</v>
      </c>
      <c r="O199">
        <f>N199*(DI199+DJ199)/1000.0</f>
        <v>0</v>
      </c>
      <c r="P199">
        <f>(DB199 - IF(AU199&gt;1, L199*CV199*100.0/(AW199*DP199), 0))*(DI199+DJ199)/1000.0</f>
        <v>0</v>
      </c>
      <c r="Q199">
        <f>2.0/((1/S199-1/R199)+SIGN(S199)*SQRT((1/S199-1/R199)*(1/S199-1/R199) + 4*CW199/((CW199+1)*(CW199+1))*(2*1/S199*1/R199-1/R199*1/R199)))</f>
        <v>0</v>
      </c>
      <c r="R199">
        <f>IF(LEFT(CX199,1)&lt;&gt;"0",IF(LEFT(CX199,1)="1",3.0,CY199),$D$5+$E$5*(DP199*DI199/($K$5*1000))+$F$5*(DP199*DI199/($K$5*1000))*MAX(MIN(CV199,$J$5),$I$5)*MAX(MIN(CV199,$J$5),$I$5)+$G$5*MAX(MIN(CV199,$J$5),$I$5)*(DP199*DI199/($K$5*1000))+$H$5*(DP199*DI199/($K$5*1000))*(DP199*DI199/($K$5*1000)))</f>
        <v>0</v>
      </c>
      <c r="S199">
        <f>J199*(1000-(1000*0.61365*exp(17.502*W199/(240.97+W199))/(DI199+DJ199)+DD199)/2)/(1000*0.61365*exp(17.502*W199/(240.97+W199))/(DI199+DJ199)-DD199)</f>
        <v>0</v>
      </c>
      <c r="T199">
        <f>1/((CW199+1)/(Q199/1.6)+1/(R199/1.37)) + CW199/((CW199+1)/(Q199/1.6) + CW199/(R199/1.37))</f>
        <v>0</v>
      </c>
      <c r="U199">
        <f>(CR199*CU199)</f>
        <v>0</v>
      </c>
      <c r="V199">
        <f>(DK199+(U199+2*0.95*5.67E-8*(((DK199+$B$7)+273)^4-(DK199+273)^4)-44100*J199)/(1.84*29.3*R199+8*0.95*5.67E-8*(DK199+273)^3))</f>
        <v>0</v>
      </c>
      <c r="W199">
        <f>($C$7*DL199+$D$7*DM199+$E$7*V199)</f>
        <v>0</v>
      </c>
      <c r="X199">
        <f>0.61365*exp(17.502*W199/(240.97+W199))</f>
        <v>0</v>
      </c>
      <c r="Y199">
        <f>(Z199/AA199*100)</f>
        <v>0</v>
      </c>
      <c r="Z199">
        <f>DD199*(DI199+DJ199)/1000</f>
        <v>0</v>
      </c>
      <c r="AA199">
        <f>0.61365*exp(17.502*DK199/(240.97+DK199))</f>
        <v>0</v>
      </c>
      <c r="AB199">
        <f>(X199-DD199*(DI199+DJ199)/1000)</f>
        <v>0</v>
      </c>
      <c r="AC199">
        <f>(-J199*44100)</f>
        <v>0</v>
      </c>
      <c r="AD199">
        <f>2*29.3*R199*0.92*(DK199-W199)</f>
        <v>0</v>
      </c>
      <c r="AE199">
        <f>2*0.95*5.67E-8*(((DK199+$B$7)+273)^4-(W199+273)^4)</f>
        <v>0</v>
      </c>
      <c r="AF199">
        <f>U199+AE199+AC199+AD199</f>
        <v>0</v>
      </c>
      <c r="AG199">
        <f>DH199*AU199*(DC199-DB199*(1000-AU199*DE199)/(1000-AU199*DD199))/(100*CV199)</f>
        <v>0</v>
      </c>
      <c r="AH199">
        <f>1000*DH199*AU199*(DD199-DE199)/(100*CV199*(1000-AU199*DD199))</f>
        <v>0</v>
      </c>
      <c r="AI199">
        <f>(AJ199 - AK199 - DI199*1E3/(8.314*(DK199+273.15)) * AM199/DH199 * AL199) * DH199/(100*CV199) * (1000 - DE199)/1000</f>
        <v>0</v>
      </c>
      <c r="AJ199">
        <v>1466.29354731424</v>
      </c>
      <c r="AK199">
        <v>1443.47248484848</v>
      </c>
      <c r="AL199">
        <v>3.37830589980966</v>
      </c>
      <c r="AM199">
        <v>64.2423246042722</v>
      </c>
      <c r="AN199">
        <f>(AP199 - AO199 + DI199*1E3/(8.314*(DK199+273.15)) * AR199/DH199 * AQ199) * DH199/(100*CV199) * 1000/(1000 - AP199)</f>
        <v>0</v>
      </c>
      <c r="AO199">
        <v>24.6427225843721</v>
      </c>
      <c r="AP199">
        <v>25.1879048484848</v>
      </c>
      <c r="AQ199">
        <v>-0.00135966206657149</v>
      </c>
      <c r="AR199">
        <v>102.202052282038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MAX(0,($B$13+$C$13*DP199)/(1+$D$13*DP199)*DI199/(DK199+273)*$E$13)</f>
        <v>0</v>
      </c>
      <c r="AX199" t="s">
        <v>407</v>
      </c>
      <c r="AY199" t="s">
        <v>407</v>
      </c>
      <c r="AZ199">
        <v>0</v>
      </c>
      <c r="BA199">
        <v>0</v>
      </c>
      <c r="BB199">
        <f>1-AZ199/BA199</f>
        <v>0</v>
      </c>
      <c r="BC199">
        <v>0</v>
      </c>
      <c r="BD199" t="s">
        <v>407</v>
      </c>
      <c r="BE199" t="s">
        <v>407</v>
      </c>
      <c r="BF199">
        <v>0</v>
      </c>
      <c r="BG199">
        <v>0</v>
      </c>
      <c r="BH199">
        <f>1-BF199/BG199</f>
        <v>0</v>
      </c>
      <c r="BI199">
        <v>0.5</v>
      </c>
      <c r="BJ199">
        <f>CS199</f>
        <v>0</v>
      </c>
      <c r="BK199">
        <f>L199</f>
        <v>0</v>
      </c>
      <c r="BL199">
        <f>BH199*BI199*BJ199</f>
        <v>0</v>
      </c>
      <c r="BM199">
        <f>(BK199-BC199)/BJ199</f>
        <v>0</v>
      </c>
      <c r="BN199">
        <f>(BA199-BG199)/BG199</f>
        <v>0</v>
      </c>
      <c r="BO199">
        <f>AZ199/(BB199+AZ199/BG199)</f>
        <v>0</v>
      </c>
      <c r="BP199" t="s">
        <v>407</v>
      </c>
      <c r="BQ199">
        <v>0</v>
      </c>
      <c r="BR199">
        <f>IF(BQ199&lt;&gt;0, BQ199, BO199)</f>
        <v>0</v>
      </c>
      <c r="BS199">
        <f>1-BR199/BG199</f>
        <v>0</v>
      </c>
      <c r="BT199">
        <f>(BG199-BF199)/(BG199-BR199)</f>
        <v>0</v>
      </c>
      <c r="BU199">
        <f>(BA199-BG199)/(BA199-BR199)</f>
        <v>0</v>
      </c>
      <c r="BV199">
        <f>(BG199-BF199)/(BG199-AZ199)</f>
        <v>0</v>
      </c>
      <c r="BW199">
        <f>(BA199-BG199)/(BA199-AZ199)</f>
        <v>0</v>
      </c>
      <c r="BX199">
        <f>(BT199*BR199/BF199)</f>
        <v>0</v>
      </c>
      <c r="BY199">
        <f>(1-BX199)</f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f>$B$11*DQ199+$C$11*DR199+$F$11*EC199*(1-EF199)</f>
        <v>0</v>
      </c>
      <c r="CS199">
        <f>CR199*CT199</f>
        <v>0</v>
      </c>
      <c r="CT199">
        <f>($B$11*$D$9+$C$11*$D$9+$F$11*((EP199+EH199)/MAX(EP199+EH199+EQ199, 0.1)*$I$9+EQ199/MAX(EP199+EH199+EQ199, 0.1)*$J$9))/($B$11+$C$11+$F$11)</f>
        <v>0</v>
      </c>
      <c r="CU199">
        <f>($B$11*$K$9+$C$11*$K$9+$F$11*((EP199+EH199)/MAX(EP199+EH199+EQ199, 0.1)*$P$9+EQ199/MAX(EP199+EH199+EQ199, 0.1)*$Q$9))/($B$11+$C$11+$F$11)</f>
        <v>0</v>
      </c>
      <c r="CV199">
        <v>2.18</v>
      </c>
      <c r="CW199">
        <v>0.5</v>
      </c>
      <c r="CX199" t="s">
        <v>408</v>
      </c>
      <c r="CY199">
        <v>2</v>
      </c>
      <c r="CZ199" t="b">
        <v>1</v>
      </c>
      <c r="DA199">
        <v>1510791067.71429</v>
      </c>
      <c r="DB199">
        <v>1382.61928571429</v>
      </c>
      <c r="DC199">
        <v>1413.25035714286</v>
      </c>
      <c r="DD199">
        <v>25.21845</v>
      </c>
      <c r="DE199">
        <v>24.6599321428571</v>
      </c>
      <c r="DF199">
        <v>1370.39857142857</v>
      </c>
      <c r="DG199">
        <v>24.6466</v>
      </c>
      <c r="DH199">
        <v>500.081321428571</v>
      </c>
      <c r="DI199">
        <v>89.6037714285714</v>
      </c>
      <c r="DJ199">
        <v>0.100001435714286</v>
      </c>
      <c r="DK199">
        <v>26.6213357142857</v>
      </c>
      <c r="DL199">
        <v>27.4953071428571</v>
      </c>
      <c r="DM199">
        <v>999.9</v>
      </c>
      <c r="DN199">
        <v>0</v>
      </c>
      <c r="DO199">
        <v>0</v>
      </c>
      <c r="DP199">
        <v>9986.00357142857</v>
      </c>
      <c r="DQ199">
        <v>0</v>
      </c>
      <c r="DR199">
        <v>9.92953</v>
      </c>
      <c r="DS199">
        <v>-30.6312535714286</v>
      </c>
      <c r="DT199">
        <v>1418.38785714286</v>
      </c>
      <c r="DU199">
        <v>1448.98035714286</v>
      </c>
      <c r="DV199">
        <v>0.558504214285714</v>
      </c>
      <c r="DW199">
        <v>1413.25035714286</v>
      </c>
      <c r="DX199">
        <v>24.6599321428571</v>
      </c>
      <c r="DY199">
        <v>2.25966678571429</v>
      </c>
      <c r="DZ199">
        <v>2.20962285714286</v>
      </c>
      <c r="EA199">
        <v>19.3917214285714</v>
      </c>
      <c r="EB199">
        <v>19.0322428571429</v>
      </c>
      <c r="EC199">
        <v>2000.02107142857</v>
      </c>
      <c r="ED199">
        <v>0.980003785714286</v>
      </c>
      <c r="EE199">
        <v>0.0199965714285714</v>
      </c>
      <c r="EF199">
        <v>0</v>
      </c>
      <c r="EG199">
        <v>2.330625</v>
      </c>
      <c r="EH199">
        <v>0</v>
      </c>
      <c r="EI199">
        <v>3715.665</v>
      </c>
      <c r="EJ199">
        <v>17300.3571428571</v>
      </c>
      <c r="EK199">
        <v>39.0845</v>
      </c>
      <c r="EL199">
        <v>39.33675</v>
      </c>
      <c r="EM199">
        <v>38.83675</v>
      </c>
      <c r="EN199">
        <v>37.875</v>
      </c>
      <c r="EO199">
        <v>38.4015714285714</v>
      </c>
      <c r="EP199">
        <v>1960.02464285714</v>
      </c>
      <c r="EQ199">
        <v>39.9964285714286</v>
      </c>
      <c r="ER199">
        <v>0</v>
      </c>
      <c r="ES199">
        <v>1679678423.9</v>
      </c>
      <c r="ET199">
        <v>0</v>
      </c>
      <c r="EU199">
        <v>2.29550384615385</v>
      </c>
      <c r="EV199">
        <v>0.722724788729307</v>
      </c>
      <c r="EW199">
        <v>-3.34871797159442</v>
      </c>
      <c r="EX199">
        <v>3715.69576923077</v>
      </c>
      <c r="EY199">
        <v>15</v>
      </c>
      <c r="EZ199">
        <v>0</v>
      </c>
      <c r="FA199" t="s">
        <v>409</v>
      </c>
      <c r="FB199">
        <v>1510822609</v>
      </c>
      <c r="FC199">
        <v>1510822610</v>
      </c>
      <c r="FD199">
        <v>0</v>
      </c>
      <c r="FE199">
        <v>-0.09</v>
      </c>
      <c r="FF199">
        <v>-0.009</v>
      </c>
      <c r="FG199">
        <v>6.722</v>
      </c>
      <c r="FH199">
        <v>0.497</v>
      </c>
      <c r="FI199">
        <v>420</v>
      </c>
      <c r="FJ199">
        <v>24</v>
      </c>
      <c r="FK199">
        <v>0.26</v>
      </c>
      <c r="FL199">
        <v>0.06</v>
      </c>
      <c r="FM199">
        <v>0.557266875</v>
      </c>
      <c r="FN199">
        <v>0.0391142926829265</v>
      </c>
      <c r="FO199">
        <v>0.00784305472436441</v>
      </c>
      <c r="FP199">
        <v>1</v>
      </c>
      <c r="FQ199">
        <v>1</v>
      </c>
      <c r="FR199">
        <v>1</v>
      </c>
      <c r="FS199" t="s">
        <v>410</v>
      </c>
      <c r="FT199">
        <v>2.97357</v>
      </c>
      <c r="FU199">
        <v>2.7538</v>
      </c>
      <c r="FV199">
        <v>0.204291</v>
      </c>
      <c r="FW199">
        <v>0.207822</v>
      </c>
      <c r="FX199">
        <v>0.105631</v>
      </c>
      <c r="FY199">
        <v>0.1053</v>
      </c>
      <c r="FZ199">
        <v>30961.9</v>
      </c>
      <c r="GA199">
        <v>33626.2</v>
      </c>
      <c r="GB199">
        <v>35257.4</v>
      </c>
      <c r="GC199">
        <v>38491.7</v>
      </c>
      <c r="GD199">
        <v>44657.2</v>
      </c>
      <c r="GE199">
        <v>49717.6</v>
      </c>
      <c r="GF199">
        <v>55051.4</v>
      </c>
      <c r="GG199">
        <v>61711</v>
      </c>
      <c r="GH199">
        <v>1.99393</v>
      </c>
      <c r="GI199">
        <v>1.84438</v>
      </c>
      <c r="GJ199">
        <v>0.121143</v>
      </c>
      <c r="GK199">
        <v>0</v>
      </c>
      <c r="GL199">
        <v>25.5175</v>
      </c>
      <c r="GM199">
        <v>999.9</v>
      </c>
      <c r="GN199">
        <v>67.183</v>
      </c>
      <c r="GO199">
        <v>27.906</v>
      </c>
      <c r="GP199">
        <v>28.2981</v>
      </c>
      <c r="GQ199">
        <v>54.6194</v>
      </c>
      <c r="GR199">
        <v>49.0144</v>
      </c>
      <c r="GS199">
        <v>1</v>
      </c>
      <c r="GT199">
        <v>-0.065</v>
      </c>
      <c r="GU199">
        <v>0.558725</v>
      </c>
      <c r="GV199">
        <v>20.1494</v>
      </c>
      <c r="GW199">
        <v>5.19872</v>
      </c>
      <c r="GX199">
        <v>12.004</v>
      </c>
      <c r="GY199">
        <v>4.9753</v>
      </c>
      <c r="GZ199">
        <v>3.293</v>
      </c>
      <c r="HA199">
        <v>999.9</v>
      </c>
      <c r="HB199">
        <v>9999</v>
      </c>
      <c r="HC199">
        <v>9999</v>
      </c>
      <c r="HD199">
        <v>9999</v>
      </c>
      <c r="HE199">
        <v>1.86279</v>
      </c>
      <c r="HF199">
        <v>1.86783</v>
      </c>
      <c r="HG199">
        <v>1.86765</v>
      </c>
      <c r="HH199">
        <v>1.86874</v>
      </c>
      <c r="HI199">
        <v>1.86963</v>
      </c>
      <c r="HJ199">
        <v>1.86569</v>
      </c>
      <c r="HK199">
        <v>1.86676</v>
      </c>
      <c r="HL199">
        <v>1.86813</v>
      </c>
      <c r="HM199">
        <v>5</v>
      </c>
      <c r="HN199">
        <v>0</v>
      </c>
      <c r="HO199">
        <v>0</v>
      </c>
      <c r="HP199">
        <v>0</v>
      </c>
      <c r="HQ199" t="s">
        <v>411</v>
      </c>
      <c r="HR199" t="s">
        <v>412</v>
      </c>
      <c r="HS199" t="s">
        <v>413</v>
      </c>
      <c r="HT199" t="s">
        <v>413</v>
      </c>
      <c r="HU199" t="s">
        <v>413</v>
      </c>
      <c r="HV199" t="s">
        <v>413</v>
      </c>
      <c r="HW199">
        <v>0</v>
      </c>
      <c r="HX199">
        <v>100</v>
      </c>
      <c r="HY199">
        <v>100</v>
      </c>
      <c r="HZ199">
        <v>12.35</v>
      </c>
      <c r="IA199">
        <v>0.5703</v>
      </c>
      <c r="IB199">
        <v>4.05733592392587</v>
      </c>
      <c r="IC199">
        <v>0.00686039997816796</v>
      </c>
      <c r="ID199">
        <v>-6.09800565113382e-07</v>
      </c>
      <c r="IE199">
        <v>-3.62270322714017e-11</v>
      </c>
      <c r="IF199">
        <v>0.00552775430249796</v>
      </c>
      <c r="IG199">
        <v>-0.0240141547127097</v>
      </c>
      <c r="IH199">
        <v>0.00268956239764471</v>
      </c>
      <c r="II199">
        <v>-3.17667099220491e-05</v>
      </c>
      <c r="IJ199">
        <v>-3</v>
      </c>
      <c r="IK199">
        <v>2046</v>
      </c>
      <c r="IL199">
        <v>1</v>
      </c>
      <c r="IM199">
        <v>25</v>
      </c>
      <c r="IN199">
        <v>-525.6</v>
      </c>
      <c r="IO199">
        <v>-525.6</v>
      </c>
      <c r="IP199">
        <v>2.78076</v>
      </c>
      <c r="IQ199">
        <v>2.59155</v>
      </c>
      <c r="IR199">
        <v>1.54785</v>
      </c>
      <c r="IS199">
        <v>2.30957</v>
      </c>
      <c r="IT199">
        <v>1.34644</v>
      </c>
      <c r="IU199">
        <v>2.32666</v>
      </c>
      <c r="IV199">
        <v>31.9805</v>
      </c>
      <c r="IW199">
        <v>14.7187</v>
      </c>
      <c r="IX199">
        <v>18</v>
      </c>
      <c r="IY199">
        <v>504.036</v>
      </c>
      <c r="IZ199">
        <v>408.172</v>
      </c>
      <c r="JA199">
        <v>23.887</v>
      </c>
      <c r="JB199">
        <v>26.4266</v>
      </c>
      <c r="JC199">
        <v>30.0001</v>
      </c>
      <c r="JD199">
        <v>26.3866</v>
      </c>
      <c r="JE199">
        <v>26.3312</v>
      </c>
      <c r="JF199">
        <v>55.6388</v>
      </c>
      <c r="JG199">
        <v>23.0562</v>
      </c>
      <c r="JH199">
        <v>100</v>
      </c>
      <c r="JI199">
        <v>23.887</v>
      </c>
      <c r="JJ199">
        <v>1457.2</v>
      </c>
      <c r="JK199">
        <v>24.6279</v>
      </c>
      <c r="JL199">
        <v>102.167</v>
      </c>
      <c r="JM199">
        <v>102.737</v>
      </c>
    </row>
    <row r="200" spans="1:273">
      <c r="A200">
        <v>184</v>
      </c>
      <c r="B200">
        <v>1510791080.5</v>
      </c>
      <c r="C200">
        <v>2828.90000009537</v>
      </c>
      <c r="D200" t="s">
        <v>778</v>
      </c>
      <c r="E200" t="s">
        <v>779</v>
      </c>
      <c r="F200">
        <v>5</v>
      </c>
      <c r="G200" t="s">
        <v>405</v>
      </c>
      <c r="H200" t="s">
        <v>406</v>
      </c>
      <c r="I200">
        <v>1510791073</v>
      </c>
      <c r="J200">
        <f>(K200)/1000</f>
        <v>0</v>
      </c>
      <c r="K200">
        <f>IF(CZ200, AN200, AH200)</f>
        <v>0</v>
      </c>
      <c r="L200">
        <f>IF(CZ200, AI200, AG200)</f>
        <v>0</v>
      </c>
      <c r="M200">
        <f>DB200 - IF(AU200&gt;1, L200*CV200*100.0/(AW200*DP200), 0)</f>
        <v>0</v>
      </c>
      <c r="N200">
        <f>((T200-J200/2)*M200-L200)/(T200+J200/2)</f>
        <v>0</v>
      </c>
      <c r="O200">
        <f>N200*(DI200+DJ200)/1000.0</f>
        <v>0</v>
      </c>
      <c r="P200">
        <f>(DB200 - IF(AU200&gt;1, L200*CV200*100.0/(AW200*DP200), 0))*(DI200+DJ200)/1000.0</f>
        <v>0</v>
      </c>
      <c r="Q200">
        <f>2.0/((1/S200-1/R200)+SIGN(S200)*SQRT((1/S200-1/R200)*(1/S200-1/R200) + 4*CW200/((CW200+1)*(CW200+1))*(2*1/S200*1/R200-1/R200*1/R200)))</f>
        <v>0</v>
      </c>
      <c r="R200">
        <f>IF(LEFT(CX200,1)&lt;&gt;"0",IF(LEFT(CX200,1)="1",3.0,CY200),$D$5+$E$5*(DP200*DI200/($K$5*1000))+$F$5*(DP200*DI200/($K$5*1000))*MAX(MIN(CV200,$J$5),$I$5)*MAX(MIN(CV200,$J$5),$I$5)+$G$5*MAX(MIN(CV200,$J$5),$I$5)*(DP200*DI200/($K$5*1000))+$H$5*(DP200*DI200/($K$5*1000))*(DP200*DI200/($K$5*1000)))</f>
        <v>0</v>
      </c>
      <c r="S200">
        <f>J200*(1000-(1000*0.61365*exp(17.502*W200/(240.97+W200))/(DI200+DJ200)+DD200)/2)/(1000*0.61365*exp(17.502*W200/(240.97+W200))/(DI200+DJ200)-DD200)</f>
        <v>0</v>
      </c>
      <c r="T200">
        <f>1/((CW200+1)/(Q200/1.6)+1/(R200/1.37)) + CW200/((CW200+1)/(Q200/1.6) + CW200/(R200/1.37))</f>
        <v>0</v>
      </c>
      <c r="U200">
        <f>(CR200*CU200)</f>
        <v>0</v>
      </c>
      <c r="V200">
        <f>(DK200+(U200+2*0.95*5.67E-8*(((DK200+$B$7)+273)^4-(DK200+273)^4)-44100*J200)/(1.84*29.3*R200+8*0.95*5.67E-8*(DK200+273)^3))</f>
        <v>0</v>
      </c>
      <c r="W200">
        <f>($C$7*DL200+$D$7*DM200+$E$7*V200)</f>
        <v>0</v>
      </c>
      <c r="X200">
        <f>0.61365*exp(17.502*W200/(240.97+W200))</f>
        <v>0</v>
      </c>
      <c r="Y200">
        <f>(Z200/AA200*100)</f>
        <v>0</v>
      </c>
      <c r="Z200">
        <f>DD200*(DI200+DJ200)/1000</f>
        <v>0</v>
      </c>
      <c r="AA200">
        <f>0.61365*exp(17.502*DK200/(240.97+DK200))</f>
        <v>0</v>
      </c>
      <c r="AB200">
        <f>(X200-DD200*(DI200+DJ200)/1000)</f>
        <v>0</v>
      </c>
      <c r="AC200">
        <f>(-J200*44100)</f>
        <v>0</v>
      </c>
      <c r="AD200">
        <f>2*29.3*R200*0.92*(DK200-W200)</f>
        <v>0</v>
      </c>
      <c r="AE200">
        <f>2*0.95*5.67E-8*(((DK200+$B$7)+273)^4-(W200+273)^4)</f>
        <v>0</v>
      </c>
      <c r="AF200">
        <f>U200+AE200+AC200+AD200</f>
        <v>0</v>
      </c>
      <c r="AG200">
        <f>DH200*AU200*(DC200-DB200*(1000-AU200*DE200)/(1000-AU200*DD200))/(100*CV200)</f>
        <v>0</v>
      </c>
      <c r="AH200">
        <f>1000*DH200*AU200*(DD200-DE200)/(100*CV200*(1000-AU200*DD200))</f>
        <v>0</v>
      </c>
      <c r="AI200">
        <f>(AJ200 - AK200 - DI200*1E3/(8.314*(DK200+273.15)) * AM200/DH200 * AL200) * DH200/(100*CV200) * (1000 - DE200)/1000</f>
        <v>0</v>
      </c>
      <c r="AJ200">
        <v>1483.09962363442</v>
      </c>
      <c r="AK200">
        <v>1460.19975757576</v>
      </c>
      <c r="AL200">
        <v>3.34593870723515</v>
      </c>
      <c r="AM200">
        <v>64.2423246042722</v>
      </c>
      <c r="AN200">
        <f>(AP200 - AO200 + DI200*1E3/(8.314*(DK200+273.15)) * AR200/DH200 * AQ200) * DH200/(100*CV200) * 1000/(1000 - AP200)</f>
        <v>0</v>
      </c>
      <c r="AO200">
        <v>24.636811459213</v>
      </c>
      <c r="AP200">
        <v>25.1734133333333</v>
      </c>
      <c r="AQ200">
        <v>-0.000622119464106165</v>
      </c>
      <c r="AR200">
        <v>102.202052282038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MAX(0,($B$13+$C$13*DP200)/(1+$D$13*DP200)*DI200/(DK200+273)*$E$13)</f>
        <v>0</v>
      </c>
      <c r="AX200" t="s">
        <v>407</v>
      </c>
      <c r="AY200" t="s">
        <v>407</v>
      </c>
      <c r="AZ200">
        <v>0</v>
      </c>
      <c r="BA200">
        <v>0</v>
      </c>
      <c r="BB200">
        <f>1-AZ200/BA200</f>
        <v>0</v>
      </c>
      <c r="BC200">
        <v>0</v>
      </c>
      <c r="BD200" t="s">
        <v>407</v>
      </c>
      <c r="BE200" t="s">
        <v>407</v>
      </c>
      <c r="BF200">
        <v>0</v>
      </c>
      <c r="BG200">
        <v>0</v>
      </c>
      <c r="BH200">
        <f>1-BF200/BG200</f>
        <v>0</v>
      </c>
      <c r="BI200">
        <v>0.5</v>
      </c>
      <c r="BJ200">
        <f>CS200</f>
        <v>0</v>
      </c>
      <c r="BK200">
        <f>L200</f>
        <v>0</v>
      </c>
      <c r="BL200">
        <f>BH200*BI200*BJ200</f>
        <v>0</v>
      </c>
      <c r="BM200">
        <f>(BK200-BC200)/BJ200</f>
        <v>0</v>
      </c>
      <c r="BN200">
        <f>(BA200-BG200)/BG200</f>
        <v>0</v>
      </c>
      <c r="BO200">
        <f>AZ200/(BB200+AZ200/BG200)</f>
        <v>0</v>
      </c>
      <c r="BP200" t="s">
        <v>407</v>
      </c>
      <c r="BQ200">
        <v>0</v>
      </c>
      <c r="BR200">
        <f>IF(BQ200&lt;&gt;0, BQ200, BO200)</f>
        <v>0</v>
      </c>
      <c r="BS200">
        <f>1-BR200/BG200</f>
        <v>0</v>
      </c>
      <c r="BT200">
        <f>(BG200-BF200)/(BG200-BR200)</f>
        <v>0</v>
      </c>
      <c r="BU200">
        <f>(BA200-BG200)/(BA200-BR200)</f>
        <v>0</v>
      </c>
      <c r="BV200">
        <f>(BG200-BF200)/(BG200-AZ200)</f>
        <v>0</v>
      </c>
      <c r="BW200">
        <f>(BA200-BG200)/(BA200-AZ200)</f>
        <v>0</v>
      </c>
      <c r="BX200">
        <f>(BT200*BR200/BF200)</f>
        <v>0</v>
      </c>
      <c r="BY200">
        <f>(1-BX200)</f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f>$B$11*DQ200+$C$11*DR200+$F$11*EC200*(1-EF200)</f>
        <v>0</v>
      </c>
      <c r="CS200">
        <f>CR200*CT200</f>
        <v>0</v>
      </c>
      <c r="CT200">
        <f>($B$11*$D$9+$C$11*$D$9+$F$11*((EP200+EH200)/MAX(EP200+EH200+EQ200, 0.1)*$I$9+EQ200/MAX(EP200+EH200+EQ200, 0.1)*$J$9))/($B$11+$C$11+$F$11)</f>
        <v>0</v>
      </c>
      <c r="CU200">
        <f>($B$11*$K$9+$C$11*$K$9+$F$11*((EP200+EH200)/MAX(EP200+EH200+EQ200, 0.1)*$P$9+EQ200/MAX(EP200+EH200+EQ200, 0.1)*$Q$9))/($B$11+$C$11+$F$11)</f>
        <v>0</v>
      </c>
      <c r="CV200">
        <v>2.18</v>
      </c>
      <c r="CW200">
        <v>0.5</v>
      </c>
      <c r="CX200" t="s">
        <v>408</v>
      </c>
      <c r="CY200">
        <v>2</v>
      </c>
      <c r="CZ200" t="b">
        <v>1</v>
      </c>
      <c r="DA200">
        <v>1510791073</v>
      </c>
      <c r="DB200">
        <v>1400.33888888889</v>
      </c>
      <c r="DC200">
        <v>1430.72851851852</v>
      </c>
      <c r="DD200">
        <v>25.1974111111111</v>
      </c>
      <c r="DE200">
        <v>24.6425814814815</v>
      </c>
      <c r="DF200">
        <v>1388.03037037037</v>
      </c>
      <c r="DG200">
        <v>24.6265814814815</v>
      </c>
      <c r="DH200">
        <v>500.090148148148</v>
      </c>
      <c r="DI200">
        <v>89.6054296296296</v>
      </c>
      <c r="DJ200">
        <v>0.100103974074074</v>
      </c>
      <c r="DK200">
        <v>26.6196592592593</v>
      </c>
      <c r="DL200">
        <v>27.4995851851852</v>
      </c>
      <c r="DM200">
        <v>999.9</v>
      </c>
      <c r="DN200">
        <v>0</v>
      </c>
      <c r="DO200">
        <v>0</v>
      </c>
      <c r="DP200">
        <v>9975.75925925926</v>
      </c>
      <c r="DQ200">
        <v>0</v>
      </c>
      <c r="DR200">
        <v>9.92953</v>
      </c>
      <c r="DS200">
        <v>-30.3905259259259</v>
      </c>
      <c r="DT200">
        <v>1436.53481481481</v>
      </c>
      <c r="DU200">
        <v>1466.87518518519</v>
      </c>
      <c r="DV200">
        <v>0.554830666666667</v>
      </c>
      <c r="DW200">
        <v>1430.72851851852</v>
      </c>
      <c r="DX200">
        <v>24.6425814814815</v>
      </c>
      <c r="DY200">
        <v>2.25782407407407</v>
      </c>
      <c r="DZ200">
        <v>2.20810814814815</v>
      </c>
      <c r="EA200">
        <v>19.3786148148148</v>
      </c>
      <c r="EB200">
        <v>19.0212592592593</v>
      </c>
      <c r="EC200">
        <v>2000.02666666667</v>
      </c>
      <c r="ED200">
        <v>0.980006703703704</v>
      </c>
      <c r="EE200">
        <v>0.019993637037037</v>
      </c>
      <c r="EF200">
        <v>0</v>
      </c>
      <c r="EG200">
        <v>2.2956037037037</v>
      </c>
      <c r="EH200">
        <v>0</v>
      </c>
      <c r="EI200">
        <v>3715.40925925926</v>
      </c>
      <c r="EJ200">
        <v>17300.4111111111</v>
      </c>
      <c r="EK200">
        <v>39.0528148148148</v>
      </c>
      <c r="EL200">
        <v>39.3143333333333</v>
      </c>
      <c r="EM200">
        <v>38.7982592592593</v>
      </c>
      <c r="EN200">
        <v>37.8703333333333</v>
      </c>
      <c r="EO200">
        <v>38.3749259259259</v>
      </c>
      <c r="EP200">
        <v>1960.0362962963</v>
      </c>
      <c r="EQ200">
        <v>39.99</v>
      </c>
      <c r="ER200">
        <v>0</v>
      </c>
      <c r="ES200">
        <v>1679678428.7</v>
      </c>
      <c r="ET200">
        <v>0</v>
      </c>
      <c r="EU200">
        <v>2.31932307692308</v>
      </c>
      <c r="EV200">
        <v>0.856916244557403</v>
      </c>
      <c r="EW200">
        <v>-5.74393164332421</v>
      </c>
      <c r="EX200">
        <v>3715.41423076923</v>
      </c>
      <c r="EY200">
        <v>15</v>
      </c>
      <c r="EZ200">
        <v>0</v>
      </c>
      <c r="FA200" t="s">
        <v>409</v>
      </c>
      <c r="FB200">
        <v>1510822609</v>
      </c>
      <c r="FC200">
        <v>1510822610</v>
      </c>
      <c r="FD200">
        <v>0</v>
      </c>
      <c r="FE200">
        <v>-0.09</v>
      </c>
      <c r="FF200">
        <v>-0.009</v>
      </c>
      <c r="FG200">
        <v>6.722</v>
      </c>
      <c r="FH200">
        <v>0.497</v>
      </c>
      <c r="FI200">
        <v>420</v>
      </c>
      <c r="FJ200">
        <v>24</v>
      </c>
      <c r="FK200">
        <v>0.26</v>
      </c>
      <c r="FL200">
        <v>0.06</v>
      </c>
      <c r="FM200">
        <v>0.5548484</v>
      </c>
      <c r="FN200">
        <v>-0.0551228442776751</v>
      </c>
      <c r="FO200">
        <v>0.00983612697610193</v>
      </c>
      <c r="FP200">
        <v>1</v>
      </c>
      <c r="FQ200">
        <v>1</v>
      </c>
      <c r="FR200">
        <v>1</v>
      </c>
      <c r="FS200" t="s">
        <v>410</v>
      </c>
      <c r="FT200">
        <v>2.97362</v>
      </c>
      <c r="FU200">
        <v>2.75372</v>
      </c>
      <c r="FV200">
        <v>0.205716</v>
      </c>
      <c r="FW200">
        <v>0.209232</v>
      </c>
      <c r="FX200">
        <v>0.105586</v>
      </c>
      <c r="FY200">
        <v>0.105283</v>
      </c>
      <c r="FZ200">
        <v>30906.3</v>
      </c>
      <c r="GA200">
        <v>33566.6</v>
      </c>
      <c r="GB200">
        <v>35257.2</v>
      </c>
      <c r="GC200">
        <v>38491.9</v>
      </c>
      <c r="GD200">
        <v>44659.3</v>
      </c>
      <c r="GE200">
        <v>49718.8</v>
      </c>
      <c r="GF200">
        <v>55051.2</v>
      </c>
      <c r="GG200">
        <v>61711.3</v>
      </c>
      <c r="GH200">
        <v>1.99405</v>
      </c>
      <c r="GI200">
        <v>1.84452</v>
      </c>
      <c r="GJ200">
        <v>0.120588</v>
      </c>
      <c r="GK200">
        <v>0</v>
      </c>
      <c r="GL200">
        <v>25.5197</v>
      </c>
      <c r="GM200">
        <v>999.9</v>
      </c>
      <c r="GN200">
        <v>67.159</v>
      </c>
      <c r="GO200">
        <v>27.906</v>
      </c>
      <c r="GP200">
        <v>28.288</v>
      </c>
      <c r="GQ200">
        <v>55.3193</v>
      </c>
      <c r="GR200">
        <v>48.9623</v>
      </c>
      <c r="GS200">
        <v>1</v>
      </c>
      <c r="GT200">
        <v>-0.0651067</v>
      </c>
      <c r="GU200">
        <v>0.598197</v>
      </c>
      <c r="GV200">
        <v>20.1491</v>
      </c>
      <c r="GW200">
        <v>5.19872</v>
      </c>
      <c r="GX200">
        <v>12.004</v>
      </c>
      <c r="GY200">
        <v>4.9754</v>
      </c>
      <c r="GZ200">
        <v>3.29295</v>
      </c>
      <c r="HA200">
        <v>999.9</v>
      </c>
      <c r="HB200">
        <v>9999</v>
      </c>
      <c r="HC200">
        <v>9999</v>
      </c>
      <c r="HD200">
        <v>9999</v>
      </c>
      <c r="HE200">
        <v>1.86279</v>
      </c>
      <c r="HF200">
        <v>1.86783</v>
      </c>
      <c r="HG200">
        <v>1.86764</v>
      </c>
      <c r="HH200">
        <v>1.86874</v>
      </c>
      <c r="HI200">
        <v>1.86962</v>
      </c>
      <c r="HJ200">
        <v>1.86569</v>
      </c>
      <c r="HK200">
        <v>1.86676</v>
      </c>
      <c r="HL200">
        <v>1.86813</v>
      </c>
      <c r="HM200">
        <v>5</v>
      </c>
      <c r="HN200">
        <v>0</v>
      </c>
      <c r="HO200">
        <v>0</v>
      </c>
      <c r="HP200">
        <v>0</v>
      </c>
      <c r="HQ200" t="s">
        <v>411</v>
      </c>
      <c r="HR200" t="s">
        <v>412</v>
      </c>
      <c r="HS200" t="s">
        <v>413</v>
      </c>
      <c r="HT200" t="s">
        <v>413</v>
      </c>
      <c r="HU200" t="s">
        <v>413</v>
      </c>
      <c r="HV200" t="s">
        <v>413</v>
      </c>
      <c r="HW200">
        <v>0</v>
      </c>
      <c r="HX200">
        <v>100</v>
      </c>
      <c r="HY200">
        <v>100</v>
      </c>
      <c r="HZ200">
        <v>12.43</v>
      </c>
      <c r="IA200">
        <v>0.5696</v>
      </c>
      <c r="IB200">
        <v>4.05733592392587</v>
      </c>
      <c r="IC200">
        <v>0.00686039997816796</v>
      </c>
      <c r="ID200">
        <v>-6.09800565113382e-07</v>
      </c>
      <c r="IE200">
        <v>-3.62270322714017e-11</v>
      </c>
      <c r="IF200">
        <v>0.00552775430249796</v>
      </c>
      <c r="IG200">
        <v>-0.0240141547127097</v>
      </c>
      <c r="IH200">
        <v>0.00268956239764471</v>
      </c>
      <c r="II200">
        <v>-3.17667099220491e-05</v>
      </c>
      <c r="IJ200">
        <v>-3</v>
      </c>
      <c r="IK200">
        <v>2046</v>
      </c>
      <c r="IL200">
        <v>1</v>
      </c>
      <c r="IM200">
        <v>25</v>
      </c>
      <c r="IN200">
        <v>-525.5</v>
      </c>
      <c r="IO200">
        <v>-525.5</v>
      </c>
      <c r="IP200">
        <v>2.80396</v>
      </c>
      <c r="IQ200">
        <v>2.59399</v>
      </c>
      <c r="IR200">
        <v>1.54785</v>
      </c>
      <c r="IS200">
        <v>2.31079</v>
      </c>
      <c r="IT200">
        <v>1.34644</v>
      </c>
      <c r="IU200">
        <v>2.27417</v>
      </c>
      <c r="IV200">
        <v>31.9805</v>
      </c>
      <c r="IW200">
        <v>14.7187</v>
      </c>
      <c r="IX200">
        <v>18</v>
      </c>
      <c r="IY200">
        <v>504.119</v>
      </c>
      <c r="IZ200">
        <v>408.256</v>
      </c>
      <c r="JA200">
        <v>23.8873</v>
      </c>
      <c r="JB200">
        <v>26.4256</v>
      </c>
      <c r="JC200">
        <v>30</v>
      </c>
      <c r="JD200">
        <v>26.3866</v>
      </c>
      <c r="JE200">
        <v>26.3312</v>
      </c>
      <c r="JF200">
        <v>56.113</v>
      </c>
      <c r="JG200">
        <v>23.0562</v>
      </c>
      <c r="JH200">
        <v>100</v>
      </c>
      <c r="JI200">
        <v>23.8768</v>
      </c>
      <c r="JJ200">
        <v>1477.38</v>
      </c>
      <c r="JK200">
        <v>24.6279</v>
      </c>
      <c r="JL200">
        <v>102.166</v>
      </c>
      <c r="JM200">
        <v>102.738</v>
      </c>
    </row>
    <row r="201" spans="1:273">
      <c r="A201">
        <v>185</v>
      </c>
      <c r="B201">
        <v>1510791085.5</v>
      </c>
      <c r="C201">
        <v>2833.90000009537</v>
      </c>
      <c r="D201" t="s">
        <v>780</v>
      </c>
      <c r="E201" t="s">
        <v>781</v>
      </c>
      <c r="F201">
        <v>5</v>
      </c>
      <c r="G201" t="s">
        <v>405</v>
      </c>
      <c r="H201" t="s">
        <v>406</v>
      </c>
      <c r="I201">
        <v>1510791077.71429</v>
      </c>
      <c r="J201">
        <f>(K201)/1000</f>
        <v>0</v>
      </c>
      <c r="K201">
        <f>IF(CZ201, AN201, AH201)</f>
        <v>0</v>
      </c>
      <c r="L201">
        <f>IF(CZ201, AI201, AG201)</f>
        <v>0</v>
      </c>
      <c r="M201">
        <f>DB201 - IF(AU201&gt;1, L201*CV201*100.0/(AW201*DP201), 0)</f>
        <v>0</v>
      </c>
      <c r="N201">
        <f>((T201-J201/2)*M201-L201)/(T201+J201/2)</f>
        <v>0</v>
      </c>
      <c r="O201">
        <f>N201*(DI201+DJ201)/1000.0</f>
        <v>0</v>
      </c>
      <c r="P201">
        <f>(DB201 - IF(AU201&gt;1, L201*CV201*100.0/(AW201*DP201), 0))*(DI201+DJ201)/1000.0</f>
        <v>0</v>
      </c>
      <c r="Q201">
        <f>2.0/((1/S201-1/R201)+SIGN(S201)*SQRT((1/S201-1/R201)*(1/S201-1/R201) + 4*CW201/((CW201+1)*(CW201+1))*(2*1/S201*1/R201-1/R201*1/R201)))</f>
        <v>0</v>
      </c>
      <c r="R201">
        <f>IF(LEFT(CX201,1)&lt;&gt;"0",IF(LEFT(CX201,1)="1",3.0,CY201),$D$5+$E$5*(DP201*DI201/($K$5*1000))+$F$5*(DP201*DI201/($K$5*1000))*MAX(MIN(CV201,$J$5),$I$5)*MAX(MIN(CV201,$J$5),$I$5)+$G$5*MAX(MIN(CV201,$J$5),$I$5)*(DP201*DI201/($K$5*1000))+$H$5*(DP201*DI201/($K$5*1000))*(DP201*DI201/($K$5*1000)))</f>
        <v>0</v>
      </c>
      <c r="S201">
        <f>J201*(1000-(1000*0.61365*exp(17.502*W201/(240.97+W201))/(DI201+DJ201)+DD201)/2)/(1000*0.61365*exp(17.502*W201/(240.97+W201))/(DI201+DJ201)-DD201)</f>
        <v>0</v>
      </c>
      <c r="T201">
        <f>1/((CW201+1)/(Q201/1.6)+1/(R201/1.37)) + CW201/((CW201+1)/(Q201/1.6) + CW201/(R201/1.37))</f>
        <v>0</v>
      </c>
      <c r="U201">
        <f>(CR201*CU201)</f>
        <v>0</v>
      </c>
      <c r="V201">
        <f>(DK201+(U201+2*0.95*5.67E-8*(((DK201+$B$7)+273)^4-(DK201+273)^4)-44100*J201)/(1.84*29.3*R201+8*0.95*5.67E-8*(DK201+273)^3))</f>
        <v>0</v>
      </c>
      <c r="W201">
        <f>($C$7*DL201+$D$7*DM201+$E$7*V201)</f>
        <v>0</v>
      </c>
      <c r="X201">
        <f>0.61365*exp(17.502*W201/(240.97+W201))</f>
        <v>0</v>
      </c>
      <c r="Y201">
        <f>(Z201/AA201*100)</f>
        <v>0</v>
      </c>
      <c r="Z201">
        <f>DD201*(DI201+DJ201)/1000</f>
        <v>0</v>
      </c>
      <c r="AA201">
        <f>0.61365*exp(17.502*DK201/(240.97+DK201))</f>
        <v>0</v>
      </c>
      <c r="AB201">
        <f>(X201-DD201*(DI201+DJ201)/1000)</f>
        <v>0</v>
      </c>
      <c r="AC201">
        <f>(-J201*44100)</f>
        <v>0</v>
      </c>
      <c r="AD201">
        <f>2*29.3*R201*0.92*(DK201-W201)</f>
        <v>0</v>
      </c>
      <c r="AE201">
        <f>2*0.95*5.67E-8*(((DK201+$B$7)+273)^4-(W201+273)^4)</f>
        <v>0</v>
      </c>
      <c r="AF201">
        <f>U201+AE201+AC201+AD201</f>
        <v>0</v>
      </c>
      <c r="AG201">
        <f>DH201*AU201*(DC201-DB201*(1000-AU201*DE201)/(1000-AU201*DD201))/(100*CV201)</f>
        <v>0</v>
      </c>
      <c r="AH201">
        <f>1000*DH201*AU201*(DD201-DE201)/(100*CV201*(1000-AU201*DD201))</f>
        <v>0</v>
      </c>
      <c r="AI201">
        <f>(AJ201 - AK201 - DI201*1E3/(8.314*(DK201+273.15)) * AM201/DH201 * AL201) * DH201/(100*CV201) * (1000 - DE201)/1000</f>
        <v>0</v>
      </c>
      <c r="AJ201">
        <v>1500.20563117905</v>
      </c>
      <c r="AK201">
        <v>1477.168</v>
      </c>
      <c r="AL201">
        <v>3.41573017687536</v>
      </c>
      <c r="AM201">
        <v>64.2423246042722</v>
      </c>
      <c r="AN201">
        <f>(AP201 - AO201 + DI201*1E3/(8.314*(DK201+273.15)) * AR201/DH201 * AQ201) * DH201/(100*CV201) * 1000/(1000 - AP201)</f>
        <v>0</v>
      </c>
      <c r="AO201">
        <v>24.6337500504753</v>
      </c>
      <c r="AP201">
        <v>25.1631309090909</v>
      </c>
      <c r="AQ201">
        <v>-0.000256737305647478</v>
      </c>
      <c r="AR201">
        <v>102.202052282038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MAX(0,($B$13+$C$13*DP201)/(1+$D$13*DP201)*DI201/(DK201+273)*$E$13)</f>
        <v>0</v>
      </c>
      <c r="AX201" t="s">
        <v>407</v>
      </c>
      <c r="AY201" t="s">
        <v>407</v>
      </c>
      <c r="AZ201">
        <v>0</v>
      </c>
      <c r="BA201">
        <v>0</v>
      </c>
      <c r="BB201">
        <f>1-AZ201/BA201</f>
        <v>0</v>
      </c>
      <c r="BC201">
        <v>0</v>
      </c>
      <c r="BD201" t="s">
        <v>407</v>
      </c>
      <c r="BE201" t="s">
        <v>407</v>
      </c>
      <c r="BF201">
        <v>0</v>
      </c>
      <c r="BG201">
        <v>0</v>
      </c>
      <c r="BH201">
        <f>1-BF201/BG201</f>
        <v>0</v>
      </c>
      <c r="BI201">
        <v>0.5</v>
      </c>
      <c r="BJ201">
        <f>CS201</f>
        <v>0</v>
      </c>
      <c r="BK201">
        <f>L201</f>
        <v>0</v>
      </c>
      <c r="BL201">
        <f>BH201*BI201*BJ201</f>
        <v>0</v>
      </c>
      <c r="BM201">
        <f>(BK201-BC201)/BJ201</f>
        <v>0</v>
      </c>
      <c r="BN201">
        <f>(BA201-BG201)/BG201</f>
        <v>0</v>
      </c>
      <c r="BO201">
        <f>AZ201/(BB201+AZ201/BG201)</f>
        <v>0</v>
      </c>
      <c r="BP201" t="s">
        <v>407</v>
      </c>
      <c r="BQ201">
        <v>0</v>
      </c>
      <c r="BR201">
        <f>IF(BQ201&lt;&gt;0, BQ201, BO201)</f>
        <v>0</v>
      </c>
      <c r="BS201">
        <f>1-BR201/BG201</f>
        <v>0</v>
      </c>
      <c r="BT201">
        <f>(BG201-BF201)/(BG201-BR201)</f>
        <v>0</v>
      </c>
      <c r="BU201">
        <f>(BA201-BG201)/(BA201-BR201)</f>
        <v>0</v>
      </c>
      <c r="BV201">
        <f>(BG201-BF201)/(BG201-AZ201)</f>
        <v>0</v>
      </c>
      <c r="BW201">
        <f>(BA201-BG201)/(BA201-AZ201)</f>
        <v>0</v>
      </c>
      <c r="BX201">
        <f>(BT201*BR201/BF201)</f>
        <v>0</v>
      </c>
      <c r="BY201">
        <f>(1-BX201)</f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f>$B$11*DQ201+$C$11*DR201+$F$11*EC201*(1-EF201)</f>
        <v>0</v>
      </c>
      <c r="CS201">
        <f>CR201*CT201</f>
        <v>0</v>
      </c>
      <c r="CT201">
        <f>($B$11*$D$9+$C$11*$D$9+$F$11*((EP201+EH201)/MAX(EP201+EH201+EQ201, 0.1)*$I$9+EQ201/MAX(EP201+EH201+EQ201, 0.1)*$J$9))/($B$11+$C$11+$F$11)</f>
        <v>0</v>
      </c>
      <c r="CU201">
        <f>($B$11*$K$9+$C$11*$K$9+$F$11*((EP201+EH201)/MAX(EP201+EH201+EQ201, 0.1)*$P$9+EQ201/MAX(EP201+EH201+EQ201, 0.1)*$Q$9))/($B$11+$C$11+$F$11)</f>
        <v>0</v>
      </c>
      <c r="CV201">
        <v>2.18</v>
      </c>
      <c r="CW201">
        <v>0.5</v>
      </c>
      <c r="CX201" t="s">
        <v>408</v>
      </c>
      <c r="CY201">
        <v>2</v>
      </c>
      <c r="CZ201" t="b">
        <v>1</v>
      </c>
      <c r="DA201">
        <v>1510791077.71429</v>
      </c>
      <c r="DB201">
        <v>1415.97428571429</v>
      </c>
      <c r="DC201">
        <v>1446.15571428571</v>
      </c>
      <c r="DD201">
        <v>25.1816928571429</v>
      </c>
      <c r="DE201">
        <v>24.6379</v>
      </c>
      <c r="DF201">
        <v>1403.58857142857</v>
      </c>
      <c r="DG201">
        <v>24.611625</v>
      </c>
      <c r="DH201">
        <v>500.0905</v>
      </c>
      <c r="DI201">
        <v>89.605025</v>
      </c>
      <c r="DJ201">
        <v>0.0999607</v>
      </c>
      <c r="DK201">
        <v>26.61735</v>
      </c>
      <c r="DL201">
        <v>27.4981785714286</v>
      </c>
      <c r="DM201">
        <v>999.9</v>
      </c>
      <c r="DN201">
        <v>0</v>
      </c>
      <c r="DO201">
        <v>0</v>
      </c>
      <c r="DP201">
        <v>9986.19714285714</v>
      </c>
      <c r="DQ201">
        <v>0</v>
      </c>
      <c r="DR201">
        <v>9.92943142857143</v>
      </c>
      <c r="DS201">
        <v>-30.1824071428571</v>
      </c>
      <c r="DT201">
        <v>1452.55107142857</v>
      </c>
      <c r="DU201">
        <v>1482.68535714286</v>
      </c>
      <c r="DV201">
        <v>0.543795464285714</v>
      </c>
      <c r="DW201">
        <v>1446.15571428571</v>
      </c>
      <c r="DX201">
        <v>24.6379</v>
      </c>
      <c r="DY201">
        <v>2.25640607142857</v>
      </c>
      <c r="DZ201">
        <v>2.20767892857143</v>
      </c>
      <c r="EA201">
        <v>19.3685178571429</v>
      </c>
      <c r="EB201">
        <v>19.0181392857143</v>
      </c>
      <c r="EC201">
        <v>2000.01642857143</v>
      </c>
      <c r="ED201">
        <v>0.980006285714286</v>
      </c>
      <c r="EE201">
        <v>0.0199939714285714</v>
      </c>
      <c r="EF201">
        <v>0</v>
      </c>
      <c r="EG201">
        <v>2.27499285714286</v>
      </c>
      <c r="EH201">
        <v>0</v>
      </c>
      <c r="EI201">
        <v>3715.03</v>
      </c>
      <c r="EJ201">
        <v>17300.3321428571</v>
      </c>
      <c r="EK201">
        <v>39.0332142857143</v>
      </c>
      <c r="EL201">
        <v>39.312</v>
      </c>
      <c r="EM201">
        <v>38.7765714285714</v>
      </c>
      <c r="EN201">
        <v>37.857</v>
      </c>
      <c r="EO201">
        <v>38.35475</v>
      </c>
      <c r="EP201">
        <v>1960.02607142857</v>
      </c>
      <c r="EQ201">
        <v>39.99</v>
      </c>
      <c r="ER201">
        <v>0</v>
      </c>
      <c r="ES201">
        <v>1679678433.5</v>
      </c>
      <c r="ET201">
        <v>0</v>
      </c>
      <c r="EU201">
        <v>2.31536538461538</v>
      </c>
      <c r="EV201">
        <v>-0.435866658751807</v>
      </c>
      <c r="EW201">
        <v>-4.86188034897557</v>
      </c>
      <c r="EX201">
        <v>3715.01807692308</v>
      </c>
      <c r="EY201">
        <v>15</v>
      </c>
      <c r="EZ201">
        <v>0</v>
      </c>
      <c r="FA201" t="s">
        <v>409</v>
      </c>
      <c r="FB201">
        <v>1510822609</v>
      </c>
      <c r="FC201">
        <v>1510822610</v>
      </c>
      <c r="FD201">
        <v>0</v>
      </c>
      <c r="FE201">
        <v>-0.09</v>
      </c>
      <c r="FF201">
        <v>-0.009</v>
      </c>
      <c r="FG201">
        <v>6.722</v>
      </c>
      <c r="FH201">
        <v>0.497</v>
      </c>
      <c r="FI201">
        <v>420</v>
      </c>
      <c r="FJ201">
        <v>24</v>
      </c>
      <c r="FK201">
        <v>0.26</v>
      </c>
      <c r="FL201">
        <v>0.06</v>
      </c>
      <c r="FM201">
        <v>0.549824275</v>
      </c>
      <c r="FN201">
        <v>-0.137358225140714</v>
      </c>
      <c r="FO201">
        <v>0.0133528541836334</v>
      </c>
      <c r="FP201">
        <v>1</v>
      </c>
      <c r="FQ201">
        <v>1</v>
      </c>
      <c r="FR201">
        <v>1</v>
      </c>
      <c r="FS201" t="s">
        <v>410</v>
      </c>
      <c r="FT201">
        <v>2.97348</v>
      </c>
      <c r="FU201">
        <v>2.75375</v>
      </c>
      <c r="FV201">
        <v>0.207158</v>
      </c>
      <c r="FW201">
        <v>0.21069</v>
      </c>
      <c r="FX201">
        <v>0.105557</v>
      </c>
      <c r="FY201">
        <v>0.105285</v>
      </c>
      <c r="FZ201">
        <v>30850.5</v>
      </c>
      <c r="GA201">
        <v>33504.8</v>
      </c>
      <c r="GB201">
        <v>35257.5</v>
      </c>
      <c r="GC201">
        <v>38492</v>
      </c>
      <c r="GD201">
        <v>44661.2</v>
      </c>
      <c r="GE201">
        <v>49719.1</v>
      </c>
      <c r="GF201">
        <v>55051.6</v>
      </c>
      <c r="GG201">
        <v>61711.8</v>
      </c>
      <c r="GH201">
        <v>1.99382</v>
      </c>
      <c r="GI201">
        <v>1.8446</v>
      </c>
      <c r="GJ201">
        <v>0.120513</v>
      </c>
      <c r="GK201">
        <v>0</v>
      </c>
      <c r="GL201">
        <v>25.5197</v>
      </c>
      <c r="GM201">
        <v>999.9</v>
      </c>
      <c r="GN201">
        <v>67.159</v>
      </c>
      <c r="GO201">
        <v>27.906</v>
      </c>
      <c r="GP201">
        <v>28.2865</v>
      </c>
      <c r="GQ201">
        <v>55.1193</v>
      </c>
      <c r="GR201">
        <v>49.0785</v>
      </c>
      <c r="GS201">
        <v>1</v>
      </c>
      <c r="GT201">
        <v>-0.0652185</v>
      </c>
      <c r="GU201">
        <v>0.589537</v>
      </c>
      <c r="GV201">
        <v>20.1492</v>
      </c>
      <c r="GW201">
        <v>5.19902</v>
      </c>
      <c r="GX201">
        <v>12.004</v>
      </c>
      <c r="GY201">
        <v>4.9755</v>
      </c>
      <c r="GZ201">
        <v>3.293</v>
      </c>
      <c r="HA201">
        <v>999.9</v>
      </c>
      <c r="HB201">
        <v>9999</v>
      </c>
      <c r="HC201">
        <v>9999</v>
      </c>
      <c r="HD201">
        <v>9999</v>
      </c>
      <c r="HE201">
        <v>1.86279</v>
      </c>
      <c r="HF201">
        <v>1.86783</v>
      </c>
      <c r="HG201">
        <v>1.86764</v>
      </c>
      <c r="HH201">
        <v>1.86873</v>
      </c>
      <c r="HI201">
        <v>1.86963</v>
      </c>
      <c r="HJ201">
        <v>1.86569</v>
      </c>
      <c r="HK201">
        <v>1.86676</v>
      </c>
      <c r="HL201">
        <v>1.86813</v>
      </c>
      <c r="HM201">
        <v>5</v>
      </c>
      <c r="HN201">
        <v>0</v>
      </c>
      <c r="HO201">
        <v>0</v>
      </c>
      <c r="HP201">
        <v>0</v>
      </c>
      <c r="HQ201" t="s">
        <v>411</v>
      </c>
      <c r="HR201" t="s">
        <v>412</v>
      </c>
      <c r="HS201" t="s">
        <v>413</v>
      </c>
      <c r="HT201" t="s">
        <v>413</v>
      </c>
      <c r="HU201" t="s">
        <v>413</v>
      </c>
      <c r="HV201" t="s">
        <v>413</v>
      </c>
      <c r="HW201">
        <v>0</v>
      </c>
      <c r="HX201">
        <v>100</v>
      </c>
      <c r="HY201">
        <v>100</v>
      </c>
      <c r="HZ201">
        <v>12.51</v>
      </c>
      <c r="IA201">
        <v>0.5691</v>
      </c>
      <c r="IB201">
        <v>4.05733592392587</v>
      </c>
      <c r="IC201">
        <v>0.00686039997816796</v>
      </c>
      <c r="ID201">
        <v>-6.09800565113382e-07</v>
      </c>
      <c r="IE201">
        <v>-3.62270322714017e-11</v>
      </c>
      <c r="IF201">
        <v>0.00552775430249796</v>
      </c>
      <c r="IG201">
        <v>-0.0240141547127097</v>
      </c>
      <c r="IH201">
        <v>0.00268956239764471</v>
      </c>
      <c r="II201">
        <v>-3.17667099220491e-05</v>
      </c>
      <c r="IJ201">
        <v>-3</v>
      </c>
      <c r="IK201">
        <v>2046</v>
      </c>
      <c r="IL201">
        <v>1</v>
      </c>
      <c r="IM201">
        <v>25</v>
      </c>
      <c r="IN201">
        <v>-525.4</v>
      </c>
      <c r="IO201">
        <v>-525.4</v>
      </c>
      <c r="IP201">
        <v>2.83081</v>
      </c>
      <c r="IQ201">
        <v>2.58667</v>
      </c>
      <c r="IR201">
        <v>1.54785</v>
      </c>
      <c r="IS201">
        <v>2.30957</v>
      </c>
      <c r="IT201">
        <v>1.34644</v>
      </c>
      <c r="IU201">
        <v>2.43774</v>
      </c>
      <c r="IV201">
        <v>31.9805</v>
      </c>
      <c r="IW201">
        <v>14.7274</v>
      </c>
      <c r="IX201">
        <v>18</v>
      </c>
      <c r="IY201">
        <v>503.951</v>
      </c>
      <c r="IZ201">
        <v>408.287</v>
      </c>
      <c r="JA201">
        <v>23.8784</v>
      </c>
      <c r="JB201">
        <v>26.4243</v>
      </c>
      <c r="JC201">
        <v>29.9999</v>
      </c>
      <c r="JD201">
        <v>26.3845</v>
      </c>
      <c r="JE201">
        <v>26.3297</v>
      </c>
      <c r="JF201">
        <v>56.6583</v>
      </c>
      <c r="JG201">
        <v>23.0562</v>
      </c>
      <c r="JH201">
        <v>100</v>
      </c>
      <c r="JI201">
        <v>23.8797</v>
      </c>
      <c r="JJ201">
        <v>1490.83</v>
      </c>
      <c r="JK201">
        <v>24.6279</v>
      </c>
      <c r="JL201">
        <v>102.167</v>
      </c>
      <c r="JM201">
        <v>102.738</v>
      </c>
    </row>
    <row r="202" spans="1:273">
      <c r="A202">
        <v>186</v>
      </c>
      <c r="B202">
        <v>1510791090.5</v>
      </c>
      <c r="C202">
        <v>2838.90000009537</v>
      </c>
      <c r="D202" t="s">
        <v>782</v>
      </c>
      <c r="E202" t="s">
        <v>783</v>
      </c>
      <c r="F202">
        <v>5</v>
      </c>
      <c r="G202" t="s">
        <v>405</v>
      </c>
      <c r="H202" t="s">
        <v>406</v>
      </c>
      <c r="I202">
        <v>1510791083</v>
      </c>
      <c r="J202">
        <f>(K202)/1000</f>
        <v>0</v>
      </c>
      <c r="K202">
        <f>IF(CZ202, AN202, AH202)</f>
        <v>0</v>
      </c>
      <c r="L202">
        <f>IF(CZ202, AI202, AG202)</f>
        <v>0</v>
      </c>
      <c r="M202">
        <f>DB202 - IF(AU202&gt;1, L202*CV202*100.0/(AW202*DP202), 0)</f>
        <v>0</v>
      </c>
      <c r="N202">
        <f>((T202-J202/2)*M202-L202)/(T202+J202/2)</f>
        <v>0</v>
      </c>
      <c r="O202">
        <f>N202*(DI202+DJ202)/1000.0</f>
        <v>0</v>
      </c>
      <c r="P202">
        <f>(DB202 - IF(AU202&gt;1, L202*CV202*100.0/(AW202*DP202), 0))*(DI202+DJ202)/1000.0</f>
        <v>0</v>
      </c>
      <c r="Q202">
        <f>2.0/((1/S202-1/R202)+SIGN(S202)*SQRT((1/S202-1/R202)*(1/S202-1/R202) + 4*CW202/((CW202+1)*(CW202+1))*(2*1/S202*1/R202-1/R202*1/R202)))</f>
        <v>0</v>
      </c>
      <c r="R202">
        <f>IF(LEFT(CX202,1)&lt;&gt;"0",IF(LEFT(CX202,1)="1",3.0,CY202),$D$5+$E$5*(DP202*DI202/($K$5*1000))+$F$5*(DP202*DI202/($K$5*1000))*MAX(MIN(CV202,$J$5),$I$5)*MAX(MIN(CV202,$J$5),$I$5)+$G$5*MAX(MIN(CV202,$J$5),$I$5)*(DP202*DI202/($K$5*1000))+$H$5*(DP202*DI202/($K$5*1000))*(DP202*DI202/($K$5*1000)))</f>
        <v>0</v>
      </c>
      <c r="S202">
        <f>J202*(1000-(1000*0.61365*exp(17.502*W202/(240.97+W202))/(DI202+DJ202)+DD202)/2)/(1000*0.61365*exp(17.502*W202/(240.97+W202))/(DI202+DJ202)-DD202)</f>
        <v>0</v>
      </c>
      <c r="T202">
        <f>1/((CW202+1)/(Q202/1.6)+1/(R202/1.37)) + CW202/((CW202+1)/(Q202/1.6) + CW202/(R202/1.37))</f>
        <v>0</v>
      </c>
      <c r="U202">
        <f>(CR202*CU202)</f>
        <v>0</v>
      </c>
      <c r="V202">
        <f>(DK202+(U202+2*0.95*5.67E-8*(((DK202+$B$7)+273)^4-(DK202+273)^4)-44100*J202)/(1.84*29.3*R202+8*0.95*5.67E-8*(DK202+273)^3))</f>
        <v>0</v>
      </c>
      <c r="W202">
        <f>($C$7*DL202+$D$7*DM202+$E$7*V202)</f>
        <v>0</v>
      </c>
      <c r="X202">
        <f>0.61365*exp(17.502*W202/(240.97+W202))</f>
        <v>0</v>
      </c>
      <c r="Y202">
        <f>(Z202/AA202*100)</f>
        <v>0</v>
      </c>
      <c r="Z202">
        <f>DD202*(DI202+DJ202)/1000</f>
        <v>0</v>
      </c>
      <c r="AA202">
        <f>0.61365*exp(17.502*DK202/(240.97+DK202))</f>
        <v>0</v>
      </c>
      <c r="AB202">
        <f>(X202-DD202*(DI202+DJ202)/1000)</f>
        <v>0</v>
      </c>
      <c r="AC202">
        <f>(-J202*44100)</f>
        <v>0</v>
      </c>
      <c r="AD202">
        <f>2*29.3*R202*0.92*(DK202-W202)</f>
        <v>0</v>
      </c>
      <c r="AE202">
        <f>2*0.95*5.67E-8*(((DK202+$B$7)+273)^4-(W202+273)^4)</f>
        <v>0</v>
      </c>
      <c r="AF202">
        <f>U202+AE202+AC202+AD202</f>
        <v>0</v>
      </c>
      <c r="AG202">
        <f>DH202*AU202*(DC202-DB202*(1000-AU202*DE202)/(1000-AU202*DD202))/(100*CV202)</f>
        <v>0</v>
      </c>
      <c r="AH202">
        <f>1000*DH202*AU202*(DD202-DE202)/(100*CV202*(1000-AU202*DD202))</f>
        <v>0</v>
      </c>
      <c r="AI202">
        <f>(AJ202 - AK202 - DI202*1E3/(8.314*(DK202+273.15)) * AM202/DH202 * AL202) * DH202/(100*CV202) * (1000 - DE202)/1000</f>
        <v>0</v>
      </c>
      <c r="AJ202">
        <v>1517.64333953125</v>
      </c>
      <c r="AK202">
        <v>1494.47042424242</v>
      </c>
      <c r="AL202">
        <v>3.45546290859422</v>
      </c>
      <c r="AM202">
        <v>64.2423246042722</v>
      </c>
      <c r="AN202">
        <f>(AP202 - AO202 + DI202*1E3/(8.314*(DK202+273.15)) * AR202/DH202 * AQ202) * DH202/(100*CV202) * 1000/(1000 - AP202)</f>
        <v>0</v>
      </c>
      <c r="AO202">
        <v>24.6342291618764</v>
      </c>
      <c r="AP202">
        <v>25.1501654545455</v>
      </c>
      <c r="AQ202">
        <v>-0.00027171765353159</v>
      </c>
      <c r="AR202">
        <v>102.202052282038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MAX(0,($B$13+$C$13*DP202)/(1+$D$13*DP202)*DI202/(DK202+273)*$E$13)</f>
        <v>0</v>
      </c>
      <c r="AX202" t="s">
        <v>407</v>
      </c>
      <c r="AY202" t="s">
        <v>407</v>
      </c>
      <c r="AZ202">
        <v>0</v>
      </c>
      <c r="BA202">
        <v>0</v>
      </c>
      <c r="BB202">
        <f>1-AZ202/BA202</f>
        <v>0</v>
      </c>
      <c r="BC202">
        <v>0</v>
      </c>
      <c r="BD202" t="s">
        <v>407</v>
      </c>
      <c r="BE202" t="s">
        <v>407</v>
      </c>
      <c r="BF202">
        <v>0</v>
      </c>
      <c r="BG202">
        <v>0</v>
      </c>
      <c r="BH202">
        <f>1-BF202/BG202</f>
        <v>0</v>
      </c>
      <c r="BI202">
        <v>0.5</v>
      </c>
      <c r="BJ202">
        <f>CS202</f>
        <v>0</v>
      </c>
      <c r="BK202">
        <f>L202</f>
        <v>0</v>
      </c>
      <c r="BL202">
        <f>BH202*BI202*BJ202</f>
        <v>0</v>
      </c>
      <c r="BM202">
        <f>(BK202-BC202)/BJ202</f>
        <v>0</v>
      </c>
      <c r="BN202">
        <f>(BA202-BG202)/BG202</f>
        <v>0</v>
      </c>
      <c r="BO202">
        <f>AZ202/(BB202+AZ202/BG202)</f>
        <v>0</v>
      </c>
      <c r="BP202" t="s">
        <v>407</v>
      </c>
      <c r="BQ202">
        <v>0</v>
      </c>
      <c r="BR202">
        <f>IF(BQ202&lt;&gt;0, BQ202, BO202)</f>
        <v>0</v>
      </c>
      <c r="BS202">
        <f>1-BR202/BG202</f>
        <v>0</v>
      </c>
      <c r="BT202">
        <f>(BG202-BF202)/(BG202-BR202)</f>
        <v>0</v>
      </c>
      <c r="BU202">
        <f>(BA202-BG202)/(BA202-BR202)</f>
        <v>0</v>
      </c>
      <c r="BV202">
        <f>(BG202-BF202)/(BG202-AZ202)</f>
        <v>0</v>
      </c>
      <c r="BW202">
        <f>(BA202-BG202)/(BA202-AZ202)</f>
        <v>0</v>
      </c>
      <c r="BX202">
        <f>(BT202*BR202/BF202)</f>
        <v>0</v>
      </c>
      <c r="BY202">
        <f>(1-BX202)</f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f>$B$11*DQ202+$C$11*DR202+$F$11*EC202*(1-EF202)</f>
        <v>0</v>
      </c>
      <c r="CS202">
        <f>CR202*CT202</f>
        <v>0</v>
      </c>
      <c r="CT202">
        <f>($B$11*$D$9+$C$11*$D$9+$F$11*((EP202+EH202)/MAX(EP202+EH202+EQ202, 0.1)*$I$9+EQ202/MAX(EP202+EH202+EQ202, 0.1)*$J$9))/($B$11+$C$11+$F$11)</f>
        <v>0</v>
      </c>
      <c r="CU202">
        <f>($B$11*$K$9+$C$11*$K$9+$F$11*((EP202+EH202)/MAX(EP202+EH202+EQ202, 0.1)*$P$9+EQ202/MAX(EP202+EH202+EQ202, 0.1)*$Q$9))/($B$11+$C$11+$F$11)</f>
        <v>0</v>
      </c>
      <c r="CV202">
        <v>2.18</v>
      </c>
      <c r="CW202">
        <v>0.5</v>
      </c>
      <c r="CX202" t="s">
        <v>408</v>
      </c>
      <c r="CY202">
        <v>2</v>
      </c>
      <c r="CZ202" t="b">
        <v>1</v>
      </c>
      <c r="DA202">
        <v>1510791083</v>
      </c>
      <c r="DB202">
        <v>1433.45925925926</v>
      </c>
      <c r="DC202">
        <v>1463.75333333333</v>
      </c>
      <c r="DD202">
        <v>25.1670481481482</v>
      </c>
      <c r="DE202">
        <v>24.6349259259259</v>
      </c>
      <c r="DF202">
        <v>1420.98777777778</v>
      </c>
      <c r="DG202">
        <v>24.5976777777778</v>
      </c>
      <c r="DH202">
        <v>500.082481481482</v>
      </c>
      <c r="DI202">
        <v>89.6050111111111</v>
      </c>
      <c r="DJ202">
        <v>0.100034592592593</v>
      </c>
      <c r="DK202">
        <v>26.6140851851852</v>
      </c>
      <c r="DL202">
        <v>27.4965851851852</v>
      </c>
      <c r="DM202">
        <v>999.9</v>
      </c>
      <c r="DN202">
        <v>0</v>
      </c>
      <c r="DO202">
        <v>0</v>
      </c>
      <c r="DP202">
        <v>9993.58</v>
      </c>
      <c r="DQ202">
        <v>0</v>
      </c>
      <c r="DR202">
        <v>9.91185555555555</v>
      </c>
      <c r="DS202">
        <v>-30.2945555555556</v>
      </c>
      <c r="DT202">
        <v>1470.46518518519</v>
      </c>
      <c r="DU202">
        <v>1500.72296296296</v>
      </c>
      <c r="DV202">
        <v>0.532122222222222</v>
      </c>
      <c r="DW202">
        <v>1463.75333333333</v>
      </c>
      <c r="DX202">
        <v>24.6349259259259</v>
      </c>
      <c r="DY202">
        <v>2.25509296296296</v>
      </c>
      <c r="DZ202">
        <v>2.20741222222222</v>
      </c>
      <c r="EA202">
        <v>19.359162962963</v>
      </c>
      <c r="EB202">
        <v>19.0162111111111</v>
      </c>
      <c r="EC202">
        <v>2000.01592592593</v>
      </c>
      <c r="ED202">
        <v>0.980005962962963</v>
      </c>
      <c r="EE202">
        <v>0.0199942296296296</v>
      </c>
      <c r="EF202">
        <v>0</v>
      </c>
      <c r="EG202">
        <v>2.23444444444444</v>
      </c>
      <c r="EH202">
        <v>0</v>
      </c>
      <c r="EI202">
        <v>3714.61222222222</v>
      </c>
      <c r="EJ202">
        <v>17300.3259259259</v>
      </c>
      <c r="EK202">
        <v>39.0114814814815</v>
      </c>
      <c r="EL202">
        <v>39.2913333333333</v>
      </c>
      <c r="EM202">
        <v>38.7545925925926</v>
      </c>
      <c r="EN202">
        <v>37.8353333333333</v>
      </c>
      <c r="EO202">
        <v>38.333</v>
      </c>
      <c r="EP202">
        <v>1960.02555555556</v>
      </c>
      <c r="EQ202">
        <v>39.99</v>
      </c>
      <c r="ER202">
        <v>0</v>
      </c>
      <c r="ES202">
        <v>1679678438.9</v>
      </c>
      <c r="ET202">
        <v>0</v>
      </c>
      <c r="EU202">
        <v>2.260652</v>
      </c>
      <c r="EV202">
        <v>-0.977946154580517</v>
      </c>
      <c r="EW202">
        <v>-3.9276923036781</v>
      </c>
      <c r="EX202">
        <v>3714.5568</v>
      </c>
      <c r="EY202">
        <v>15</v>
      </c>
      <c r="EZ202">
        <v>0</v>
      </c>
      <c r="FA202" t="s">
        <v>409</v>
      </c>
      <c r="FB202">
        <v>1510822609</v>
      </c>
      <c r="FC202">
        <v>1510822610</v>
      </c>
      <c r="FD202">
        <v>0</v>
      </c>
      <c r="FE202">
        <v>-0.09</v>
      </c>
      <c r="FF202">
        <v>-0.009</v>
      </c>
      <c r="FG202">
        <v>6.722</v>
      </c>
      <c r="FH202">
        <v>0.497</v>
      </c>
      <c r="FI202">
        <v>420</v>
      </c>
      <c r="FJ202">
        <v>24</v>
      </c>
      <c r="FK202">
        <v>0.26</v>
      </c>
      <c r="FL202">
        <v>0.06</v>
      </c>
      <c r="FM202">
        <v>0.538070575</v>
      </c>
      <c r="FN202">
        <v>-0.130167433395874</v>
      </c>
      <c r="FO202">
        <v>0.0125537174392439</v>
      </c>
      <c r="FP202">
        <v>1</v>
      </c>
      <c r="FQ202">
        <v>1</v>
      </c>
      <c r="FR202">
        <v>1</v>
      </c>
      <c r="FS202" t="s">
        <v>410</v>
      </c>
      <c r="FT202">
        <v>2.9738</v>
      </c>
      <c r="FU202">
        <v>2.75394</v>
      </c>
      <c r="FV202">
        <v>0.208612</v>
      </c>
      <c r="FW202">
        <v>0.21213</v>
      </c>
      <c r="FX202">
        <v>0.105522</v>
      </c>
      <c r="FY202">
        <v>0.105282</v>
      </c>
      <c r="FZ202">
        <v>30794.2</v>
      </c>
      <c r="GA202">
        <v>33443.9</v>
      </c>
      <c r="GB202">
        <v>35257.8</v>
      </c>
      <c r="GC202">
        <v>38492.2</v>
      </c>
      <c r="GD202">
        <v>44663.2</v>
      </c>
      <c r="GE202">
        <v>49719.1</v>
      </c>
      <c r="GF202">
        <v>55051.9</v>
      </c>
      <c r="GG202">
        <v>61711.6</v>
      </c>
      <c r="GH202">
        <v>1.99415</v>
      </c>
      <c r="GI202">
        <v>1.84448</v>
      </c>
      <c r="GJ202">
        <v>0.121728</v>
      </c>
      <c r="GK202">
        <v>0</v>
      </c>
      <c r="GL202">
        <v>25.5197</v>
      </c>
      <c r="GM202">
        <v>999.9</v>
      </c>
      <c r="GN202">
        <v>67.159</v>
      </c>
      <c r="GO202">
        <v>27.906</v>
      </c>
      <c r="GP202">
        <v>28.2899</v>
      </c>
      <c r="GQ202">
        <v>54.4693</v>
      </c>
      <c r="GR202">
        <v>48.7821</v>
      </c>
      <c r="GS202">
        <v>1</v>
      </c>
      <c r="GT202">
        <v>-0.0652312</v>
      </c>
      <c r="GU202">
        <v>0.561027</v>
      </c>
      <c r="GV202">
        <v>20.1492</v>
      </c>
      <c r="GW202">
        <v>5.19977</v>
      </c>
      <c r="GX202">
        <v>12.004</v>
      </c>
      <c r="GY202">
        <v>4.97545</v>
      </c>
      <c r="GZ202">
        <v>3.29298</v>
      </c>
      <c r="HA202">
        <v>999.9</v>
      </c>
      <c r="HB202">
        <v>9999</v>
      </c>
      <c r="HC202">
        <v>9999</v>
      </c>
      <c r="HD202">
        <v>9999</v>
      </c>
      <c r="HE202">
        <v>1.86279</v>
      </c>
      <c r="HF202">
        <v>1.86783</v>
      </c>
      <c r="HG202">
        <v>1.86762</v>
      </c>
      <c r="HH202">
        <v>1.86874</v>
      </c>
      <c r="HI202">
        <v>1.86963</v>
      </c>
      <c r="HJ202">
        <v>1.86569</v>
      </c>
      <c r="HK202">
        <v>1.86676</v>
      </c>
      <c r="HL202">
        <v>1.86813</v>
      </c>
      <c r="HM202">
        <v>5</v>
      </c>
      <c r="HN202">
        <v>0</v>
      </c>
      <c r="HO202">
        <v>0</v>
      </c>
      <c r="HP202">
        <v>0</v>
      </c>
      <c r="HQ202" t="s">
        <v>411</v>
      </c>
      <c r="HR202" t="s">
        <v>412</v>
      </c>
      <c r="HS202" t="s">
        <v>413</v>
      </c>
      <c r="HT202" t="s">
        <v>413</v>
      </c>
      <c r="HU202" t="s">
        <v>413</v>
      </c>
      <c r="HV202" t="s">
        <v>413</v>
      </c>
      <c r="HW202">
        <v>0</v>
      </c>
      <c r="HX202">
        <v>100</v>
      </c>
      <c r="HY202">
        <v>100</v>
      </c>
      <c r="HZ202">
        <v>12.6</v>
      </c>
      <c r="IA202">
        <v>0.5686</v>
      </c>
      <c r="IB202">
        <v>4.05733592392587</v>
      </c>
      <c r="IC202">
        <v>0.00686039997816796</v>
      </c>
      <c r="ID202">
        <v>-6.09800565113382e-07</v>
      </c>
      <c r="IE202">
        <v>-3.62270322714017e-11</v>
      </c>
      <c r="IF202">
        <v>0.00552775430249796</v>
      </c>
      <c r="IG202">
        <v>-0.0240141547127097</v>
      </c>
      <c r="IH202">
        <v>0.00268956239764471</v>
      </c>
      <c r="II202">
        <v>-3.17667099220491e-05</v>
      </c>
      <c r="IJ202">
        <v>-3</v>
      </c>
      <c r="IK202">
        <v>2046</v>
      </c>
      <c r="IL202">
        <v>1</v>
      </c>
      <c r="IM202">
        <v>25</v>
      </c>
      <c r="IN202">
        <v>-525.3</v>
      </c>
      <c r="IO202">
        <v>-525.3</v>
      </c>
      <c r="IP202">
        <v>2.854</v>
      </c>
      <c r="IQ202">
        <v>2.59766</v>
      </c>
      <c r="IR202">
        <v>1.54785</v>
      </c>
      <c r="IS202">
        <v>2.31079</v>
      </c>
      <c r="IT202">
        <v>1.34644</v>
      </c>
      <c r="IU202">
        <v>2.42432</v>
      </c>
      <c r="IV202">
        <v>31.9805</v>
      </c>
      <c r="IW202">
        <v>14.7274</v>
      </c>
      <c r="IX202">
        <v>18</v>
      </c>
      <c r="IY202">
        <v>504.165</v>
      </c>
      <c r="IZ202">
        <v>408.212</v>
      </c>
      <c r="JA202">
        <v>23.879</v>
      </c>
      <c r="JB202">
        <v>26.4227</v>
      </c>
      <c r="JC202">
        <v>29.9999</v>
      </c>
      <c r="JD202">
        <v>26.3844</v>
      </c>
      <c r="JE202">
        <v>26.329</v>
      </c>
      <c r="JF202">
        <v>57.1195</v>
      </c>
      <c r="JG202">
        <v>23.0562</v>
      </c>
      <c r="JH202">
        <v>100</v>
      </c>
      <c r="JI202">
        <v>23.8851</v>
      </c>
      <c r="JJ202">
        <v>1510.97</v>
      </c>
      <c r="JK202">
        <v>24.6279</v>
      </c>
      <c r="JL202">
        <v>102.168</v>
      </c>
      <c r="JM202">
        <v>102.738</v>
      </c>
    </row>
    <row r="203" spans="1:273">
      <c r="A203">
        <v>187</v>
      </c>
      <c r="B203">
        <v>1510791095.5</v>
      </c>
      <c r="C203">
        <v>2843.90000009537</v>
      </c>
      <c r="D203" t="s">
        <v>784</v>
      </c>
      <c r="E203" t="s">
        <v>785</v>
      </c>
      <c r="F203">
        <v>5</v>
      </c>
      <c r="G203" t="s">
        <v>405</v>
      </c>
      <c r="H203" t="s">
        <v>406</v>
      </c>
      <c r="I203">
        <v>1510791087.71429</v>
      </c>
      <c r="J203">
        <f>(K203)/1000</f>
        <v>0</v>
      </c>
      <c r="K203">
        <f>IF(CZ203, AN203, AH203)</f>
        <v>0</v>
      </c>
      <c r="L203">
        <f>IF(CZ203, AI203, AG203)</f>
        <v>0</v>
      </c>
      <c r="M203">
        <f>DB203 - IF(AU203&gt;1, L203*CV203*100.0/(AW203*DP203), 0)</f>
        <v>0</v>
      </c>
      <c r="N203">
        <f>((T203-J203/2)*M203-L203)/(T203+J203/2)</f>
        <v>0</v>
      </c>
      <c r="O203">
        <f>N203*(DI203+DJ203)/1000.0</f>
        <v>0</v>
      </c>
      <c r="P203">
        <f>(DB203 - IF(AU203&gt;1, L203*CV203*100.0/(AW203*DP203), 0))*(DI203+DJ203)/1000.0</f>
        <v>0</v>
      </c>
      <c r="Q203">
        <f>2.0/((1/S203-1/R203)+SIGN(S203)*SQRT((1/S203-1/R203)*(1/S203-1/R203) + 4*CW203/((CW203+1)*(CW203+1))*(2*1/S203*1/R203-1/R203*1/R203)))</f>
        <v>0</v>
      </c>
      <c r="R203">
        <f>IF(LEFT(CX203,1)&lt;&gt;"0",IF(LEFT(CX203,1)="1",3.0,CY203),$D$5+$E$5*(DP203*DI203/($K$5*1000))+$F$5*(DP203*DI203/($K$5*1000))*MAX(MIN(CV203,$J$5),$I$5)*MAX(MIN(CV203,$J$5),$I$5)+$G$5*MAX(MIN(CV203,$J$5),$I$5)*(DP203*DI203/($K$5*1000))+$H$5*(DP203*DI203/($K$5*1000))*(DP203*DI203/($K$5*1000)))</f>
        <v>0</v>
      </c>
      <c r="S203">
        <f>J203*(1000-(1000*0.61365*exp(17.502*W203/(240.97+W203))/(DI203+DJ203)+DD203)/2)/(1000*0.61365*exp(17.502*W203/(240.97+W203))/(DI203+DJ203)-DD203)</f>
        <v>0</v>
      </c>
      <c r="T203">
        <f>1/((CW203+1)/(Q203/1.6)+1/(R203/1.37)) + CW203/((CW203+1)/(Q203/1.6) + CW203/(R203/1.37))</f>
        <v>0</v>
      </c>
      <c r="U203">
        <f>(CR203*CU203)</f>
        <v>0</v>
      </c>
      <c r="V203">
        <f>(DK203+(U203+2*0.95*5.67E-8*(((DK203+$B$7)+273)^4-(DK203+273)^4)-44100*J203)/(1.84*29.3*R203+8*0.95*5.67E-8*(DK203+273)^3))</f>
        <v>0</v>
      </c>
      <c r="W203">
        <f>($C$7*DL203+$D$7*DM203+$E$7*V203)</f>
        <v>0</v>
      </c>
      <c r="X203">
        <f>0.61365*exp(17.502*W203/(240.97+W203))</f>
        <v>0</v>
      </c>
      <c r="Y203">
        <f>(Z203/AA203*100)</f>
        <v>0</v>
      </c>
      <c r="Z203">
        <f>DD203*(DI203+DJ203)/1000</f>
        <v>0</v>
      </c>
      <c r="AA203">
        <f>0.61365*exp(17.502*DK203/(240.97+DK203))</f>
        <v>0</v>
      </c>
      <c r="AB203">
        <f>(X203-DD203*(DI203+DJ203)/1000)</f>
        <v>0</v>
      </c>
      <c r="AC203">
        <f>(-J203*44100)</f>
        <v>0</v>
      </c>
      <c r="AD203">
        <f>2*29.3*R203*0.92*(DK203-W203)</f>
        <v>0</v>
      </c>
      <c r="AE203">
        <f>2*0.95*5.67E-8*(((DK203+$B$7)+273)^4-(W203+273)^4)</f>
        <v>0</v>
      </c>
      <c r="AF203">
        <f>U203+AE203+AC203+AD203</f>
        <v>0</v>
      </c>
      <c r="AG203">
        <f>DH203*AU203*(DC203-DB203*(1000-AU203*DE203)/(1000-AU203*DD203))/(100*CV203)</f>
        <v>0</v>
      </c>
      <c r="AH203">
        <f>1000*DH203*AU203*(DD203-DE203)/(100*CV203*(1000-AU203*DD203))</f>
        <v>0</v>
      </c>
      <c r="AI203">
        <f>(AJ203 - AK203 - DI203*1E3/(8.314*(DK203+273.15)) * AM203/DH203 * AL203) * DH203/(100*CV203) * (1000 - DE203)/1000</f>
        <v>0</v>
      </c>
      <c r="AJ203">
        <v>1534.7448570978</v>
      </c>
      <c r="AK203">
        <v>1511.51381818182</v>
      </c>
      <c r="AL203">
        <v>3.39263408484666</v>
      </c>
      <c r="AM203">
        <v>64.2423246042722</v>
      </c>
      <c r="AN203">
        <f>(AP203 - AO203 + DI203*1E3/(8.314*(DK203+273.15)) * AR203/DH203 * AQ203) * DH203/(100*CV203) * 1000/(1000 - AP203)</f>
        <v>0</v>
      </c>
      <c r="AO203">
        <v>24.6325410145728</v>
      </c>
      <c r="AP203">
        <v>25.1411739393939</v>
      </c>
      <c r="AQ203">
        <v>-0.00015380913564383</v>
      </c>
      <c r="AR203">
        <v>102.202052282038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MAX(0,($B$13+$C$13*DP203)/(1+$D$13*DP203)*DI203/(DK203+273)*$E$13)</f>
        <v>0</v>
      </c>
      <c r="AX203" t="s">
        <v>407</v>
      </c>
      <c r="AY203" t="s">
        <v>407</v>
      </c>
      <c r="AZ203">
        <v>0</v>
      </c>
      <c r="BA203">
        <v>0</v>
      </c>
      <c r="BB203">
        <f>1-AZ203/BA203</f>
        <v>0</v>
      </c>
      <c r="BC203">
        <v>0</v>
      </c>
      <c r="BD203" t="s">
        <v>407</v>
      </c>
      <c r="BE203" t="s">
        <v>407</v>
      </c>
      <c r="BF203">
        <v>0</v>
      </c>
      <c r="BG203">
        <v>0</v>
      </c>
      <c r="BH203">
        <f>1-BF203/BG203</f>
        <v>0</v>
      </c>
      <c r="BI203">
        <v>0.5</v>
      </c>
      <c r="BJ203">
        <f>CS203</f>
        <v>0</v>
      </c>
      <c r="BK203">
        <f>L203</f>
        <v>0</v>
      </c>
      <c r="BL203">
        <f>BH203*BI203*BJ203</f>
        <v>0</v>
      </c>
      <c r="BM203">
        <f>(BK203-BC203)/BJ203</f>
        <v>0</v>
      </c>
      <c r="BN203">
        <f>(BA203-BG203)/BG203</f>
        <v>0</v>
      </c>
      <c r="BO203">
        <f>AZ203/(BB203+AZ203/BG203)</f>
        <v>0</v>
      </c>
      <c r="BP203" t="s">
        <v>407</v>
      </c>
      <c r="BQ203">
        <v>0</v>
      </c>
      <c r="BR203">
        <f>IF(BQ203&lt;&gt;0, BQ203, BO203)</f>
        <v>0</v>
      </c>
      <c r="BS203">
        <f>1-BR203/BG203</f>
        <v>0</v>
      </c>
      <c r="BT203">
        <f>(BG203-BF203)/(BG203-BR203)</f>
        <v>0</v>
      </c>
      <c r="BU203">
        <f>(BA203-BG203)/(BA203-BR203)</f>
        <v>0</v>
      </c>
      <c r="BV203">
        <f>(BG203-BF203)/(BG203-AZ203)</f>
        <v>0</v>
      </c>
      <c r="BW203">
        <f>(BA203-BG203)/(BA203-AZ203)</f>
        <v>0</v>
      </c>
      <c r="BX203">
        <f>(BT203*BR203/BF203)</f>
        <v>0</v>
      </c>
      <c r="BY203">
        <f>(1-BX203)</f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f>$B$11*DQ203+$C$11*DR203+$F$11*EC203*(1-EF203)</f>
        <v>0</v>
      </c>
      <c r="CS203">
        <f>CR203*CT203</f>
        <v>0</v>
      </c>
      <c r="CT203">
        <f>($B$11*$D$9+$C$11*$D$9+$F$11*((EP203+EH203)/MAX(EP203+EH203+EQ203, 0.1)*$I$9+EQ203/MAX(EP203+EH203+EQ203, 0.1)*$J$9))/($B$11+$C$11+$F$11)</f>
        <v>0</v>
      </c>
      <c r="CU203">
        <f>($B$11*$K$9+$C$11*$K$9+$F$11*((EP203+EH203)/MAX(EP203+EH203+EQ203, 0.1)*$P$9+EQ203/MAX(EP203+EH203+EQ203, 0.1)*$Q$9))/($B$11+$C$11+$F$11)</f>
        <v>0</v>
      </c>
      <c r="CV203">
        <v>2.18</v>
      </c>
      <c r="CW203">
        <v>0.5</v>
      </c>
      <c r="CX203" t="s">
        <v>408</v>
      </c>
      <c r="CY203">
        <v>2</v>
      </c>
      <c r="CZ203" t="b">
        <v>1</v>
      </c>
      <c r="DA203">
        <v>1510791087.71429</v>
      </c>
      <c r="DB203">
        <v>1449.16785714286</v>
      </c>
      <c r="DC203">
        <v>1479.60392857143</v>
      </c>
      <c r="DD203">
        <v>25.1563821428571</v>
      </c>
      <c r="DE203">
        <v>24.6333642857143</v>
      </c>
      <c r="DF203">
        <v>1436.62071428571</v>
      </c>
      <c r="DG203">
        <v>24.5875214285714</v>
      </c>
      <c r="DH203">
        <v>500.070571428571</v>
      </c>
      <c r="DI203">
        <v>89.6047178571429</v>
      </c>
      <c r="DJ203">
        <v>0.0999406607142857</v>
      </c>
      <c r="DK203">
        <v>26.6118071428571</v>
      </c>
      <c r="DL203">
        <v>27.5030392857143</v>
      </c>
      <c r="DM203">
        <v>999.9</v>
      </c>
      <c r="DN203">
        <v>0</v>
      </c>
      <c r="DO203">
        <v>0</v>
      </c>
      <c r="DP203">
        <v>9999.90071428571</v>
      </c>
      <c r="DQ203">
        <v>0</v>
      </c>
      <c r="DR203">
        <v>9.90938392857143</v>
      </c>
      <c r="DS203">
        <v>-30.4353642857143</v>
      </c>
      <c r="DT203">
        <v>1486.56428571429</v>
      </c>
      <c r="DU203">
        <v>1516.97071428571</v>
      </c>
      <c r="DV203">
        <v>0.523010392857143</v>
      </c>
      <c r="DW203">
        <v>1479.60392857143</v>
      </c>
      <c r="DX203">
        <v>24.6333642857143</v>
      </c>
      <c r="DY203">
        <v>2.25413</v>
      </c>
      <c r="DZ203">
        <v>2.20726571428571</v>
      </c>
      <c r="EA203">
        <v>19.3522964285714</v>
      </c>
      <c r="EB203">
        <v>19.0151464285714</v>
      </c>
      <c r="EC203">
        <v>2000.01464285714</v>
      </c>
      <c r="ED203">
        <v>0.980005857142857</v>
      </c>
      <c r="EE203">
        <v>0.0199943142857143</v>
      </c>
      <c r="EF203">
        <v>0</v>
      </c>
      <c r="EG203">
        <v>2.22445714285714</v>
      </c>
      <c r="EH203">
        <v>0</v>
      </c>
      <c r="EI203">
        <v>3714.32321428571</v>
      </c>
      <c r="EJ203">
        <v>17300.3142857143</v>
      </c>
      <c r="EK203">
        <v>38.98425</v>
      </c>
      <c r="EL203">
        <v>39.2721428571429</v>
      </c>
      <c r="EM203">
        <v>38.732</v>
      </c>
      <c r="EN203">
        <v>37.821</v>
      </c>
      <c r="EO203">
        <v>38.3165</v>
      </c>
      <c r="EP203">
        <v>1960.02464285714</v>
      </c>
      <c r="EQ203">
        <v>39.99</v>
      </c>
      <c r="ER203">
        <v>0</v>
      </c>
      <c r="ES203">
        <v>1679678443.7</v>
      </c>
      <c r="ET203">
        <v>0</v>
      </c>
      <c r="EU203">
        <v>2.225604</v>
      </c>
      <c r="EV203">
        <v>0.171761539881042</v>
      </c>
      <c r="EW203">
        <v>-3.40923077969263</v>
      </c>
      <c r="EX203">
        <v>3714.2464</v>
      </c>
      <c r="EY203">
        <v>15</v>
      </c>
      <c r="EZ203">
        <v>0</v>
      </c>
      <c r="FA203" t="s">
        <v>409</v>
      </c>
      <c r="FB203">
        <v>1510822609</v>
      </c>
      <c r="FC203">
        <v>1510822610</v>
      </c>
      <c r="FD203">
        <v>0</v>
      </c>
      <c r="FE203">
        <v>-0.09</v>
      </c>
      <c r="FF203">
        <v>-0.009</v>
      </c>
      <c r="FG203">
        <v>6.722</v>
      </c>
      <c r="FH203">
        <v>0.497</v>
      </c>
      <c r="FI203">
        <v>420</v>
      </c>
      <c r="FJ203">
        <v>24</v>
      </c>
      <c r="FK203">
        <v>0.26</v>
      </c>
      <c r="FL203">
        <v>0.06</v>
      </c>
      <c r="FM203">
        <v>0.529666825</v>
      </c>
      <c r="FN203">
        <v>-0.122974772983115</v>
      </c>
      <c r="FO203">
        <v>0.0118814939336085</v>
      </c>
      <c r="FP203">
        <v>1</v>
      </c>
      <c r="FQ203">
        <v>1</v>
      </c>
      <c r="FR203">
        <v>1</v>
      </c>
      <c r="FS203" t="s">
        <v>410</v>
      </c>
      <c r="FT203">
        <v>2.97365</v>
      </c>
      <c r="FU203">
        <v>2.75376</v>
      </c>
      <c r="FV203">
        <v>0.21003</v>
      </c>
      <c r="FW203">
        <v>0.21353</v>
      </c>
      <c r="FX203">
        <v>0.105492</v>
      </c>
      <c r="FY203">
        <v>0.105261</v>
      </c>
      <c r="FZ203">
        <v>30739.4</v>
      </c>
      <c r="GA203">
        <v>33384.4</v>
      </c>
      <c r="GB203">
        <v>35258.1</v>
      </c>
      <c r="GC203">
        <v>38492.1</v>
      </c>
      <c r="GD203">
        <v>44665.4</v>
      </c>
      <c r="GE203">
        <v>49720.3</v>
      </c>
      <c r="GF203">
        <v>55052.6</v>
      </c>
      <c r="GG203">
        <v>61711.5</v>
      </c>
      <c r="GH203">
        <v>1.99402</v>
      </c>
      <c r="GI203">
        <v>1.84483</v>
      </c>
      <c r="GJ203">
        <v>0.121899</v>
      </c>
      <c r="GK203">
        <v>0</v>
      </c>
      <c r="GL203">
        <v>25.5197</v>
      </c>
      <c r="GM203">
        <v>999.9</v>
      </c>
      <c r="GN203">
        <v>67.159</v>
      </c>
      <c r="GO203">
        <v>27.906</v>
      </c>
      <c r="GP203">
        <v>28.2875</v>
      </c>
      <c r="GQ203">
        <v>54.9593</v>
      </c>
      <c r="GR203">
        <v>48.9183</v>
      </c>
      <c r="GS203">
        <v>1</v>
      </c>
      <c r="GT203">
        <v>-0.0652846</v>
      </c>
      <c r="GU203">
        <v>0.571974</v>
      </c>
      <c r="GV203">
        <v>20.1493</v>
      </c>
      <c r="GW203">
        <v>5.19977</v>
      </c>
      <c r="GX203">
        <v>12.004</v>
      </c>
      <c r="GY203">
        <v>4.97555</v>
      </c>
      <c r="GZ203">
        <v>3.293</v>
      </c>
      <c r="HA203">
        <v>999.9</v>
      </c>
      <c r="HB203">
        <v>9999</v>
      </c>
      <c r="HC203">
        <v>9999</v>
      </c>
      <c r="HD203">
        <v>9999</v>
      </c>
      <c r="HE203">
        <v>1.86279</v>
      </c>
      <c r="HF203">
        <v>1.86783</v>
      </c>
      <c r="HG203">
        <v>1.86766</v>
      </c>
      <c r="HH203">
        <v>1.86874</v>
      </c>
      <c r="HI203">
        <v>1.86962</v>
      </c>
      <c r="HJ203">
        <v>1.86568</v>
      </c>
      <c r="HK203">
        <v>1.86676</v>
      </c>
      <c r="HL203">
        <v>1.86813</v>
      </c>
      <c r="HM203">
        <v>5</v>
      </c>
      <c r="HN203">
        <v>0</v>
      </c>
      <c r="HO203">
        <v>0</v>
      </c>
      <c r="HP203">
        <v>0</v>
      </c>
      <c r="HQ203" t="s">
        <v>411</v>
      </c>
      <c r="HR203" t="s">
        <v>412</v>
      </c>
      <c r="HS203" t="s">
        <v>413</v>
      </c>
      <c r="HT203" t="s">
        <v>413</v>
      </c>
      <c r="HU203" t="s">
        <v>413</v>
      </c>
      <c r="HV203" t="s">
        <v>413</v>
      </c>
      <c r="HW203">
        <v>0</v>
      </c>
      <c r="HX203">
        <v>100</v>
      </c>
      <c r="HY203">
        <v>100</v>
      </c>
      <c r="HZ203">
        <v>12.67</v>
      </c>
      <c r="IA203">
        <v>0.568</v>
      </c>
      <c r="IB203">
        <v>4.05733592392587</v>
      </c>
      <c r="IC203">
        <v>0.00686039997816796</v>
      </c>
      <c r="ID203">
        <v>-6.09800565113382e-07</v>
      </c>
      <c r="IE203">
        <v>-3.62270322714017e-11</v>
      </c>
      <c r="IF203">
        <v>0.00552775430249796</v>
      </c>
      <c r="IG203">
        <v>-0.0240141547127097</v>
      </c>
      <c r="IH203">
        <v>0.00268956239764471</v>
      </c>
      <c r="II203">
        <v>-3.17667099220491e-05</v>
      </c>
      <c r="IJ203">
        <v>-3</v>
      </c>
      <c r="IK203">
        <v>2046</v>
      </c>
      <c r="IL203">
        <v>1</v>
      </c>
      <c r="IM203">
        <v>25</v>
      </c>
      <c r="IN203">
        <v>-525.2</v>
      </c>
      <c r="IO203">
        <v>-525.2</v>
      </c>
      <c r="IP203">
        <v>2.88208</v>
      </c>
      <c r="IQ203">
        <v>2.60254</v>
      </c>
      <c r="IR203">
        <v>1.54785</v>
      </c>
      <c r="IS203">
        <v>2.30957</v>
      </c>
      <c r="IT203">
        <v>1.34644</v>
      </c>
      <c r="IU203">
        <v>2.39624</v>
      </c>
      <c r="IV203">
        <v>32.0024</v>
      </c>
      <c r="IW203">
        <v>14.7187</v>
      </c>
      <c r="IX203">
        <v>18</v>
      </c>
      <c r="IY203">
        <v>504.082</v>
      </c>
      <c r="IZ203">
        <v>408.408</v>
      </c>
      <c r="JA203">
        <v>23.8833</v>
      </c>
      <c r="JB203">
        <v>26.4221</v>
      </c>
      <c r="JC203">
        <v>29.9999</v>
      </c>
      <c r="JD203">
        <v>26.3844</v>
      </c>
      <c r="JE203">
        <v>26.329</v>
      </c>
      <c r="JF203">
        <v>57.6614</v>
      </c>
      <c r="JG203">
        <v>23.0562</v>
      </c>
      <c r="JH203">
        <v>100</v>
      </c>
      <c r="JI203">
        <v>23.8807</v>
      </c>
      <c r="JJ203">
        <v>1524.42</v>
      </c>
      <c r="JK203">
        <v>24.6344</v>
      </c>
      <c r="JL203">
        <v>102.169</v>
      </c>
      <c r="JM203">
        <v>102.738</v>
      </c>
    </row>
    <row r="204" spans="1:273">
      <c r="A204">
        <v>188</v>
      </c>
      <c r="B204">
        <v>1510791100.5</v>
      </c>
      <c r="C204">
        <v>2848.90000009537</v>
      </c>
      <c r="D204" t="s">
        <v>786</v>
      </c>
      <c r="E204" t="s">
        <v>787</v>
      </c>
      <c r="F204">
        <v>5</v>
      </c>
      <c r="G204" t="s">
        <v>405</v>
      </c>
      <c r="H204" t="s">
        <v>406</v>
      </c>
      <c r="I204">
        <v>1510791093</v>
      </c>
      <c r="J204">
        <f>(K204)/1000</f>
        <v>0</v>
      </c>
      <c r="K204">
        <f>IF(CZ204, AN204, AH204)</f>
        <v>0</v>
      </c>
      <c r="L204">
        <f>IF(CZ204, AI204, AG204)</f>
        <v>0</v>
      </c>
      <c r="M204">
        <f>DB204 - IF(AU204&gt;1, L204*CV204*100.0/(AW204*DP204), 0)</f>
        <v>0</v>
      </c>
      <c r="N204">
        <f>((T204-J204/2)*M204-L204)/(T204+J204/2)</f>
        <v>0</v>
      </c>
      <c r="O204">
        <f>N204*(DI204+DJ204)/1000.0</f>
        <v>0</v>
      </c>
      <c r="P204">
        <f>(DB204 - IF(AU204&gt;1, L204*CV204*100.0/(AW204*DP204), 0))*(DI204+DJ204)/1000.0</f>
        <v>0</v>
      </c>
      <c r="Q204">
        <f>2.0/((1/S204-1/R204)+SIGN(S204)*SQRT((1/S204-1/R204)*(1/S204-1/R204) + 4*CW204/((CW204+1)*(CW204+1))*(2*1/S204*1/R204-1/R204*1/R204)))</f>
        <v>0</v>
      </c>
      <c r="R204">
        <f>IF(LEFT(CX204,1)&lt;&gt;"0",IF(LEFT(CX204,1)="1",3.0,CY204),$D$5+$E$5*(DP204*DI204/($K$5*1000))+$F$5*(DP204*DI204/($K$5*1000))*MAX(MIN(CV204,$J$5),$I$5)*MAX(MIN(CV204,$J$5),$I$5)+$G$5*MAX(MIN(CV204,$J$5),$I$5)*(DP204*DI204/($K$5*1000))+$H$5*(DP204*DI204/($K$5*1000))*(DP204*DI204/($K$5*1000)))</f>
        <v>0</v>
      </c>
      <c r="S204">
        <f>J204*(1000-(1000*0.61365*exp(17.502*W204/(240.97+W204))/(DI204+DJ204)+DD204)/2)/(1000*0.61365*exp(17.502*W204/(240.97+W204))/(DI204+DJ204)-DD204)</f>
        <v>0</v>
      </c>
      <c r="T204">
        <f>1/((CW204+1)/(Q204/1.6)+1/(R204/1.37)) + CW204/((CW204+1)/(Q204/1.6) + CW204/(R204/1.37))</f>
        <v>0</v>
      </c>
      <c r="U204">
        <f>(CR204*CU204)</f>
        <v>0</v>
      </c>
      <c r="V204">
        <f>(DK204+(U204+2*0.95*5.67E-8*(((DK204+$B$7)+273)^4-(DK204+273)^4)-44100*J204)/(1.84*29.3*R204+8*0.95*5.67E-8*(DK204+273)^3))</f>
        <v>0</v>
      </c>
      <c r="W204">
        <f>($C$7*DL204+$D$7*DM204+$E$7*V204)</f>
        <v>0</v>
      </c>
      <c r="X204">
        <f>0.61365*exp(17.502*W204/(240.97+W204))</f>
        <v>0</v>
      </c>
      <c r="Y204">
        <f>(Z204/AA204*100)</f>
        <v>0</v>
      </c>
      <c r="Z204">
        <f>DD204*(DI204+DJ204)/1000</f>
        <v>0</v>
      </c>
      <c r="AA204">
        <f>0.61365*exp(17.502*DK204/(240.97+DK204))</f>
        <v>0</v>
      </c>
      <c r="AB204">
        <f>(X204-DD204*(DI204+DJ204)/1000)</f>
        <v>0</v>
      </c>
      <c r="AC204">
        <f>(-J204*44100)</f>
        <v>0</v>
      </c>
      <c r="AD204">
        <f>2*29.3*R204*0.92*(DK204-W204)</f>
        <v>0</v>
      </c>
      <c r="AE204">
        <f>2*0.95*5.67E-8*(((DK204+$B$7)+273)^4-(W204+273)^4)</f>
        <v>0</v>
      </c>
      <c r="AF204">
        <f>U204+AE204+AC204+AD204</f>
        <v>0</v>
      </c>
      <c r="AG204">
        <f>DH204*AU204*(DC204-DB204*(1000-AU204*DE204)/(1000-AU204*DD204))/(100*CV204)</f>
        <v>0</v>
      </c>
      <c r="AH204">
        <f>1000*DH204*AU204*(DD204-DE204)/(100*CV204*(1000-AU204*DD204))</f>
        <v>0</v>
      </c>
      <c r="AI204">
        <f>(AJ204 - AK204 - DI204*1E3/(8.314*(DK204+273.15)) * AM204/DH204 * AL204) * DH204/(100*CV204) * (1000 - DE204)/1000</f>
        <v>0</v>
      </c>
      <c r="AJ204">
        <v>1551.90322446575</v>
      </c>
      <c r="AK204">
        <v>1528.70151515152</v>
      </c>
      <c r="AL204">
        <v>3.44701987977793</v>
      </c>
      <c r="AM204">
        <v>64.2423246042722</v>
      </c>
      <c r="AN204">
        <f>(AP204 - AO204 + DI204*1E3/(8.314*(DK204+273.15)) * AR204/DH204 * AQ204) * DH204/(100*CV204) * 1000/(1000 - AP204)</f>
        <v>0</v>
      </c>
      <c r="AO204">
        <v>24.6245213564829</v>
      </c>
      <c r="AP204">
        <v>25.1337448484848</v>
      </c>
      <c r="AQ204">
        <v>-9.47541185366645e-05</v>
      </c>
      <c r="AR204">
        <v>102.202052282038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MAX(0,($B$13+$C$13*DP204)/(1+$D$13*DP204)*DI204/(DK204+273)*$E$13)</f>
        <v>0</v>
      </c>
      <c r="AX204" t="s">
        <v>407</v>
      </c>
      <c r="AY204" t="s">
        <v>407</v>
      </c>
      <c r="AZ204">
        <v>0</v>
      </c>
      <c r="BA204">
        <v>0</v>
      </c>
      <c r="BB204">
        <f>1-AZ204/BA204</f>
        <v>0</v>
      </c>
      <c r="BC204">
        <v>0</v>
      </c>
      <c r="BD204" t="s">
        <v>407</v>
      </c>
      <c r="BE204" t="s">
        <v>407</v>
      </c>
      <c r="BF204">
        <v>0</v>
      </c>
      <c r="BG204">
        <v>0</v>
      </c>
      <c r="BH204">
        <f>1-BF204/BG204</f>
        <v>0</v>
      </c>
      <c r="BI204">
        <v>0.5</v>
      </c>
      <c r="BJ204">
        <f>CS204</f>
        <v>0</v>
      </c>
      <c r="BK204">
        <f>L204</f>
        <v>0</v>
      </c>
      <c r="BL204">
        <f>BH204*BI204*BJ204</f>
        <v>0</v>
      </c>
      <c r="BM204">
        <f>(BK204-BC204)/BJ204</f>
        <v>0</v>
      </c>
      <c r="BN204">
        <f>(BA204-BG204)/BG204</f>
        <v>0</v>
      </c>
      <c r="BO204">
        <f>AZ204/(BB204+AZ204/BG204)</f>
        <v>0</v>
      </c>
      <c r="BP204" t="s">
        <v>407</v>
      </c>
      <c r="BQ204">
        <v>0</v>
      </c>
      <c r="BR204">
        <f>IF(BQ204&lt;&gt;0, BQ204, BO204)</f>
        <v>0</v>
      </c>
      <c r="BS204">
        <f>1-BR204/BG204</f>
        <v>0</v>
      </c>
      <c r="BT204">
        <f>(BG204-BF204)/(BG204-BR204)</f>
        <v>0</v>
      </c>
      <c r="BU204">
        <f>(BA204-BG204)/(BA204-BR204)</f>
        <v>0</v>
      </c>
      <c r="BV204">
        <f>(BG204-BF204)/(BG204-AZ204)</f>
        <v>0</v>
      </c>
      <c r="BW204">
        <f>(BA204-BG204)/(BA204-AZ204)</f>
        <v>0</v>
      </c>
      <c r="BX204">
        <f>(BT204*BR204/BF204)</f>
        <v>0</v>
      </c>
      <c r="BY204">
        <f>(1-BX204)</f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f>$B$11*DQ204+$C$11*DR204+$F$11*EC204*(1-EF204)</f>
        <v>0</v>
      </c>
      <c r="CS204">
        <f>CR204*CT204</f>
        <v>0</v>
      </c>
      <c r="CT204">
        <f>($B$11*$D$9+$C$11*$D$9+$F$11*((EP204+EH204)/MAX(EP204+EH204+EQ204, 0.1)*$I$9+EQ204/MAX(EP204+EH204+EQ204, 0.1)*$J$9))/($B$11+$C$11+$F$11)</f>
        <v>0</v>
      </c>
      <c r="CU204">
        <f>($B$11*$K$9+$C$11*$K$9+$F$11*((EP204+EH204)/MAX(EP204+EH204+EQ204, 0.1)*$P$9+EQ204/MAX(EP204+EH204+EQ204, 0.1)*$Q$9))/($B$11+$C$11+$F$11)</f>
        <v>0</v>
      </c>
      <c r="CV204">
        <v>2.18</v>
      </c>
      <c r="CW204">
        <v>0.5</v>
      </c>
      <c r="CX204" t="s">
        <v>408</v>
      </c>
      <c r="CY204">
        <v>2</v>
      </c>
      <c r="CZ204" t="b">
        <v>1</v>
      </c>
      <c r="DA204">
        <v>1510791093</v>
      </c>
      <c r="DB204">
        <v>1466.86518518518</v>
      </c>
      <c r="DC204">
        <v>1497.40703703704</v>
      </c>
      <c r="DD204">
        <v>25.1453962962963</v>
      </c>
      <c r="DE204">
        <v>24.6301333333333</v>
      </c>
      <c r="DF204">
        <v>1454.23148148148</v>
      </c>
      <c r="DG204">
        <v>24.5770555555556</v>
      </c>
      <c r="DH204">
        <v>500.075851851852</v>
      </c>
      <c r="DI204">
        <v>89.6033333333333</v>
      </c>
      <c r="DJ204">
        <v>0.100024492592593</v>
      </c>
      <c r="DK204">
        <v>26.6094296296296</v>
      </c>
      <c r="DL204">
        <v>27.5053148148148</v>
      </c>
      <c r="DM204">
        <v>999.9</v>
      </c>
      <c r="DN204">
        <v>0</v>
      </c>
      <c r="DO204">
        <v>0</v>
      </c>
      <c r="DP204">
        <v>9997.05407407407</v>
      </c>
      <c r="DQ204">
        <v>0</v>
      </c>
      <c r="DR204">
        <v>9.92104888888889</v>
      </c>
      <c r="DS204">
        <v>-30.5420444444444</v>
      </c>
      <c r="DT204">
        <v>1504.70111111111</v>
      </c>
      <c r="DU204">
        <v>1535.21851851852</v>
      </c>
      <c r="DV204">
        <v>0.515255407407407</v>
      </c>
      <c r="DW204">
        <v>1497.40703703704</v>
      </c>
      <c r="DX204">
        <v>24.6301333333333</v>
      </c>
      <c r="DY204">
        <v>2.25311</v>
      </c>
      <c r="DZ204">
        <v>2.20694185185185</v>
      </c>
      <c r="EA204">
        <v>19.3450296296296</v>
      </c>
      <c r="EB204">
        <v>19.0128</v>
      </c>
      <c r="EC204">
        <v>2000.0137037037</v>
      </c>
      <c r="ED204">
        <v>0.980005518518519</v>
      </c>
      <c r="EE204">
        <v>0.0199945851851852</v>
      </c>
      <c r="EF204">
        <v>0</v>
      </c>
      <c r="EG204">
        <v>2.24705925925926</v>
      </c>
      <c r="EH204">
        <v>0</v>
      </c>
      <c r="EI204">
        <v>3714</v>
      </c>
      <c r="EJ204">
        <v>17300.3074074074</v>
      </c>
      <c r="EK204">
        <v>38.9626666666667</v>
      </c>
      <c r="EL204">
        <v>39.25</v>
      </c>
      <c r="EM204">
        <v>38.7103333333333</v>
      </c>
      <c r="EN204">
        <v>37.812</v>
      </c>
      <c r="EO204">
        <v>38.3005185185185</v>
      </c>
      <c r="EP204">
        <v>1960.02333333333</v>
      </c>
      <c r="EQ204">
        <v>39.9903703703704</v>
      </c>
      <c r="ER204">
        <v>0</v>
      </c>
      <c r="ES204">
        <v>1679678448.5</v>
      </c>
      <c r="ET204">
        <v>0</v>
      </c>
      <c r="EU204">
        <v>2.260536</v>
      </c>
      <c r="EV204">
        <v>0.961723074034169</v>
      </c>
      <c r="EW204">
        <v>-3.3553846077739</v>
      </c>
      <c r="EX204">
        <v>3713.9428</v>
      </c>
      <c r="EY204">
        <v>15</v>
      </c>
      <c r="EZ204">
        <v>0</v>
      </c>
      <c r="FA204" t="s">
        <v>409</v>
      </c>
      <c r="FB204">
        <v>1510822609</v>
      </c>
      <c r="FC204">
        <v>1510822610</v>
      </c>
      <c r="FD204">
        <v>0</v>
      </c>
      <c r="FE204">
        <v>-0.09</v>
      </c>
      <c r="FF204">
        <v>-0.009</v>
      </c>
      <c r="FG204">
        <v>6.722</v>
      </c>
      <c r="FH204">
        <v>0.497</v>
      </c>
      <c r="FI204">
        <v>420</v>
      </c>
      <c r="FJ204">
        <v>24</v>
      </c>
      <c r="FK204">
        <v>0.26</v>
      </c>
      <c r="FL204">
        <v>0.06</v>
      </c>
      <c r="FM204">
        <v>0.520102825</v>
      </c>
      <c r="FN204">
        <v>-0.0878449868667928</v>
      </c>
      <c r="FO204">
        <v>0.00896390802297609</v>
      </c>
      <c r="FP204">
        <v>1</v>
      </c>
      <c r="FQ204">
        <v>1</v>
      </c>
      <c r="FR204">
        <v>1</v>
      </c>
      <c r="FS204" t="s">
        <v>410</v>
      </c>
      <c r="FT204">
        <v>2.97343</v>
      </c>
      <c r="FU204">
        <v>2.75389</v>
      </c>
      <c r="FV204">
        <v>0.211449</v>
      </c>
      <c r="FW204">
        <v>0.214938</v>
      </c>
      <c r="FX204">
        <v>0.105471</v>
      </c>
      <c r="FY204">
        <v>0.105243</v>
      </c>
      <c r="FZ204">
        <v>30684.1</v>
      </c>
      <c r="GA204">
        <v>33324.9</v>
      </c>
      <c r="GB204">
        <v>35258</v>
      </c>
      <c r="GC204">
        <v>38492.3</v>
      </c>
      <c r="GD204">
        <v>44666.4</v>
      </c>
      <c r="GE204">
        <v>49721.7</v>
      </c>
      <c r="GF204">
        <v>55052.5</v>
      </c>
      <c r="GG204">
        <v>61712</v>
      </c>
      <c r="GH204">
        <v>1.99398</v>
      </c>
      <c r="GI204">
        <v>1.84452</v>
      </c>
      <c r="GJ204">
        <v>0.121325</v>
      </c>
      <c r="GK204">
        <v>0</v>
      </c>
      <c r="GL204">
        <v>25.5185</v>
      </c>
      <c r="GM204">
        <v>999.9</v>
      </c>
      <c r="GN204">
        <v>67.159</v>
      </c>
      <c r="GO204">
        <v>27.906</v>
      </c>
      <c r="GP204">
        <v>28.2902</v>
      </c>
      <c r="GQ204">
        <v>54.7893</v>
      </c>
      <c r="GR204">
        <v>49.2869</v>
      </c>
      <c r="GS204">
        <v>1</v>
      </c>
      <c r="GT204">
        <v>-0.065813</v>
      </c>
      <c r="GU204">
        <v>0.606601</v>
      </c>
      <c r="GV204">
        <v>20.1492</v>
      </c>
      <c r="GW204">
        <v>5.19932</v>
      </c>
      <c r="GX204">
        <v>12.004</v>
      </c>
      <c r="GY204">
        <v>4.9755</v>
      </c>
      <c r="GZ204">
        <v>3.29303</v>
      </c>
      <c r="HA204">
        <v>999.9</v>
      </c>
      <c r="HB204">
        <v>9999</v>
      </c>
      <c r="HC204">
        <v>9999</v>
      </c>
      <c r="HD204">
        <v>9999</v>
      </c>
      <c r="HE204">
        <v>1.86279</v>
      </c>
      <c r="HF204">
        <v>1.86783</v>
      </c>
      <c r="HG204">
        <v>1.86766</v>
      </c>
      <c r="HH204">
        <v>1.86873</v>
      </c>
      <c r="HI204">
        <v>1.86963</v>
      </c>
      <c r="HJ204">
        <v>1.86569</v>
      </c>
      <c r="HK204">
        <v>1.86676</v>
      </c>
      <c r="HL204">
        <v>1.86813</v>
      </c>
      <c r="HM204">
        <v>5</v>
      </c>
      <c r="HN204">
        <v>0</v>
      </c>
      <c r="HO204">
        <v>0</v>
      </c>
      <c r="HP204">
        <v>0</v>
      </c>
      <c r="HQ204" t="s">
        <v>411</v>
      </c>
      <c r="HR204" t="s">
        <v>412</v>
      </c>
      <c r="HS204" t="s">
        <v>413</v>
      </c>
      <c r="HT204" t="s">
        <v>413</v>
      </c>
      <c r="HU204" t="s">
        <v>413</v>
      </c>
      <c r="HV204" t="s">
        <v>413</v>
      </c>
      <c r="HW204">
        <v>0</v>
      </c>
      <c r="HX204">
        <v>100</v>
      </c>
      <c r="HY204">
        <v>100</v>
      </c>
      <c r="HZ204">
        <v>12.76</v>
      </c>
      <c r="IA204">
        <v>0.5678</v>
      </c>
      <c r="IB204">
        <v>4.05733592392587</v>
      </c>
      <c r="IC204">
        <v>0.00686039997816796</v>
      </c>
      <c r="ID204">
        <v>-6.09800565113382e-07</v>
      </c>
      <c r="IE204">
        <v>-3.62270322714017e-11</v>
      </c>
      <c r="IF204">
        <v>0.00552775430249796</v>
      </c>
      <c r="IG204">
        <v>-0.0240141547127097</v>
      </c>
      <c r="IH204">
        <v>0.00268956239764471</v>
      </c>
      <c r="II204">
        <v>-3.17667099220491e-05</v>
      </c>
      <c r="IJ204">
        <v>-3</v>
      </c>
      <c r="IK204">
        <v>2046</v>
      </c>
      <c r="IL204">
        <v>1</v>
      </c>
      <c r="IM204">
        <v>25</v>
      </c>
      <c r="IN204">
        <v>-525.1</v>
      </c>
      <c r="IO204">
        <v>-525.2</v>
      </c>
      <c r="IP204">
        <v>2.90405</v>
      </c>
      <c r="IQ204">
        <v>2.60132</v>
      </c>
      <c r="IR204">
        <v>1.54785</v>
      </c>
      <c r="IS204">
        <v>2.30957</v>
      </c>
      <c r="IT204">
        <v>1.34644</v>
      </c>
      <c r="IU204">
        <v>2.26929</v>
      </c>
      <c r="IV204">
        <v>31.9805</v>
      </c>
      <c r="IW204">
        <v>14.7099</v>
      </c>
      <c r="IX204">
        <v>18</v>
      </c>
      <c r="IY204">
        <v>504.029</v>
      </c>
      <c r="IZ204">
        <v>408.229</v>
      </c>
      <c r="JA204">
        <v>23.8793</v>
      </c>
      <c r="JB204">
        <v>26.4199</v>
      </c>
      <c r="JC204">
        <v>29.9999</v>
      </c>
      <c r="JD204">
        <v>26.3822</v>
      </c>
      <c r="JE204">
        <v>26.3276</v>
      </c>
      <c r="JF204">
        <v>58.1203</v>
      </c>
      <c r="JG204">
        <v>23.0562</v>
      </c>
      <c r="JH204">
        <v>100</v>
      </c>
      <c r="JI204">
        <v>23.8696</v>
      </c>
      <c r="JJ204">
        <v>1537.86</v>
      </c>
      <c r="JK204">
        <v>24.6385</v>
      </c>
      <c r="JL204">
        <v>102.169</v>
      </c>
      <c r="JM204">
        <v>102.739</v>
      </c>
    </row>
    <row r="205" spans="1:273">
      <c r="A205">
        <v>189</v>
      </c>
      <c r="B205">
        <v>1510791105.5</v>
      </c>
      <c r="C205">
        <v>2853.90000009537</v>
      </c>
      <c r="D205" t="s">
        <v>788</v>
      </c>
      <c r="E205" t="s">
        <v>789</v>
      </c>
      <c r="F205">
        <v>5</v>
      </c>
      <c r="G205" t="s">
        <v>405</v>
      </c>
      <c r="H205" t="s">
        <v>406</v>
      </c>
      <c r="I205">
        <v>1510791097.71429</v>
      </c>
      <c r="J205">
        <f>(K205)/1000</f>
        <v>0</v>
      </c>
      <c r="K205">
        <f>IF(CZ205, AN205, AH205)</f>
        <v>0</v>
      </c>
      <c r="L205">
        <f>IF(CZ205, AI205, AG205)</f>
        <v>0</v>
      </c>
      <c r="M205">
        <f>DB205 - IF(AU205&gt;1, L205*CV205*100.0/(AW205*DP205), 0)</f>
        <v>0</v>
      </c>
      <c r="N205">
        <f>((T205-J205/2)*M205-L205)/(T205+J205/2)</f>
        <v>0</v>
      </c>
      <c r="O205">
        <f>N205*(DI205+DJ205)/1000.0</f>
        <v>0</v>
      </c>
      <c r="P205">
        <f>(DB205 - IF(AU205&gt;1, L205*CV205*100.0/(AW205*DP205), 0))*(DI205+DJ205)/1000.0</f>
        <v>0</v>
      </c>
      <c r="Q205">
        <f>2.0/((1/S205-1/R205)+SIGN(S205)*SQRT((1/S205-1/R205)*(1/S205-1/R205) + 4*CW205/((CW205+1)*(CW205+1))*(2*1/S205*1/R205-1/R205*1/R205)))</f>
        <v>0</v>
      </c>
      <c r="R205">
        <f>IF(LEFT(CX205,1)&lt;&gt;"0",IF(LEFT(CX205,1)="1",3.0,CY205),$D$5+$E$5*(DP205*DI205/($K$5*1000))+$F$5*(DP205*DI205/($K$5*1000))*MAX(MIN(CV205,$J$5),$I$5)*MAX(MIN(CV205,$J$5),$I$5)+$G$5*MAX(MIN(CV205,$J$5),$I$5)*(DP205*DI205/($K$5*1000))+$H$5*(DP205*DI205/($K$5*1000))*(DP205*DI205/($K$5*1000)))</f>
        <v>0</v>
      </c>
      <c r="S205">
        <f>J205*(1000-(1000*0.61365*exp(17.502*W205/(240.97+W205))/(DI205+DJ205)+DD205)/2)/(1000*0.61365*exp(17.502*W205/(240.97+W205))/(DI205+DJ205)-DD205)</f>
        <v>0</v>
      </c>
      <c r="T205">
        <f>1/((CW205+1)/(Q205/1.6)+1/(R205/1.37)) + CW205/((CW205+1)/(Q205/1.6) + CW205/(R205/1.37))</f>
        <v>0</v>
      </c>
      <c r="U205">
        <f>(CR205*CU205)</f>
        <v>0</v>
      </c>
      <c r="V205">
        <f>(DK205+(U205+2*0.95*5.67E-8*(((DK205+$B$7)+273)^4-(DK205+273)^4)-44100*J205)/(1.84*29.3*R205+8*0.95*5.67E-8*(DK205+273)^3))</f>
        <v>0</v>
      </c>
      <c r="W205">
        <f>($C$7*DL205+$D$7*DM205+$E$7*V205)</f>
        <v>0</v>
      </c>
      <c r="X205">
        <f>0.61365*exp(17.502*W205/(240.97+W205))</f>
        <v>0</v>
      </c>
      <c r="Y205">
        <f>(Z205/AA205*100)</f>
        <v>0</v>
      </c>
      <c r="Z205">
        <f>DD205*(DI205+DJ205)/1000</f>
        <v>0</v>
      </c>
      <c r="AA205">
        <f>0.61365*exp(17.502*DK205/(240.97+DK205))</f>
        <v>0</v>
      </c>
      <c r="AB205">
        <f>(X205-DD205*(DI205+DJ205)/1000)</f>
        <v>0</v>
      </c>
      <c r="AC205">
        <f>(-J205*44100)</f>
        <v>0</v>
      </c>
      <c r="AD205">
        <f>2*29.3*R205*0.92*(DK205-W205)</f>
        <v>0</v>
      </c>
      <c r="AE205">
        <f>2*0.95*5.67E-8*(((DK205+$B$7)+273)^4-(W205+273)^4)</f>
        <v>0</v>
      </c>
      <c r="AF205">
        <f>U205+AE205+AC205+AD205</f>
        <v>0</v>
      </c>
      <c r="AG205">
        <f>DH205*AU205*(DC205-DB205*(1000-AU205*DE205)/(1000-AU205*DD205))/(100*CV205)</f>
        <v>0</v>
      </c>
      <c r="AH205">
        <f>1000*DH205*AU205*(DD205-DE205)/(100*CV205*(1000-AU205*DD205))</f>
        <v>0</v>
      </c>
      <c r="AI205">
        <f>(AJ205 - AK205 - DI205*1E3/(8.314*(DK205+273.15)) * AM205/DH205 * AL205) * DH205/(100*CV205) * (1000 - DE205)/1000</f>
        <v>0</v>
      </c>
      <c r="AJ205">
        <v>1569.23732591293</v>
      </c>
      <c r="AK205">
        <v>1545.89145454545</v>
      </c>
      <c r="AL205">
        <v>3.44199631712945</v>
      </c>
      <c r="AM205">
        <v>64.2423246042722</v>
      </c>
      <c r="AN205">
        <f>(AP205 - AO205 + DI205*1E3/(8.314*(DK205+273.15)) * AR205/DH205 * AQ205) * DH205/(100*CV205) * 1000/(1000 - AP205)</f>
        <v>0</v>
      </c>
      <c r="AO205">
        <v>24.6212510747793</v>
      </c>
      <c r="AP205">
        <v>25.12284</v>
      </c>
      <c r="AQ205">
        <v>-0.000134301821625119</v>
      </c>
      <c r="AR205">
        <v>102.202052282038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MAX(0,($B$13+$C$13*DP205)/(1+$D$13*DP205)*DI205/(DK205+273)*$E$13)</f>
        <v>0</v>
      </c>
      <c r="AX205" t="s">
        <v>407</v>
      </c>
      <c r="AY205" t="s">
        <v>407</v>
      </c>
      <c r="AZ205">
        <v>0</v>
      </c>
      <c r="BA205">
        <v>0</v>
      </c>
      <c r="BB205">
        <f>1-AZ205/BA205</f>
        <v>0</v>
      </c>
      <c r="BC205">
        <v>0</v>
      </c>
      <c r="BD205" t="s">
        <v>407</v>
      </c>
      <c r="BE205" t="s">
        <v>407</v>
      </c>
      <c r="BF205">
        <v>0</v>
      </c>
      <c r="BG205">
        <v>0</v>
      </c>
      <c r="BH205">
        <f>1-BF205/BG205</f>
        <v>0</v>
      </c>
      <c r="BI205">
        <v>0.5</v>
      </c>
      <c r="BJ205">
        <f>CS205</f>
        <v>0</v>
      </c>
      <c r="BK205">
        <f>L205</f>
        <v>0</v>
      </c>
      <c r="BL205">
        <f>BH205*BI205*BJ205</f>
        <v>0</v>
      </c>
      <c r="BM205">
        <f>(BK205-BC205)/BJ205</f>
        <v>0</v>
      </c>
      <c r="BN205">
        <f>(BA205-BG205)/BG205</f>
        <v>0</v>
      </c>
      <c r="BO205">
        <f>AZ205/(BB205+AZ205/BG205)</f>
        <v>0</v>
      </c>
      <c r="BP205" t="s">
        <v>407</v>
      </c>
      <c r="BQ205">
        <v>0</v>
      </c>
      <c r="BR205">
        <f>IF(BQ205&lt;&gt;0, BQ205, BO205)</f>
        <v>0</v>
      </c>
      <c r="BS205">
        <f>1-BR205/BG205</f>
        <v>0</v>
      </c>
      <c r="BT205">
        <f>(BG205-BF205)/(BG205-BR205)</f>
        <v>0</v>
      </c>
      <c r="BU205">
        <f>(BA205-BG205)/(BA205-BR205)</f>
        <v>0</v>
      </c>
      <c r="BV205">
        <f>(BG205-BF205)/(BG205-AZ205)</f>
        <v>0</v>
      </c>
      <c r="BW205">
        <f>(BA205-BG205)/(BA205-AZ205)</f>
        <v>0</v>
      </c>
      <c r="BX205">
        <f>(BT205*BR205/BF205)</f>
        <v>0</v>
      </c>
      <c r="BY205">
        <f>(1-BX205)</f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f>$B$11*DQ205+$C$11*DR205+$F$11*EC205*(1-EF205)</f>
        <v>0</v>
      </c>
      <c r="CS205">
        <f>CR205*CT205</f>
        <v>0</v>
      </c>
      <c r="CT205">
        <f>($B$11*$D$9+$C$11*$D$9+$F$11*((EP205+EH205)/MAX(EP205+EH205+EQ205, 0.1)*$I$9+EQ205/MAX(EP205+EH205+EQ205, 0.1)*$J$9))/($B$11+$C$11+$F$11)</f>
        <v>0</v>
      </c>
      <c r="CU205">
        <f>($B$11*$K$9+$C$11*$K$9+$F$11*((EP205+EH205)/MAX(EP205+EH205+EQ205, 0.1)*$P$9+EQ205/MAX(EP205+EH205+EQ205, 0.1)*$Q$9))/($B$11+$C$11+$F$11)</f>
        <v>0</v>
      </c>
      <c r="CV205">
        <v>2.18</v>
      </c>
      <c r="CW205">
        <v>0.5</v>
      </c>
      <c r="CX205" t="s">
        <v>408</v>
      </c>
      <c r="CY205">
        <v>2</v>
      </c>
      <c r="CZ205" t="b">
        <v>1</v>
      </c>
      <c r="DA205">
        <v>1510791097.71429</v>
      </c>
      <c r="DB205">
        <v>1482.6425</v>
      </c>
      <c r="DC205">
        <v>1513.165</v>
      </c>
      <c r="DD205">
        <v>25.1368071428571</v>
      </c>
      <c r="DE205">
        <v>24.6261142857143</v>
      </c>
      <c r="DF205">
        <v>1469.93285714286</v>
      </c>
      <c r="DG205">
        <v>24.5688821428571</v>
      </c>
      <c r="DH205">
        <v>500.09375</v>
      </c>
      <c r="DI205">
        <v>89.6016</v>
      </c>
      <c r="DJ205">
        <v>0.100045525</v>
      </c>
      <c r="DK205">
        <v>26.6059821428571</v>
      </c>
      <c r="DL205">
        <v>27.5080464285714</v>
      </c>
      <c r="DM205">
        <v>999.9</v>
      </c>
      <c r="DN205">
        <v>0</v>
      </c>
      <c r="DO205">
        <v>0</v>
      </c>
      <c r="DP205">
        <v>9986.42392857143</v>
      </c>
      <c r="DQ205">
        <v>0</v>
      </c>
      <c r="DR205">
        <v>9.95366214285714</v>
      </c>
      <c r="DS205">
        <v>-30.5231857142857</v>
      </c>
      <c r="DT205">
        <v>1520.87214285714</v>
      </c>
      <c r="DU205">
        <v>1551.36892857143</v>
      </c>
      <c r="DV205">
        <v>0.510682035714286</v>
      </c>
      <c r="DW205">
        <v>1513.165</v>
      </c>
      <c r="DX205">
        <v>24.6261142857143</v>
      </c>
      <c r="DY205">
        <v>2.25229785714286</v>
      </c>
      <c r="DZ205">
        <v>2.20653928571429</v>
      </c>
      <c r="EA205">
        <v>19.3392321428571</v>
      </c>
      <c r="EB205">
        <v>19.0098785714286</v>
      </c>
      <c r="EC205">
        <v>2000.02107142857</v>
      </c>
      <c r="ED205">
        <v>0.980005428571429</v>
      </c>
      <c r="EE205">
        <v>0.0199946571428571</v>
      </c>
      <c r="EF205">
        <v>0</v>
      </c>
      <c r="EG205">
        <v>2.26918928571429</v>
      </c>
      <c r="EH205">
        <v>0</v>
      </c>
      <c r="EI205">
        <v>3713.81857142857</v>
      </c>
      <c r="EJ205">
        <v>17300.3642857143</v>
      </c>
      <c r="EK205">
        <v>38.94375</v>
      </c>
      <c r="EL205">
        <v>39.232</v>
      </c>
      <c r="EM205">
        <v>38.6915</v>
      </c>
      <c r="EN205">
        <v>37.7987142857143</v>
      </c>
      <c r="EO205">
        <v>38.281</v>
      </c>
      <c r="EP205">
        <v>1960.03071428571</v>
      </c>
      <c r="EQ205">
        <v>39.9903571428571</v>
      </c>
      <c r="ER205">
        <v>0</v>
      </c>
      <c r="ES205">
        <v>1679678453.9</v>
      </c>
      <c r="ET205">
        <v>0</v>
      </c>
      <c r="EU205">
        <v>2.28861923076923</v>
      </c>
      <c r="EV205">
        <v>0.500550427626812</v>
      </c>
      <c r="EW205">
        <v>-3.53025641126389</v>
      </c>
      <c r="EX205">
        <v>3713.72307692308</v>
      </c>
      <c r="EY205">
        <v>15</v>
      </c>
      <c r="EZ205">
        <v>0</v>
      </c>
      <c r="FA205" t="s">
        <v>409</v>
      </c>
      <c r="FB205">
        <v>1510822609</v>
      </c>
      <c r="FC205">
        <v>1510822610</v>
      </c>
      <c r="FD205">
        <v>0</v>
      </c>
      <c r="FE205">
        <v>-0.09</v>
      </c>
      <c r="FF205">
        <v>-0.009</v>
      </c>
      <c r="FG205">
        <v>6.722</v>
      </c>
      <c r="FH205">
        <v>0.497</v>
      </c>
      <c r="FI205">
        <v>420</v>
      </c>
      <c r="FJ205">
        <v>24</v>
      </c>
      <c r="FK205">
        <v>0.26</v>
      </c>
      <c r="FL205">
        <v>0.06</v>
      </c>
      <c r="FM205">
        <v>0.51470735</v>
      </c>
      <c r="FN205">
        <v>-0.0592772983114455</v>
      </c>
      <c r="FO205">
        <v>0.00613158546605199</v>
      </c>
      <c r="FP205">
        <v>1</v>
      </c>
      <c r="FQ205">
        <v>1</v>
      </c>
      <c r="FR205">
        <v>1</v>
      </c>
      <c r="FS205" t="s">
        <v>410</v>
      </c>
      <c r="FT205">
        <v>2.97345</v>
      </c>
      <c r="FU205">
        <v>2.75371</v>
      </c>
      <c r="FV205">
        <v>0.212867</v>
      </c>
      <c r="FW205">
        <v>0.216237</v>
      </c>
      <c r="FX205">
        <v>0.105439</v>
      </c>
      <c r="FY205">
        <v>0.105239</v>
      </c>
      <c r="FZ205">
        <v>30629.1</v>
      </c>
      <c r="GA205">
        <v>33270.3</v>
      </c>
      <c r="GB205">
        <v>35258.2</v>
      </c>
      <c r="GC205">
        <v>38492.9</v>
      </c>
      <c r="GD205">
        <v>44668</v>
      </c>
      <c r="GE205">
        <v>49722.5</v>
      </c>
      <c r="GF205">
        <v>55052.5</v>
      </c>
      <c r="GG205">
        <v>61712.7</v>
      </c>
      <c r="GH205">
        <v>1.99382</v>
      </c>
      <c r="GI205">
        <v>1.84463</v>
      </c>
      <c r="GJ205">
        <v>0.120576</v>
      </c>
      <c r="GK205">
        <v>0</v>
      </c>
      <c r="GL205">
        <v>25.5174</v>
      </c>
      <c r="GM205">
        <v>999.9</v>
      </c>
      <c r="GN205">
        <v>67.159</v>
      </c>
      <c r="GO205">
        <v>27.906</v>
      </c>
      <c r="GP205">
        <v>28.2857</v>
      </c>
      <c r="GQ205">
        <v>55.0393</v>
      </c>
      <c r="GR205">
        <v>49.2147</v>
      </c>
      <c r="GS205">
        <v>1</v>
      </c>
      <c r="GT205">
        <v>-0.0657876</v>
      </c>
      <c r="GU205">
        <v>0.603295</v>
      </c>
      <c r="GV205">
        <v>20.149</v>
      </c>
      <c r="GW205">
        <v>5.19947</v>
      </c>
      <c r="GX205">
        <v>12.004</v>
      </c>
      <c r="GY205">
        <v>4.9753</v>
      </c>
      <c r="GZ205">
        <v>3.29295</v>
      </c>
      <c r="HA205">
        <v>999.9</v>
      </c>
      <c r="HB205">
        <v>9999</v>
      </c>
      <c r="HC205">
        <v>9999</v>
      </c>
      <c r="HD205">
        <v>9999</v>
      </c>
      <c r="HE205">
        <v>1.86279</v>
      </c>
      <c r="HF205">
        <v>1.86783</v>
      </c>
      <c r="HG205">
        <v>1.86764</v>
      </c>
      <c r="HH205">
        <v>1.86874</v>
      </c>
      <c r="HI205">
        <v>1.8696</v>
      </c>
      <c r="HJ205">
        <v>1.86567</v>
      </c>
      <c r="HK205">
        <v>1.86676</v>
      </c>
      <c r="HL205">
        <v>1.86813</v>
      </c>
      <c r="HM205">
        <v>5</v>
      </c>
      <c r="HN205">
        <v>0</v>
      </c>
      <c r="HO205">
        <v>0</v>
      </c>
      <c r="HP205">
        <v>0</v>
      </c>
      <c r="HQ205" t="s">
        <v>411</v>
      </c>
      <c r="HR205" t="s">
        <v>412</v>
      </c>
      <c r="HS205" t="s">
        <v>413</v>
      </c>
      <c r="HT205" t="s">
        <v>413</v>
      </c>
      <c r="HU205" t="s">
        <v>413</v>
      </c>
      <c r="HV205" t="s">
        <v>413</v>
      </c>
      <c r="HW205">
        <v>0</v>
      </c>
      <c r="HX205">
        <v>100</v>
      </c>
      <c r="HY205">
        <v>100</v>
      </c>
      <c r="HZ205">
        <v>12.84</v>
      </c>
      <c r="IA205">
        <v>0.5672</v>
      </c>
      <c r="IB205">
        <v>4.05733592392587</v>
      </c>
      <c r="IC205">
        <v>0.00686039997816796</v>
      </c>
      <c r="ID205">
        <v>-6.09800565113382e-07</v>
      </c>
      <c r="IE205">
        <v>-3.62270322714017e-11</v>
      </c>
      <c r="IF205">
        <v>0.00552775430249796</v>
      </c>
      <c r="IG205">
        <v>-0.0240141547127097</v>
      </c>
      <c r="IH205">
        <v>0.00268956239764471</v>
      </c>
      <c r="II205">
        <v>-3.17667099220491e-05</v>
      </c>
      <c r="IJ205">
        <v>-3</v>
      </c>
      <c r="IK205">
        <v>2046</v>
      </c>
      <c r="IL205">
        <v>1</v>
      </c>
      <c r="IM205">
        <v>25</v>
      </c>
      <c r="IN205">
        <v>-525.1</v>
      </c>
      <c r="IO205">
        <v>-525.1</v>
      </c>
      <c r="IP205">
        <v>2.93091</v>
      </c>
      <c r="IQ205">
        <v>2.59766</v>
      </c>
      <c r="IR205">
        <v>1.54785</v>
      </c>
      <c r="IS205">
        <v>2.30957</v>
      </c>
      <c r="IT205">
        <v>1.34644</v>
      </c>
      <c r="IU205">
        <v>2.3999</v>
      </c>
      <c r="IV205">
        <v>31.9805</v>
      </c>
      <c r="IW205">
        <v>14.7187</v>
      </c>
      <c r="IX205">
        <v>18</v>
      </c>
      <c r="IY205">
        <v>503.929</v>
      </c>
      <c r="IZ205">
        <v>408.28</v>
      </c>
      <c r="JA205">
        <v>23.8685</v>
      </c>
      <c r="JB205">
        <v>26.4199</v>
      </c>
      <c r="JC205">
        <v>30</v>
      </c>
      <c r="JD205">
        <v>26.3821</v>
      </c>
      <c r="JE205">
        <v>26.3269</v>
      </c>
      <c r="JF205">
        <v>58.6646</v>
      </c>
      <c r="JG205">
        <v>23.0562</v>
      </c>
      <c r="JH205">
        <v>100</v>
      </c>
      <c r="JI205">
        <v>23.8662</v>
      </c>
      <c r="JJ205">
        <v>1558.06</v>
      </c>
      <c r="JK205">
        <v>24.656</v>
      </c>
      <c r="JL205">
        <v>102.169</v>
      </c>
      <c r="JM205">
        <v>102.74</v>
      </c>
    </row>
    <row r="206" spans="1:273">
      <c r="A206">
        <v>190</v>
      </c>
      <c r="B206">
        <v>1510791110.5</v>
      </c>
      <c r="C206">
        <v>2858.90000009537</v>
      </c>
      <c r="D206" t="s">
        <v>790</v>
      </c>
      <c r="E206" t="s">
        <v>791</v>
      </c>
      <c r="F206">
        <v>5</v>
      </c>
      <c r="G206" t="s">
        <v>405</v>
      </c>
      <c r="H206" t="s">
        <v>406</v>
      </c>
      <c r="I206">
        <v>1510791103</v>
      </c>
      <c r="J206">
        <f>(K206)/1000</f>
        <v>0</v>
      </c>
      <c r="K206">
        <f>IF(CZ206, AN206, AH206)</f>
        <v>0</v>
      </c>
      <c r="L206">
        <f>IF(CZ206, AI206, AG206)</f>
        <v>0</v>
      </c>
      <c r="M206">
        <f>DB206 - IF(AU206&gt;1, L206*CV206*100.0/(AW206*DP206), 0)</f>
        <v>0</v>
      </c>
      <c r="N206">
        <f>((T206-J206/2)*M206-L206)/(T206+J206/2)</f>
        <v>0</v>
      </c>
      <c r="O206">
        <f>N206*(DI206+DJ206)/1000.0</f>
        <v>0</v>
      </c>
      <c r="P206">
        <f>(DB206 - IF(AU206&gt;1, L206*CV206*100.0/(AW206*DP206), 0))*(DI206+DJ206)/1000.0</f>
        <v>0</v>
      </c>
      <c r="Q206">
        <f>2.0/((1/S206-1/R206)+SIGN(S206)*SQRT((1/S206-1/R206)*(1/S206-1/R206) + 4*CW206/((CW206+1)*(CW206+1))*(2*1/S206*1/R206-1/R206*1/R206)))</f>
        <v>0</v>
      </c>
      <c r="R206">
        <f>IF(LEFT(CX206,1)&lt;&gt;"0",IF(LEFT(CX206,1)="1",3.0,CY206),$D$5+$E$5*(DP206*DI206/($K$5*1000))+$F$5*(DP206*DI206/($K$5*1000))*MAX(MIN(CV206,$J$5),$I$5)*MAX(MIN(CV206,$J$5),$I$5)+$G$5*MAX(MIN(CV206,$J$5),$I$5)*(DP206*DI206/($K$5*1000))+$H$5*(DP206*DI206/($K$5*1000))*(DP206*DI206/($K$5*1000)))</f>
        <v>0</v>
      </c>
      <c r="S206">
        <f>J206*(1000-(1000*0.61365*exp(17.502*W206/(240.97+W206))/(DI206+DJ206)+DD206)/2)/(1000*0.61365*exp(17.502*W206/(240.97+W206))/(DI206+DJ206)-DD206)</f>
        <v>0</v>
      </c>
      <c r="T206">
        <f>1/((CW206+1)/(Q206/1.6)+1/(R206/1.37)) + CW206/((CW206+1)/(Q206/1.6) + CW206/(R206/1.37))</f>
        <v>0</v>
      </c>
      <c r="U206">
        <f>(CR206*CU206)</f>
        <v>0</v>
      </c>
      <c r="V206">
        <f>(DK206+(U206+2*0.95*5.67E-8*(((DK206+$B$7)+273)^4-(DK206+273)^4)-44100*J206)/(1.84*29.3*R206+8*0.95*5.67E-8*(DK206+273)^3))</f>
        <v>0</v>
      </c>
      <c r="W206">
        <f>($C$7*DL206+$D$7*DM206+$E$7*V206)</f>
        <v>0</v>
      </c>
      <c r="X206">
        <f>0.61365*exp(17.502*W206/(240.97+W206))</f>
        <v>0</v>
      </c>
      <c r="Y206">
        <f>(Z206/AA206*100)</f>
        <v>0</v>
      </c>
      <c r="Z206">
        <f>DD206*(DI206+DJ206)/1000</f>
        <v>0</v>
      </c>
      <c r="AA206">
        <f>0.61365*exp(17.502*DK206/(240.97+DK206))</f>
        <v>0</v>
      </c>
      <c r="AB206">
        <f>(X206-DD206*(DI206+DJ206)/1000)</f>
        <v>0</v>
      </c>
      <c r="AC206">
        <f>(-J206*44100)</f>
        <v>0</v>
      </c>
      <c r="AD206">
        <f>2*29.3*R206*0.92*(DK206-W206)</f>
        <v>0</v>
      </c>
      <c r="AE206">
        <f>2*0.95*5.67E-8*(((DK206+$B$7)+273)^4-(W206+273)^4)</f>
        <v>0</v>
      </c>
      <c r="AF206">
        <f>U206+AE206+AC206+AD206</f>
        <v>0</v>
      </c>
      <c r="AG206">
        <f>DH206*AU206*(DC206-DB206*(1000-AU206*DE206)/(1000-AU206*DD206))/(100*CV206)</f>
        <v>0</v>
      </c>
      <c r="AH206">
        <f>1000*DH206*AU206*(DD206-DE206)/(100*CV206*(1000-AU206*DD206))</f>
        <v>0</v>
      </c>
      <c r="AI206">
        <f>(AJ206 - AK206 - DI206*1E3/(8.314*(DK206+273.15)) * AM206/DH206 * AL206) * DH206/(100*CV206) * (1000 - DE206)/1000</f>
        <v>0</v>
      </c>
      <c r="AJ206">
        <v>1585.21035719392</v>
      </c>
      <c r="AK206">
        <v>1562.31</v>
      </c>
      <c r="AL206">
        <v>3.29862066939681</v>
      </c>
      <c r="AM206">
        <v>64.2423246042722</v>
      </c>
      <c r="AN206">
        <f>(AP206 - AO206 + DI206*1E3/(8.314*(DK206+273.15)) * AR206/DH206 * AQ206) * DH206/(100*CV206) * 1000/(1000 - AP206)</f>
        <v>0</v>
      </c>
      <c r="AO206">
        <v>24.6181871599863</v>
      </c>
      <c r="AP206">
        <v>25.1122666666667</v>
      </c>
      <c r="AQ206">
        <v>-0.000104056375687946</v>
      </c>
      <c r="AR206">
        <v>102.202052282038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MAX(0,($B$13+$C$13*DP206)/(1+$D$13*DP206)*DI206/(DK206+273)*$E$13)</f>
        <v>0</v>
      </c>
      <c r="AX206" t="s">
        <v>407</v>
      </c>
      <c r="AY206" t="s">
        <v>407</v>
      </c>
      <c r="AZ206">
        <v>0</v>
      </c>
      <c r="BA206">
        <v>0</v>
      </c>
      <c r="BB206">
        <f>1-AZ206/BA206</f>
        <v>0</v>
      </c>
      <c r="BC206">
        <v>0</v>
      </c>
      <c r="BD206" t="s">
        <v>407</v>
      </c>
      <c r="BE206" t="s">
        <v>407</v>
      </c>
      <c r="BF206">
        <v>0</v>
      </c>
      <c r="BG206">
        <v>0</v>
      </c>
      <c r="BH206">
        <f>1-BF206/BG206</f>
        <v>0</v>
      </c>
      <c r="BI206">
        <v>0.5</v>
      </c>
      <c r="BJ206">
        <f>CS206</f>
        <v>0</v>
      </c>
      <c r="BK206">
        <f>L206</f>
        <v>0</v>
      </c>
      <c r="BL206">
        <f>BH206*BI206*BJ206</f>
        <v>0</v>
      </c>
      <c r="BM206">
        <f>(BK206-BC206)/BJ206</f>
        <v>0</v>
      </c>
      <c r="BN206">
        <f>(BA206-BG206)/BG206</f>
        <v>0</v>
      </c>
      <c r="BO206">
        <f>AZ206/(BB206+AZ206/BG206)</f>
        <v>0</v>
      </c>
      <c r="BP206" t="s">
        <v>407</v>
      </c>
      <c r="BQ206">
        <v>0</v>
      </c>
      <c r="BR206">
        <f>IF(BQ206&lt;&gt;0, BQ206, BO206)</f>
        <v>0</v>
      </c>
      <c r="BS206">
        <f>1-BR206/BG206</f>
        <v>0</v>
      </c>
      <c r="BT206">
        <f>(BG206-BF206)/(BG206-BR206)</f>
        <v>0</v>
      </c>
      <c r="BU206">
        <f>(BA206-BG206)/(BA206-BR206)</f>
        <v>0</v>
      </c>
      <c r="BV206">
        <f>(BG206-BF206)/(BG206-AZ206)</f>
        <v>0</v>
      </c>
      <c r="BW206">
        <f>(BA206-BG206)/(BA206-AZ206)</f>
        <v>0</v>
      </c>
      <c r="BX206">
        <f>(BT206*BR206/BF206)</f>
        <v>0</v>
      </c>
      <c r="BY206">
        <f>(1-BX206)</f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f>$B$11*DQ206+$C$11*DR206+$F$11*EC206*(1-EF206)</f>
        <v>0</v>
      </c>
      <c r="CS206">
        <f>CR206*CT206</f>
        <v>0</v>
      </c>
      <c r="CT206">
        <f>($B$11*$D$9+$C$11*$D$9+$F$11*((EP206+EH206)/MAX(EP206+EH206+EQ206, 0.1)*$I$9+EQ206/MAX(EP206+EH206+EQ206, 0.1)*$J$9))/($B$11+$C$11+$F$11)</f>
        <v>0</v>
      </c>
      <c r="CU206">
        <f>($B$11*$K$9+$C$11*$K$9+$F$11*((EP206+EH206)/MAX(EP206+EH206+EQ206, 0.1)*$P$9+EQ206/MAX(EP206+EH206+EQ206, 0.1)*$Q$9))/($B$11+$C$11+$F$11)</f>
        <v>0</v>
      </c>
      <c r="CV206">
        <v>2.18</v>
      </c>
      <c r="CW206">
        <v>0.5</v>
      </c>
      <c r="CX206" t="s">
        <v>408</v>
      </c>
      <c r="CY206">
        <v>2</v>
      </c>
      <c r="CZ206" t="b">
        <v>1</v>
      </c>
      <c r="DA206">
        <v>1510791103</v>
      </c>
      <c r="DB206">
        <v>1500.16851851852</v>
      </c>
      <c r="DC206">
        <v>1530.59333333333</v>
      </c>
      <c r="DD206">
        <v>25.1269074074074</v>
      </c>
      <c r="DE206">
        <v>24.6213444444444</v>
      </c>
      <c r="DF206">
        <v>1487.37407407407</v>
      </c>
      <c r="DG206">
        <v>24.559462962963</v>
      </c>
      <c r="DH206">
        <v>500.086592592593</v>
      </c>
      <c r="DI206">
        <v>89.6006703703704</v>
      </c>
      <c r="DJ206">
        <v>0.0999905777777778</v>
      </c>
      <c r="DK206">
        <v>26.6009925925926</v>
      </c>
      <c r="DL206">
        <v>27.4939703703704</v>
      </c>
      <c r="DM206">
        <v>999.9</v>
      </c>
      <c r="DN206">
        <v>0</v>
      </c>
      <c r="DO206">
        <v>0</v>
      </c>
      <c r="DP206">
        <v>9987.49666666667</v>
      </c>
      <c r="DQ206">
        <v>0</v>
      </c>
      <c r="DR206">
        <v>9.97861222222222</v>
      </c>
      <c r="DS206">
        <v>-30.4262111111111</v>
      </c>
      <c r="DT206">
        <v>1538.8337037037</v>
      </c>
      <c r="DU206">
        <v>1569.23037037037</v>
      </c>
      <c r="DV206">
        <v>0.505547444444444</v>
      </c>
      <c r="DW206">
        <v>1530.59333333333</v>
      </c>
      <c r="DX206">
        <v>24.6213444444444</v>
      </c>
      <c r="DY206">
        <v>2.25138740740741</v>
      </c>
      <c r="DZ206">
        <v>2.20608925925926</v>
      </c>
      <c r="EA206">
        <v>19.3327407407407</v>
      </c>
      <c r="EB206">
        <v>19.0066148148148</v>
      </c>
      <c r="EC206">
        <v>2000.03407407407</v>
      </c>
      <c r="ED206">
        <v>0.980005222222222</v>
      </c>
      <c r="EE206">
        <v>0.0199948222222222</v>
      </c>
      <c r="EF206">
        <v>0</v>
      </c>
      <c r="EG206">
        <v>2.30866666666667</v>
      </c>
      <c r="EH206">
        <v>0</v>
      </c>
      <c r="EI206">
        <v>3713.60407407407</v>
      </c>
      <c r="EJ206">
        <v>17300.4777777778</v>
      </c>
      <c r="EK206">
        <v>38.9163333333333</v>
      </c>
      <c r="EL206">
        <v>39.2103333333333</v>
      </c>
      <c r="EM206">
        <v>38.6663333333333</v>
      </c>
      <c r="EN206">
        <v>37.7775555555556</v>
      </c>
      <c r="EO206">
        <v>38.2591851851852</v>
      </c>
      <c r="EP206">
        <v>1960.04333333333</v>
      </c>
      <c r="EQ206">
        <v>39.9907407407407</v>
      </c>
      <c r="ER206">
        <v>0</v>
      </c>
      <c r="ES206">
        <v>1679678458.7</v>
      </c>
      <c r="ET206">
        <v>0</v>
      </c>
      <c r="EU206">
        <v>2.32574615384615</v>
      </c>
      <c r="EV206">
        <v>0.142550427530789</v>
      </c>
      <c r="EW206">
        <v>-1.36136752678733</v>
      </c>
      <c r="EX206">
        <v>3713.47692307692</v>
      </c>
      <c r="EY206">
        <v>15</v>
      </c>
      <c r="EZ206">
        <v>0</v>
      </c>
      <c r="FA206" t="s">
        <v>409</v>
      </c>
      <c r="FB206">
        <v>1510822609</v>
      </c>
      <c r="FC206">
        <v>1510822610</v>
      </c>
      <c r="FD206">
        <v>0</v>
      </c>
      <c r="FE206">
        <v>-0.09</v>
      </c>
      <c r="FF206">
        <v>-0.009</v>
      </c>
      <c r="FG206">
        <v>6.722</v>
      </c>
      <c r="FH206">
        <v>0.497</v>
      </c>
      <c r="FI206">
        <v>420</v>
      </c>
      <c r="FJ206">
        <v>24</v>
      </c>
      <c r="FK206">
        <v>0.26</v>
      </c>
      <c r="FL206">
        <v>0.06</v>
      </c>
      <c r="FM206">
        <v>0.50879605</v>
      </c>
      <c r="FN206">
        <v>-0.0558550018761736</v>
      </c>
      <c r="FO206">
        <v>0.00567230929141738</v>
      </c>
      <c r="FP206">
        <v>1</v>
      </c>
      <c r="FQ206">
        <v>1</v>
      </c>
      <c r="FR206">
        <v>1</v>
      </c>
      <c r="FS206" t="s">
        <v>410</v>
      </c>
      <c r="FT206">
        <v>2.9736</v>
      </c>
      <c r="FU206">
        <v>2.75384</v>
      </c>
      <c r="FV206">
        <v>0.214233</v>
      </c>
      <c r="FW206">
        <v>0.217734</v>
      </c>
      <c r="FX206">
        <v>0.105414</v>
      </c>
      <c r="FY206">
        <v>0.105233</v>
      </c>
      <c r="FZ206">
        <v>30576.1</v>
      </c>
      <c r="GA206">
        <v>33206.7</v>
      </c>
      <c r="GB206">
        <v>35258.3</v>
      </c>
      <c r="GC206">
        <v>38492.7</v>
      </c>
      <c r="GD206">
        <v>44669.4</v>
      </c>
      <c r="GE206">
        <v>49722.8</v>
      </c>
      <c r="GF206">
        <v>55052.5</v>
      </c>
      <c r="GG206">
        <v>61712.6</v>
      </c>
      <c r="GH206">
        <v>1.99382</v>
      </c>
      <c r="GI206">
        <v>1.84468</v>
      </c>
      <c r="GJ206">
        <v>0.119593</v>
      </c>
      <c r="GK206">
        <v>0</v>
      </c>
      <c r="GL206">
        <v>25.5153</v>
      </c>
      <c r="GM206">
        <v>999.9</v>
      </c>
      <c r="GN206">
        <v>67.159</v>
      </c>
      <c r="GO206">
        <v>27.906</v>
      </c>
      <c r="GP206">
        <v>28.2888</v>
      </c>
      <c r="GQ206">
        <v>55.0193</v>
      </c>
      <c r="GR206">
        <v>48.8902</v>
      </c>
      <c r="GS206">
        <v>1</v>
      </c>
      <c r="GT206">
        <v>-0.0658562</v>
      </c>
      <c r="GU206">
        <v>0.562832</v>
      </c>
      <c r="GV206">
        <v>20.1493</v>
      </c>
      <c r="GW206">
        <v>5.19947</v>
      </c>
      <c r="GX206">
        <v>12.004</v>
      </c>
      <c r="GY206">
        <v>4.9754</v>
      </c>
      <c r="GZ206">
        <v>3.29293</v>
      </c>
      <c r="HA206">
        <v>999.9</v>
      </c>
      <c r="HB206">
        <v>9999</v>
      </c>
      <c r="HC206">
        <v>9999</v>
      </c>
      <c r="HD206">
        <v>9999</v>
      </c>
      <c r="HE206">
        <v>1.86279</v>
      </c>
      <c r="HF206">
        <v>1.86783</v>
      </c>
      <c r="HG206">
        <v>1.86764</v>
      </c>
      <c r="HH206">
        <v>1.86873</v>
      </c>
      <c r="HI206">
        <v>1.8696</v>
      </c>
      <c r="HJ206">
        <v>1.86568</v>
      </c>
      <c r="HK206">
        <v>1.86676</v>
      </c>
      <c r="HL206">
        <v>1.86813</v>
      </c>
      <c r="HM206">
        <v>5</v>
      </c>
      <c r="HN206">
        <v>0</v>
      </c>
      <c r="HO206">
        <v>0</v>
      </c>
      <c r="HP206">
        <v>0</v>
      </c>
      <c r="HQ206" t="s">
        <v>411</v>
      </c>
      <c r="HR206" t="s">
        <v>412</v>
      </c>
      <c r="HS206" t="s">
        <v>413</v>
      </c>
      <c r="HT206" t="s">
        <v>413</v>
      </c>
      <c r="HU206" t="s">
        <v>413</v>
      </c>
      <c r="HV206" t="s">
        <v>413</v>
      </c>
      <c r="HW206">
        <v>0</v>
      </c>
      <c r="HX206">
        <v>100</v>
      </c>
      <c r="HY206">
        <v>100</v>
      </c>
      <c r="HZ206">
        <v>12.91</v>
      </c>
      <c r="IA206">
        <v>0.5667</v>
      </c>
      <c r="IB206">
        <v>4.05733592392587</v>
      </c>
      <c r="IC206">
        <v>0.00686039997816796</v>
      </c>
      <c r="ID206">
        <v>-6.09800565113382e-07</v>
      </c>
      <c r="IE206">
        <v>-3.62270322714017e-11</v>
      </c>
      <c r="IF206">
        <v>0.00552775430249796</v>
      </c>
      <c r="IG206">
        <v>-0.0240141547127097</v>
      </c>
      <c r="IH206">
        <v>0.00268956239764471</v>
      </c>
      <c r="II206">
        <v>-3.17667099220491e-05</v>
      </c>
      <c r="IJ206">
        <v>-3</v>
      </c>
      <c r="IK206">
        <v>2046</v>
      </c>
      <c r="IL206">
        <v>1</v>
      </c>
      <c r="IM206">
        <v>25</v>
      </c>
      <c r="IN206">
        <v>-525</v>
      </c>
      <c r="IO206">
        <v>-525</v>
      </c>
      <c r="IP206">
        <v>2.9541</v>
      </c>
      <c r="IQ206">
        <v>2.58667</v>
      </c>
      <c r="IR206">
        <v>1.54785</v>
      </c>
      <c r="IS206">
        <v>2.30957</v>
      </c>
      <c r="IT206">
        <v>1.34644</v>
      </c>
      <c r="IU206">
        <v>2.45361</v>
      </c>
      <c r="IV206">
        <v>31.9805</v>
      </c>
      <c r="IW206">
        <v>14.7187</v>
      </c>
      <c r="IX206">
        <v>18</v>
      </c>
      <c r="IY206">
        <v>503.915</v>
      </c>
      <c r="IZ206">
        <v>408.301</v>
      </c>
      <c r="JA206">
        <v>23.8646</v>
      </c>
      <c r="JB206">
        <v>26.4176</v>
      </c>
      <c r="JC206">
        <v>29.9999</v>
      </c>
      <c r="JD206">
        <v>26.3806</v>
      </c>
      <c r="JE206">
        <v>26.3259</v>
      </c>
      <c r="JF206">
        <v>59.1231</v>
      </c>
      <c r="JG206">
        <v>23.0562</v>
      </c>
      <c r="JH206">
        <v>100</v>
      </c>
      <c r="JI206">
        <v>23.8731</v>
      </c>
      <c r="JJ206">
        <v>1571.62</v>
      </c>
      <c r="JK206">
        <v>24.6727</v>
      </c>
      <c r="JL206">
        <v>102.169</v>
      </c>
      <c r="JM206">
        <v>102.74</v>
      </c>
    </row>
    <row r="207" spans="1:273">
      <c r="A207">
        <v>191</v>
      </c>
      <c r="B207">
        <v>1510791115.5</v>
      </c>
      <c r="C207">
        <v>2863.90000009537</v>
      </c>
      <c r="D207" t="s">
        <v>792</v>
      </c>
      <c r="E207" t="s">
        <v>793</v>
      </c>
      <c r="F207">
        <v>5</v>
      </c>
      <c r="G207" t="s">
        <v>405</v>
      </c>
      <c r="H207" t="s">
        <v>406</v>
      </c>
      <c r="I207">
        <v>1510791107.71429</v>
      </c>
      <c r="J207">
        <f>(K207)/1000</f>
        <v>0</v>
      </c>
      <c r="K207">
        <f>IF(CZ207, AN207, AH207)</f>
        <v>0</v>
      </c>
      <c r="L207">
        <f>IF(CZ207, AI207, AG207)</f>
        <v>0</v>
      </c>
      <c r="M207">
        <f>DB207 - IF(AU207&gt;1, L207*CV207*100.0/(AW207*DP207), 0)</f>
        <v>0</v>
      </c>
      <c r="N207">
        <f>((T207-J207/2)*M207-L207)/(T207+J207/2)</f>
        <v>0</v>
      </c>
      <c r="O207">
        <f>N207*(DI207+DJ207)/1000.0</f>
        <v>0</v>
      </c>
      <c r="P207">
        <f>(DB207 - IF(AU207&gt;1, L207*CV207*100.0/(AW207*DP207), 0))*(DI207+DJ207)/1000.0</f>
        <v>0</v>
      </c>
      <c r="Q207">
        <f>2.0/((1/S207-1/R207)+SIGN(S207)*SQRT((1/S207-1/R207)*(1/S207-1/R207) + 4*CW207/((CW207+1)*(CW207+1))*(2*1/S207*1/R207-1/R207*1/R207)))</f>
        <v>0</v>
      </c>
      <c r="R207">
        <f>IF(LEFT(CX207,1)&lt;&gt;"0",IF(LEFT(CX207,1)="1",3.0,CY207),$D$5+$E$5*(DP207*DI207/($K$5*1000))+$F$5*(DP207*DI207/($K$5*1000))*MAX(MIN(CV207,$J$5),$I$5)*MAX(MIN(CV207,$J$5),$I$5)+$G$5*MAX(MIN(CV207,$J$5),$I$5)*(DP207*DI207/($K$5*1000))+$H$5*(DP207*DI207/($K$5*1000))*(DP207*DI207/($K$5*1000)))</f>
        <v>0</v>
      </c>
      <c r="S207">
        <f>J207*(1000-(1000*0.61365*exp(17.502*W207/(240.97+W207))/(DI207+DJ207)+DD207)/2)/(1000*0.61365*exp(17.502*W207/(240.97+W207))/(DI207+DJ207)-DD207)</f>
        <v>0</v>
      </c>
      <c r="T207">
        <f>1/((CW207+1)/(Q207/1.6)+1/(R207/1.37)) + CW207/((CW207+1)/(Q207/1.6) + CW207/(R207/1.37))</f>
        <v>0</v>
      </c>
      <c r="U207">
        <f>(CR207*CU207)</f>
        <v>0</v>
      </c>
      <c r="V207">
        <f>(DK207+(U207+2*0.95*5.67E-8*(((DK207+$B$7)+273)^4-(DK207+273)^4)-44100*J207)/(1.84*29.3*R207+8*0.95*5.67E-8*(DK207+273)^3))</f>
        <v>0</v>
      </c>
      <c r="W207">
        <f>($C$7*DL207+$D$7*DM207+$E$7*V207)</f>
        <v>0</v>
      </c>
      <c r="X207">
        <f>0.61365*exp(17.502*W207/(240.97+W207))</f>
        <v>0</v>
      </c>
      <c r="Y207">
        <f>(Z207/AA207*100)</f>
        <v>0</v>
      </c>
      <c r="Z207">
        <f>DD207*(DI207+DJ207)/1000</f>
        <v>0</v>
      </c>
      <c r="AA207">
        <f>0.61365*exp(17.502*DK207/(240.97+DK207))</f>
        <v>0</v>
      </c>
      <c r="AB207">
        <f>(X207-DD207*(DI207+DJ207)/1000)</f>
        <v>0</v>
      </c>
      <c r="AC207">
        <f>(-J207*44100)</f>
        <v>0</v>
      </c>
      <c r="AD207">
        <f>2*29.3*R207*0.92*(DK207-W207)</f>
        <v>0</v>
      </c>
      <c r="AE207">
        <f>2*0.95*5.67E-8*(((DK207+$B$7)+273)^4-(W207+273)^4)</f>
        <v>0</v>
      </c>
      <c r="AF207">
        <f>U207+AE207+AC207+AD207</f>
        <v>0</v>
      </c>
      <c r="AG207">
        <f>DH207*AU207*(DC207-DB207*(1000-AU207*DE207)/(1000-AU207*DD207))/(100*CV207)</f>
        <v>0</v>
      </c>
      <c r="AH207">
        <f>1000*DH207*AU207*(DD207-DE207)/(100*CV207*(1000-AU207*DD207))</f>
        <v>0</v>
      </c>
      <c r="AI207">
        <f>(AJ207 - AK207 - DI207*1E3/(8.314*(DK207+273.15)) * AM207/DH207 * AL207) * DH207/(100*CV207) * (1000 - DE207)/1000</f>
        <v>0</v>
      </c>
      <c r="AJ207">
        <v>1603.95205464478</v>
      </c>
      <c r="AK207">
        <v>1580.01418181818</v>
      </c>
      <c r="AL207">
        <v>3.51425159677667</v>
      </c>
      <c r="AM207">
        <v>64.2423246042722</v>
      </c>
      <c r="AN207">
        <f>(AP207 - AO207 + DI207*1E3/(8.314*(DK207+273.15)) * AR207/DH207 * AQ207) * DH207/(100*CV207) * 1000/(1000 - AP207)</f>
        <v>0</v>
      </c>
      <c r="AO207">
        <v>24.6159366214843</v>
      </c>
      <c r="AP207">
        <v>25.1047339393939</v>
      </c>
      <c r="AQ207">
        <v>-5.42816347956545e-05</v>
      </c>
      <c r="AR207">
        <v>102.202052282038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MAX(0,($B$13+$C$13*DP207)/(1+$D$13*DP207)*DI207/(DK207+273)*$E$13)</f>
        <v>0</v>
      </c>
      <c r="AX207" t="s">
        <v>407</v>
      </c>
      <c r="AY207" t="s">
        <v>407</v>
      </c>
      <c r="AZ207">
        <v>0</v>
      </c>
      <c r="BA207">
        <v>0</v>
      </c>
      <c r="BB207">
        <f>1-AZ207/BA207</f>
        <v>0</v>
      </c>
      <c r="BC207">
        <v>0</v>
      </c>
      <c r="BD207" t="s">
        <v>407</v>
      </c>
      <c r="BE207" t="s">
        <v>407</v>
      </c>
      <c r="BF207">
        <v>0</v>
      </c>
      <c r="BG207">
        <v>0</v>
      </c>
      <c r="BH207">
        <f>1-BF207/BG207</f>
        <v>0</v>
      </c>
      <c r="BI207">
        <v>0.5</v>
      </c>
      <c r="BJ207">
        <f>CS207</f>
        <v>0</v>
      </c>
      <c r="BK207">
        <f>L207</f>
        <v>0</v>
      </c>
      <c r="BL207">
        <f>BH207*BI207*BJ207</f>
        <v>0</v>
      </c>
      <c r="BM207">
        <f>(BK207-BC207)/BJ207</f>
        <v>0</v>
      </c>
      <c r="BN207">
        <f>(BA207-BG207)/BG207</f>
        <v>0</v>
      </c>
      <c r="BO207">
        <f>AZ207/(BB207+AZ207/BG207)</f>
        <v>0</v>
      </c>
      <c r="BP207" t="s">
        <v>407</v>
      </c>
      <c r="BQ207">
        <v>0</v>
      </c>
      <c r="BR207">
        <f>IF(BQ207&lt;&gt;0, BQ207, BO207)</f>
        <v>0</v>
      </c>
      <c r="BS207">
        <f>1-BR207/BG207</f>
        <v>0</v>
      </c>
      <c r="BT207">
        <f>(BG207-BF207)/(BG207-BR207)</f>
        <v>0</v>
      </c>
      <c r="BU207">
        <f>(BA207-BG207)/(BA207-BR207)</f>
        <v>0</v>
      </c>
      <c r="BV207">
        <f>(BG207-BF207)/(BG207-AZ207)</f>
        <v>0</v>
      </c>
      <c r="BW207">
        <f>(BA207-BG207)/(BA207-AZ207)</f>
        <v>0</v>
      </c>
      <c r="BX207">
        <f>(BT207*BR207/BF207)</f>
        <v>0</v>
      </c>
      <c r="BY207">
        <f>(1-BX207)</f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f>$B$11*DQ207+$C$11*DR207+$F$11*EC207*(1-EF207)</f>
        <v>0</v>
      </c>
      <c r="CS207">
        <f>CR207*CT207</f>
        <v>0</v>
      </c>
      <c r="CT207">
        <f>($B$11*$D$9+$C$11*$D$9+$F$11*((EP207+EH207)/MAX(EP207+EH207+EQ207, 0.1)*$I$9+EQ207/MAX(EP207+EH207+EQ207, 0.1)*$J$9))/($B$11+$C$11+$F$11)</f>
        <v>0</v>
      </c>
      <c r="CU207">
        <f>($B$11*$K$9+$C$11*$K$9+$F$11*((EP207+EH207)/MAX(EP207+EH207+EQ207, 0.1)*$P$9+EQ207/MAX(EP207+EH207+EQ207, 0.1)*$Q$9))/($B$11+$C$11+$F$11)</f>
        <v>0</v>
      </c>
      <c r="CV207">
        <v>2.18</v>
      </c>
      <c r="CW207">
        <v>0.5</v>
      </c>
      <c r="CX207" t="s">
        <v>408</v>
      </c>
      <c r="CY207">
        <v>2</v>
      </c>
      <c r="CZ207" t="b">
        <v>1</v>
      </c>
      <c r="DA207">
        <v>1510791107.71429</v>
      </c>
      <c r="DB207">
        <v>1515.87214285714</v>
      </c>
      <c r="DC207">
        <v>1546.46464285714</v>
      </c>
      <c r="DD207">
        <v>25.1181678571429</v>
      </c>
      <c r="DE207">
        <v>24.6184535714286</v>
      </c>
      <c r="DF207">
        <v>1503.00464285714</v>
      </c>
      <c r="DG207">
        <v>24.55115</v>
      </c>
      <c r="DH207">
        <v>500.071892857143</v>
      </c>
      <c r="DI207">
        <v>89.6014035714286</v>
      </c>
      <c r="DJ207">
        <v>0.0999721571428571</v>
      </c>
      <c r="DK207">
        <v>26.5949321428571</v>
      </c>
      <c r="DL207">
        <v>27.48715</v>
      </c>
      <c r="DM207">
        <v>999.9</v>
      </c>
      <c r="DN207">
        <v>0</v>
      </c>
      <c r="DO207">
        <v>0</v>
      </c>
      <c r="DP207">
        <v>9992.34285714286</v>
      </c>
      <c r="DQ207">
        <v>0</v>
      </c>
      <c r="DR207">
        <v>9.98429607142857</v>
      </c>
      <c r="DS207">
        <v>-30.593675</v>
      </c>
      <c r="DT207">
        <v>1554.92928571429</v>
      </c>
      <c r="DU207">
        <v>1585.49857142857</v>
      </c>
      <c r="DV207">
        <v>0.499701607142857</v>
      </c>
      <c r="DW207">
        <v>1546.46464285714</v>
      </c>
      <c r="DX207">
        <v>24.6184535714286</v>
      </c>
      <c r="DY207">
        <v>2.25062321428571</v>
      </c>
      <c r="DZ207">
        <v>2.20584857142857</v>
      </c>
      <c r="EA207">
        <v>19.3272857142857</v>
      </c>
      <c r="EB207">
        <v>19.0048642857143</v>
      </c>
      <c r="EC207">
        <v>2000.04428571429</v>
      </c>
      <c r="ED207">
        <v>0.980005</v>
      </c>
      <c r="EE207">
        <v>0.019995</v>
      </c>
      <c r="EF207">
        <v>0</v>
      </c>
      <c r="EG207">
        <v>2.30966428571429</v>
      </c>
      <c r="EH207">
        <v>0</v>
      </c>
      <c r="EI207">
        <v>3713.2075</v>
      </c>
      <c r="EJ207">
        <v>17300.5642857143</v>
      </c>
      <c r="EK207">
        <v>38.8971428571429</v>
      </c>
      <c r="EL207">
        <v>39.1915</v>
      </c>
      <c r="EM207">
        <v>38.6471428571429</v>
      </c>
      <c r="EN207">
        <v>37.7588571428571</v>
      </c>
      <c r="EO207">
        <v>38.241</v>
      </c>
      <c r="EP207">
        <v>1960.05321428571</v>
      </c>
      <c r="EQ207">
        <v>39.9910714285714</v>
      </c>
      <c r="ER207">
        <v>0</v>
      </c>
      <c r="ES207">
        <v>1679678463.5</v>
      </c>
      <c r="ET207">
        <v>0</v>
      </c>
      <c r="EU207">
        <v>2.31864615384615</v>
      </c>
      <c r="EV207">
        <v>-0.233750424445516</v>
      </c>
      <c r="EW207">
        <v>-5.43076922007527</v>
      </c>
      <c r="EX207">
        <v>3713.16038461538</v>
      </c>
      <c r="EY207">
        <v>15</v>
      </c>
      <c r="EZ207">
        <v>0</v>
      </c>
      <c r="FA207" t="s">
        <v>409</v>
      </c>
      <c r="FB207">
        <v>1510822609</v>
      </c>
      <c r="FC207">
        <v>1510822610</v>
      </c>
      <c r="FD207">
        <v>0</v>
      </c>
      <c r="FE207">
        <v>-0.09</v>
      </c>
      <c r="FF207">
        <v>-0.009</v>
      </c>
      <c r="FG207">
        <v>6.722</v>
      </c>
      <c r="FH207">
        <v>0.497</v>
      </c>
      <c r="FI207">
        <v>420</v>
      </c>
      <c r="FJ207">
        <v>24</v>
      </c>
      <c r="FK207">
        <v>0.26</v>
      </c>
      <c r="FL207">
        <v>0.06</v>
      </c>
      <c r="FM207">
        <v>0.502647625</v>
      </c>
      <c r="FN207">
        <v>-0.0761738273921214</v>
      </c>
      <c r="FO207">
        <v>0.00743630386915267</v>
      </c>
      <c r="FP207">
        <v>1</v>
      </c>
      <c r="FQ207">
        <v>1</v>
      </c>
      <c r="FR207">
        <v>1</v>
      </c>
      <c r="FS207" t="s">
        <v>410</v>
      </c>
      <c r="FT207">
        <v>2.97362</v>
      </c>
      <c r="FU207">
        <v>2.75391</v>
      </c>
      <c r="FV207">
        <v>0.215664</v>
      </c>
      <c r="FW207">
        <v>0.219031</v>
      </c>
      <c r="FX207">
        <v>0.10539</v>
      </c>
      <c r="FY207">
        <v>0.105219</v>
      </c>
      <c r="FZ207">
        <v>30520.4</v>
      </c>
      <c r="GA207">
        <v>33151.8</v>
      </c>
      <c r="GB207">
        <v>35258.2</v>
      </c>
      <c r="GC207">
        <v>38493</v>
      </c>
      <c r="GD207">
        <v>44670.8</v>
      </c>
      <c r="GE207">
        <v>49723.8</v>
      </c>
      <c r="GF207">
        <v>55052.8</v>
      </c>
      <c r="GG207">
        <v>61712.9</v>
      </c>
      <c r="GH207">
        <v>1.99413</v>
      </c>
      <c r="GI207">
        <v>1.845</v>
      </c>
      <c r="GJ207">
        <v>0.120662</v>
      </c>
      <c r="GK207">
        <v>0</v>
      </c>
      <c r="GL207">
        <v>25.5137</v>
      </c>
      <c r="GM207">
        <v>999.9</v>
      </c>
      <c r="GN207">
        <v>67.159</v>
      </c>
      <c r="GO207">
        <v>27.906</v>
      </c>
      <c r="GP207">
        <v>28.2839</v>
      </c>
      <c r="GQ207">
        <v>54.9393</v>
      </c>
      <c r="GR207">
        <v>48.8021</v>
      </c>
      <c r="GS207">
        <v>1</v>
      </c>
      <c r="GT207">
        <v>-0.0663364</v>
      </c>
      <c r="GU207">
        <v>0.501373</v>
      </c>
      <c r="GV207">
        <v>20.1493</v>
      </c>
      <c r="GW207">
        <v>5.19902</v>
      </c>
      <c r="GX207">
        <v>12.004</v>
      </c>
      <c r="GY207">
        <v>4.97515</v>
      </c>
      <c r="GZ207">
        <v>3.29295</v>
      </c>
      <c r="HA207">
        <v>999.9</v>
      </c>
      <c r="HB207">
        <v>9999</v>
      </c>
      <c r="HC207">
        <v>9999</v>
      </c>
      <c r="HD207">
        <v>9999</v>
      </c>
      <c r="HE207">
        <v>1.86279</v>
      </c>
      <c r="HF207">
        <v>1.86783</v>
      </c>
      <c r="HG207">
        <v>1.86762</v>
      </c>
      <c r="HH207">
        <v>1.86874</v>
      </c>
      <c r="HI207">
        <v>1.86963</v>
      </c>
      <c r="HJ207">
        <v>1.86567</v>
      </c>
      <c r="HK207">
        <v>1.86676</v>
      </c>
      <c r="HL207">
        <v>1.86813</v>
      </c>
      <c r="HM207">
        <v>5</v>
      </c>
      <c r="HN207">
        <v>0</v>
      </c>
      <c r="HO207">
        <v>0</v>
      </c>
      <c r="HP207">
        <v>0</v>
      </c>
      <c r="HQ207" t="s">
        <v>411</v>
      </c>
      <c r="HR207" t="s">
        <v>412</v>
      </c>
      <c r="HS207" t="s">
        <v>413</v>
      </c>
      <c r="HT207" t="s">
        <v>413</v>
      </c>
      <c r="HU207" t="s">
        <v>413</v>
      </c>
      <c r="HV207" t="s">
        <v>413</v>
      </c>
      <c r="HW207">
        <v>0</v>
      </c>
      <c r="HX207">
        <v>100</v>
      </c>
      <c r="HY207">
        <v>100</v>
      </c>
      <c r="HZ207">
        <v>12.99</v>
      </c>
      <c r="IA207">
        <v>0.5663</v>
      </c>
      <c r="IB207">
        <v>4.05733592392587</v>
      </c>
      <c r="IC207">
        <v>0.00686039997816796</v>
      </c>
      <c r="ID207">
        <v>-6.09800565113382e-07</v>
      </c>
      <c r="IE207">
        <v>-3.62270322714017e-11</v>
      </c>
      <c r="IF207">
        <v>0.00552775430249796</v>
      </c>
      <c r="IG207">
        <v>-0.0240141547127097</v>
      </c>
      <c r="IH207">
        <v>0.00268956239764471</v>
      </c>
      <c r="II207">
        <v>-3.17667099220491e-05</v>
      </c>
      <c r="IJ207">
        <v>-3</v>
      </c>
      <c r="IK207">
        <v>2046</v>
      </c>
      <c r="IL207">
        <v>1</v>
      </c>
      <c r="IM207">
        <v>25</v>
      </c>
      <c r="IN207">
        <v>-524.9</v>
      </c>
      <c r="IO207">
        <v>-524.9</v>
      </c>
      <c r="IP207">
        <v>2.98218</v>
      </c>
      <c r="IQ207">
        <v>2.61108</v>
      </c>
      <c r="IR207">
        <v>1.54785</v>
      </c>
      <c r="IS207">
        <v>2.30957</v>
      </c>
      <c r="IT207">
        <v>1.34644</v>
      </c>
      <c r="IU207">
        <v>2.43042</v>
      </c>
      <c r="IV207">
        <v>31.9805</v>
      </c>
      <c r="IW207">
        <v>14.7187</v>
      </c>
      <c r="IX207">
        <v>18</v>
      </c>
      <c r="IY207">
        <v>504.108</v>
      </c>
      <c r="IZ207">
        <v>408.473</v>
      </c>
      <c r="JA207">
        <v>23.8727</v>
      </c>
      <c r="JB207">
        <v>26.416</v>
      </c>
      <c r="JC207">
        <v>29.9999</v>
      </c>
      <c r="JD207">
        <v>26.38</v>
      </c>
      <c r="JE207">
        <v>26.3246</v>
      </c>
      <c r="JF207">
        <v>59.6644</v>
      </c>
      <c r="JG207">
        <v>23.0562</v>
      </c>
      <c r="JH207">
        <v>100</v>
      </c>
      <c r="JI207">
        <v>23.891</v>
      </c>
      <c r="JJ207">
        <v>1591.79</v>
      </c>
      <c r="JK207">
        <v>24.6923</v>
      </c>
      <c r="JL207">
        <v>102.169</v>
      </c>
      <c r="JM207">
        <v>102.74</v>
      </c>
    </row>
    <row r="208" spans="1:273">
      <c r="A208">
        <v>192</v>
      </c>
      <c r="B208">
        <v>1510791120.5</v>
      </c>
      <c r="C208">
        <v>2868.90000009537</v>
      </c>
      <c r="D208" t="s">
        <v>794</v>
      </c>
      <c r="E208" t="s">
        <v>795</v>
      </c>
      <c r="F208">
        <v>5</v>
      </c>
      <c r="G208" t="s">
        <v>405</v>
      </c>
      <c r="H208" t="s">
        <v>406</v>
      </c>
      <c r="I208">
        <v>1510791113</v>
      </c>
      <c r="J208">
        <f>(K208)/1000</f>
        <v>0</v>
      </c>
      <c r="K208">
        <f>IF(CZ208, AN208, AH208)</f>
        <v>0</v>
      </c>
      <c r="L208">
        <f>IF(CZ208, AI208, AG208)</f>
        <v>0</v>
      </c>
      <c r="M208">
        <f>DB208 - IF(AU208&gt;1, L208*CV208*100.0/(AW208*DP208), 0)</f>
        <v>0</v>
      </c>
      <c r="N208">
        <f>((T208-J208/2)*M208-L208)/(T208+J208/2)</f>
        <v>0</v>
      </c>
      <c r="O208">
        <f>N208*(DI208+DJ208)/1000.0</f>
        <v>0</v>
      </c>
      <c r="P208">
        <f>(DB208 - IF(AU208&gt;1, L208*CV208*100.0/(AW208*DP208), 0))*(DI208+DJ208)/1000.0</f>
        <v>0</v>
      </c>
      <c r="Q208">
        <f>2.0/((1/S208-1/R208)+SIGN(S208)*SQRT((1/S208-1/R208)*(1/S208-1/R208) + 4*CW208/((CW208+1)*(CW208+1))*(2*1/S208*1/R208-1/R208*1/R208)))</f>
        <v>0</v>
      </c>
      <c r="R208">
        <f>IF(LEFT(CX208,1)&lt;&gt;"0",IF(LEFT(CX208,1)="1",3.0,CY208),$D$5+$E$5*(DP208*DI208/($K$5*1000))+$F$5*(DP208*DI208/($K$5*1000))*MAX(MIN(CV208,$J$5),$I$5)*MAX(MIN(CV208,$J$5),$I$5)+$G$5*MAX(MIN(CV208,$J$5),$I$5)*(DP208*DI208/($K$5*1000))+$H$5*(DP208*DI208/($K$5*1000))*(DP208*DI208/($K$5*1000)))</f>
        <v>0</v>
      </c>
      <c r="S208">
        <f>J208*(1000-(1000*0.61365*exp(17.502*W208/(240.97+W208))/(DI208+DJ208)+DD208)/2)/(1000*0.61365*exp(17.502*W208/(240.97+W208))/(DI208+DJ208)-DD208)</f>
        <v>0</v>
      </c>
      <c r="T208">
        <f>1/((CW208+1)/(Q208/1.6)+1/(R208/1.37)) + CW208/((CW208+1)/(Q208/1.6) + CW208/(R208/1.37))</f>
        <v>0</v>
      </c>
      <c r="U208">
        <f>(CR208*CU208)</f>
        <v>0</v>
      </c>
      <c r="V208">
        <f>(DK208+(U208+2*0.95*5.67E-8*(((DK208+$B$7)+273)^4-(DK208+273)^4)-44100*J208)/(1.84*29.3*R208+8*0.95*5.67E-8*(DK208+273)^3))</f>
        <v>0</v>
      </c>
      <c r="W208">
        <f>($C$7*DL208+$D$7*DM208+$E$7*V208)</f>
        <v>0</v>
      </c>
      <c r="X208">
        <f>0.61365*exp(17.502*W208/(240.97+W208))</f>
        <v>0</v>
      </c>
      <c r="Y208">
        <f>(Z208/AA208*100)</f>
        <v>0</v>
      </c>
      <c r="Z208">
        <f>DD208*(DI208+DJ208)/1000</f>
        <v>0</v>
      </c>
      <c r="AA208">
        <f>0.61365*exp(17.502*DK208/(240.97+DK208))</f>
        <v>0</v>
      </c>
      <c r="AB208">
        <f>(X208-DD208*(DI208+DJ208)/1000)</f>
        <v>0</v>
      </c>
      <c r="AC208">
        <f>(-J208*44100)</f>
        <v>0</v>
      </c>
      <c r="AD208">
        <f>2*29.3*R208*0.92*(DK208-W208)</f>
        <v>0</v>
      </c>
      <c r="AE208">
        <f>2*0.95*5.67E-8*(((DK208+$B$7)+273)^4-(W208+273)^4)</f>
        <v>0</v>
      </c>
      <c r="AF208">
        <f>U208+AE208+AC208+AD208</f>
        <v>0</v>
      </c>
      <c r="AG208">
        <f>DH208*AU208*(DC208-DB208*(1000-AU208*DE208)/(1000-AU208*DD208))/(100*CV208)</f>
        <v>0</v>
      </c>
      <c r="AH208">
        <f>1000*DH208*AU208*(DD208-DE208)/(100*CV208*(1000-AU208*DD208))</f>
        <v>0</v>
      </c>
      <c r="AI208">
        <f>(AJ208 - AK208 - DI208*1E3/(8.314*(DK208+273.15)) * AM208/DH208 * AL208) * DH208/(100*CV208) * (1000 - DE208)/1000</f>
        <v>0</v>
      </c>
      <c r="AJ208">
        <v>1619.82497069436</v>
      </c>
      <c r="AK208">
        <v>1596.93236363636</v>
      </c>
      <c r="AL208">
        <v>3.39656636636383</v>
      </c>
      <c r="AM208">
        <v>64.2423246042722</v>
      </c>
      <c r="AN208">
        <f>(AP208 - AO208 + DI208*1E3/(8.314*(DK208+273.15)) * AR208/DH208 * AQ208) * DH208/(100*CV208) * 1000/(1000 - AP208)</f>
        <v>0</v>
      </c>
      <c r="AO208">
        <v>24.6123373527321</v>
      </c>
      <c r="AP208">
        <v>25.1006248484848</v>
      </c>
      <c r="AQ208">
        <v>-2.63045517867906e-05</v>
      </c>
      <c r="AR208">
        <v>102.202052282038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MAX(0,($B$13+$C$13*DP208)/(1+$D$13*DP208)*DI208/(DK208+273)*$E$13)</f>
        <v>0</v>
      </c>
      <c r="AX208" t="s">
        <v>407</v>
      </c>
      <c r="AY208" t="s">
        <v>407</v>
      </c>
      <c r="AZ208">
        <v>0</v>
      </c>
      <c r="BA208">
        <v>0</v>
      </c>
      <c r="BB208">
        <f>1-AZ208/BA208</f>
        <v>0</v>
      </c>
      <c r="BC208">
        <v>0</v>
      </c>
      <c r="BD208" t="s">
        <v>407</v>
      </c>
      <c r="BE208" t="s">
        <v>407</v>
      </c>
      <c r="BF208">
        <v>0</v>
      </c>
      <c r="BG208">
        <v>0</v>
      </c>
      <c r="BH208">
        <f>1-BF208/BG208</f>
        <v>0</v>
      </c>
      <c r="BI208">
        <v>0.5</v>
      </c>
      <c r="BJ208">
        <f>CS208</f>
        <v>0</v>
      </c>
      <c r="BK208">
        <f>L208</f>
        <v>0</v>
      </c>
      <c r="BL208">
        <f>BH208*BI208*BJ208</f>
        <v>0</v>
      </c>
      <c r="BM208">
        <f>(BK208-BC208)/BJ208</f>
        <v>0</v>
      </c>
      <c r="BN208">
        <f>(BA208-BG208)/BG208</f>
        <v>0</v>
      </c>
      <c r="BO208">
        <f>AZ208/(BB208+AZ208/BG208)</f>
        <v>0</v>
      </c>
      <c r="BP208" t="s">
        <v>407</v>
      </c>
      <c r="BQ208">
        <v>0</v>
      </c>
      <c r="BR208">
        <f>IF(BQ208&lt;&gt;0, BQ208, BO208)</f>
        <v>0</v>
      </c>
      <c r="BS208">
        <f>1-BR208/BG208</f>
        <v>0</v>
      </c>
      <c r="BT208">
        <f>(BG208-BF208)/(BG208-BR208)</f>
        <v>0</v>
      </c>
      <c r="BU208">
        <f>(BA208-BG208)/(BA208-BR208)</f>
        <v>0</v>
      </c>
      <c r="BV208">
        <f>(BG208-BF208)/(BG208-AZ208)</f>
        <v>0</v>
      </c>
      <c r="BW208">
        <f>(BA208-BG208)/(BA208-AZ208)</f>
        <v>0</v>
      </c>
      <c r="BX208">
        <f>(BT208*BR208/BF208)</f>
        <v>0</v>
      </c>
      <c r="BY208">
        <f>(1-BX208)</f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f>$B$11*DQ208+$C$11*DR208+$F$11*EC208*(1-EF208)</f>
        <v>0</v>
      </c>
      <c r="CS208">
        <f>CR208*CT208</f>
        <v>0</v>
      </c>
      <c r="CT208">
        <f>($B$11*$D$9+$C$11*$D$9+$F$11*((EP208+EH208)/MAX(EP208+EH208+EQ208, 0.1)*$I$9+EQ208/MAX(EP208+EH208+EQ208, 0.1)*$J$9))/($B$11+$C$11+$F$11)</f>
        <v>0</v>
      </c>
      <c r="CU208">
        <f>($B$11*$K$9+$C$11*$K$9+$F$11*((EP208+EH208)/MAX(EP208+EH208+EQ208, 0.1)*$P$9+EQ208/MAX(EP208+EH208+EQ208, 0.1)*$Q$9))/($B$11+$C$11+$F$11)</f>
        <v>0</v>
      </c>
      <c r="CV208">
        <v>2.18</v>
      </c>
      <c r="CW208">
        <v>0.5</v>
      </c>
      <c r="CX208" t="s">
        <v>408</v>
      </c>
      <c r="CY208">
        <v>2</v>
      </c>
      <c r="CZ208" t="b">
        <v>1</v>
      </c>
      <c r="DA208">
        <v>1510791113</v>
      </c>
      <c r="DB208">
        <v>1533.44222222222</v>
      </c>
      <c r="DC208">
        <v>1564.0037037037</v>
      </c>
      <c r="DD208">
        <v>25.1087481481481</v>
      </c>
      <c r="DE208">
        <v>24.6152962962963</v>
      </c>
      <c r="DF208">
        <v>1520.49074074074</v>
      </c>
      <c r="DG208">
        <v>24.5421888888889</v>
      </c>
      <c r="DH208">
        <v>500.053518518519</v>
      </c>
      <c r="DI208">
        <v>89.6023555555555</v>
      </c>
      <c r="DJ208">
        <v>0.0999109444444444</v>
      </c>
      <c r="DK208">
        <v>26.5887111111111</v>
      </c>
      <c r="DL208">
        <v>27.4799666666667</v>
      </c>
      <c r="DM208">
        <v>999.9</v>
      </c>
      <c r="DN208">
        <v>0</v>
      </c>
      <c r="DO208">
        <v>0</v>
      </c>
      <c r="DP208">
        <v>10011.4085185185</v>
      </c>
      <c r="DQ208">
        <v>0</v>
      </c>
      <c r="DR208">
        <v>9.98469</v>
      </c>
      <c r="DS208">
        <v>-30.5622296296296</v>
      </c>
      <c r="DT208">
        <v>1572.93740740741</v>
      </c>
      <c r="DU208">
        <v>1603.47444444444</v>
      </c>
      <c r="DV208">
        <v>0.493439148148148</v>
      </c>
      <c r="DW208">
        <v>1564.0037037037</v>
      </c>
      <c r="DX208">
        <v>24.6152962962963</v>
      </c>
      <c r="DY208">
        <v>2.24980185185185</v>
      </c>
      <c r="DZ208">
        <v>2.20558925925926</v>
      </c>
      <c r="EA208">
        <v>19.3214296296296</v>
      </c>
      <c r="EB208">
        <v>19.0029666666667</v>
      </c>
      <c r="EC208">
        <v>2000.03777777778</v>
      </c>
      <c r="ED208">
        <v>0.980004481481482</v>
      </c>
      <c r="EE208">
        <v>0.0199954148148148</v>
      </c>
      <c r="EF208">
        <v>0</v>
      </c>
      <c r="EG208">
        <v>2.26869259259259</v>
      </c>
      <c r="EH208">
        <v>0</v>
      </c>
      <c r="EI208">
        <v>3712.79888888889</v>
      </c>
      <c r="EJ208">
        <v>17300.5074074074</v>
      </c>
      <c r="EK208">
        <v>38.861</v>
      </c>
      <c r="EL208">
        <v>39.1686296296296</v>
      </c>
      <c r="EM208">
        <v>38.611</v>
      </c>
      <c r="EN208">
        <v>37.75</v>
      </c>
      <c r="EO208">
        <v>38.2196666666667</v>
      </c>
      <c r="EP208">
        <v>1960.0462962963</v>
      </c>
      <c r="EQ208">
        <v>39.9914814814815</v>
      </c>
      <c r="ER208">
        <v>0</v>
      </c>
      <c r="ES208">
        <v>1679678468.9</v>
      </c>
      <c r="ET208">
        <v>0</v>
      </c>
      <c r="EU208">
        <v>2.27452</v>
      </c>
      <c r="EV208">
        <v>-0.887784606769192</v>
      </c>
      <c r="EW208">
        <v>-4.96999998229639</v>
      </c>
      <c r="EX208">
        <v>3712.7576</v>
      </c>
      <c r="EY208">
        <v>15</v>
      </c>
      <c r="EZ208">
        <v>0</v>
      </c>
      <c r="FA208" t="s">
        <v>409</v>
      </c>
      <c r="FB208">
        <v>1510822609</v>
      </c>
      <c r="FC208">
        <v>1510822610</v>
      </c>
      <c r="FD208">
        <v>0</v>
      </c>
      <c r="FE208">
        <v>-0.09</v>
      </c>
      <c r="FF208">
        <v>-0.009</v>
      </c>
      <c r="FG208">
        <v>6.722</v>
      </c>
      <c r="FH208">
        <v>0.497</v>
      </c>
      <c r="FI208">
        <v>420</v>
      </c>
      <c r="FJ208">
        <v>24</v>
      </c>
      <c r="FK208">
        <v>0.26</v>
      </c>
      <c r="FL208">
        <v>0.06</v>
      </c>
      <c r="FM208">
        <v>0.498103675</v>
      </c>
      <c r="FN208">
        <v>-0.0745192682926845</v>
      </c>
      <c r="FO208">
        <v>0.00728562493334477</v>
      </c>
      <c r="FP208">
        <v>1</v>
      </c>
      <c r="FQ208">
        <v>1</v>
      </c>
      <c r="FR208">
        <v>1</v>
      </c>
      <c r="FS208" t="s">
        <v>410</v>
      </c>
      <c r="FT208">
        <v>2.97363</v>
      </c>
      <c r="FU208">
        <v>2.75395</v>
      </c>
      <c r="FV208">
        <v>0.217036</v>
      </c>
      <c r="FW208">
        <v>0.220496</v>
      </c>
      <c r="FX208">
        <v>0.105379</v>
      </c>
      <c r="FY208">
        <v>0.105215</v>
      </c>
      <c r="FZ208">
        <v>30466.8</v>
      </c>
      <c r="GA208">
        <v>33089.9</v>
      </c>
      <c r="GB208">
        <v>35257.9</v>
      </c>
      <c r="GC208">
        <v>38493.2</v>
      </c>
      <c r="GD208">
        <v>44670.9</v>
      </c>
      <c r="GE208">
        <v>49724.6</v>
      </c>
      <c r="GF208">
        <v>55052.2</v>
      </c>
      <c r="GG208">
        <v>61713.6</v>
      </c>
      <c r="GH208">
        <v>1.99422</v>
      </c>
      <c r="GI208">
        <v>1.84477</v>
      </c>
      <c r="GJ208">
        <v>0.119962</v>
      </c>
      <c r="GK208">
        <v>0</v>
      </c>
      <c r="GL208">
        <v>25.5132</v>
      </c>
      <c r="GM208">
        <v>999.9</v>
      </c>
      <c r="GN208">
        <v>67.159</v>
      </c>
      <c r="GO208">
        <v>27.906</v>
      </c>
      <c r="GP208">
        <v>28.286</v>
      </c>
      <c r="GQ208">
        <v>54.9193</v>
      </c>
      <c r="GR208">
        <v>49.0345</v>
      </c>
      <c r="GS208">
        <v>1</v>
      </c>
      <c r="GT208">
        <v>-0.0662652</v>
      </c>
      <c r="GU208">
        <v>0.478418</v>
      </c>
      <c r="GV208">
        <v>20.1496</v>
      </c>
      <c r="GW208">
        <v>5.19962</v>
      </c>
      <c r="GX208">
        <v>12.004</v>
      </c>
      <c r="GY208">
        <v>4.97535</v>
      </c>
      <c r="GZ208">
        <v>3.29295</v>
      </c>
      <c r="HA208">
        <v>999.9</v>
      </c>
      <c r="HB208">
        <v>9999</v>
      </c>
      <c r="HC208">
        <v>9999</v>
      </c>
      <c r="HD208">
        <v>9999</v>
      </c>
      <c r="HE208">
        <v>1.86279</v>
      </c>
      <c r="HF208">
        <v>1.86783</v>
      </c>
      <c r="HG208">
        <v>1.86764</v>
      </c>
      <c r="HH208">
        <v>1.86873</v>
      </c>
      <c r="HI208">
        <v>1.8696</v>
      </c>
      <c r="HJ208">
        <v>1.86567</v>
      </c>
      <c r="HK208">
        <v>1.86676</v>
      </c>
      <c r="HL208">
        <v>1.86813</v>
      </c>
      <c r="HM208">
        <v>5</v>
      </c>
      <c r="HN208">
        <v>0</v>
      </c>
      <c r="HO208">
        <v>0</v>
      </c>
      <c r="HP208">
        <v>0</v>
      </c>
      <c r="HQ208" t="s">
        <v>411</v>
      </c>
      <c r="HR208" t="s">
        <v>412</v>
      </c>
      <c r="HS208" t="s">
        <v>413</v>
      </c>
      <c r="HT208" t="s">
        <v>413</v>
      </c>
      <c r="HU208" t="s">
        <v>413</v>
      </c>
      <c r="HV208" t="s">
        <v>413</v>
      </c>
      <c r="HW208">
        <v>0</v>
      </c>
      <c r="HX208">
        <v>100</v>
      </c>
      <c r="HY208">
        <v>100</v>
      </c>
      <c r="HZ208">
        <v>13.07</v>
      </c>
      <c r="IA208">
        <v>0.5661</v>
      </c>
      <c r="IB208">
        <v>4.05733592392587</v>
      </c>
      <c r="IC208">
        <v>0.00686039997816796</v>
      </c>
      <c r="ID208">
        <v>-6.09800565113382e-07</v>
      </c>
      <c r="IE208">
        <v>-3.62270322714017e-11</v>
      </c>
      <c r="IF208">
        <v>0.00552775430249796</v>
      </c>
      <c r="IG208">
        <v>-0.0240141547127097</v>
      </c>
      <c r="IH208">
        <v>0.00268956239764471</v>
      </c>
      <c r="II208">
        <v>-3.17667099220491e-05</v>
      </c>
      <c r="IJ208">
        <v>-3</v>
      </c>
      <c r="IK208">
        <v>2046</v>
      </c>
      <c r="IL208">
        <v>1</v>
      </c>
      <c r="IM208">
        <v>25</v>
      </c>
      <c r="IN208">
        <v>-524.8</v>
      </c>
      <c r="IO208">
        <v>-524.8</v>
      </c>
      <c r="IP208">
        <v>3.00415</v>
      </c>
      <c r="IQ208">
        <v>2.60498</v>
      </c>
      <c r="IR208">
        <v>1.54785</v>
      </c>
      <c r="IS208">
        <v>2.30957</v>
      </c>
      <c r="IT208">
        <v>1.34644</v>
      </c>
      <c r="IU208">
        <v>2.38647</v>
      </c>
      <c r="IV208">
        <v>31.9805</v>
      </c>
      <c r="IW208">
        <v>14.7099</v>
      </c>
      <c r="IX208">
        <v>18</v>
      </c>
      <c r="IY208">
        <v>504.154</v>
      </c>
      <c r="IZ208">
        <v>408.333</v>
      </c>
      <c r="JA208">
        <v>23.8906</v>
      </c>
      <c r="JB208">
        <v>26.4149</v>
      </c>
      <c r="JC208">
        <v>30.0001</v>
      </c>
      <c r="JD208">
        <v>26.3778</v>
      </c>
      <c r="JE208">
        <v>26.3226</v>
      </c>
      <c r="JF208">
        <v>60.1204</v>
      </c>
      <c r="JG208">
        <v>23.0562</v>
      </c>
      <c r="JH208">
        <v>100</v>
      </c>
      <c r="JI208">
        <v>23.9011</v>
      </c>
      <c r="JJ208">
        <v>1605.27</v>
      </c>
      <c r="JK208">
        <v>24.7076</v>
      </c>
      <c r="JL208">
        <v>102.168</v>
      </c>
      <c r="JM208">
        <v>102.741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2023-03-24T12:22:54Z</dcterms:created>
  <dcterms:modified xsi:type="dcterms:W3CDTF">2023-03-24T12:22:54Z</dcterms:modified>
</cp:coreProperties>
</file>