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usruacza-my.sharepoint.com/personal/g12f2166_campusruacza_onmicrosoft_com/Documents/M.Sc Project/M.Sc Project/Oxalis pes-caprae 2017/"/>
    </mc:Choice>
  </mc:AlternateContent>
  <xr:revisionPtr revIDLastSave="179" documentId="114_{4551EAFD-9D26-48EB-A09E-CCAA8560F2ED}" xr6:coauthVersionLast="45" xr6:coauthVersionMax="45" xr10:uidLastSave="{F1FF28DB-2F43-4227-9469-98E3A5FF29E4}"/>
  <bookViews>
    <workbookView xWindow="-28920" yWindow="-120" windowWidth="29040" windowHeight="15840" activeTab="7" xr2:uid="{22632D2B-AE48-4FA1-8972-375945133FEB}"/>
  </bookViews>
  <sheets>
    <sheet name="180ppm" sheetId="1" r:id="rId1"/>
    <sheet name="240ppm" sheetId="2" r:id="rId2"/>
    <sheet name="300ppm" sheetId="3" r:id="rId3"/>
    <sheet name="400ppm" sheetId="4" r:id="rId4"/>
    <sheet name="Sheet4" sheetId="8" r:id="rId5"/>
    <sheet name="Sheet1" sheetId="5" r:id="rId6"/>
    <sheet name="Sheet2" sheetId="6" r:id="rId7"/>
    <sheet name="A at Ca=growth co2" sheetId="7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O8" i="7" s="1"/>
  <c r="D7" i="7"/>
  <c r="D8" i="7"/>
  <c r="D9" i="7"/>
  <c r="D10" i="7"/>
  <c r="D11" i="7"/>
  <c r="O9" i="7" s="1"/>
  <c r="D12" i="7"/>
  <c r="D13" i="7"/>
  <c r="D14" i="7"/>
  <c r="D15" i="7"/>
  <c r="D16" i="7"/>
  <c r="O10" i="7" s="1"/>
  <c r="D17" i="7"/>
  <c r="D18" i="7"/>
  <c r="D2" i="7"/>
  <c r="O7" i="7" s="1"/>
  <c r="F16" i="7"/>
  <c r="F11" i="7"/>
  <c r="F6" i="7"/>
  <c r="F2" i="7"/>
  <c r="E16" i="7"/>
  <c r="E11" i="7"/>
  <c r="E6" i="7"/>
  <c r="E2" i="7"/>
  <c r="N7" i="7" l="1"/>
  <c r="N9" i="7"/>
  <c r="N8" i="7"/>
  <c r="N10" i="7"/>
  <c r="I2" i="1"/>
  <c r="H2" i="2" l="1"/>
  <c r="I2" i="2"/>
  <c r="J2" i="2"/>
  <c r="K2" i="2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S15" i="2" l="1"/>
  <c r="S16" i="2"/>
  <c r="S17" i="2"/>
  <c r="S18" i="2"/>
  <c r="S19" i="2"/>
  <c r="S20" i="2"/>
  <c r="S21" i="2"/>
  <c r="S22" i="2"/>
  <c r="S23" i="2"/>
  <c r="S24" i="2"/>
  <c r="S14" i="2"/>
  <c r="R15" i="2"/>
  <c r="R16" i="2"/>
  <c r="R17" i="2"/>
  <c r="R18" i="2"/>
  <c r="R19" i="2"/>
  <c r="R20" i="2"/>
  <c r="R21" i="2"/>
  <c r="R22" i="2"/>
  <c r="R23" i="2"/>
  <c r="R24" i="2"/>
  <c r="R14" i="2"/>
  <c r="N15" i="4" l="1"/>
  <c r="N16" i="4"/>
  <c r="N17" i="4"/>
  <c r="N18" i="4"/>
  <c r="N19" i="4"/>
  <c r="N20" i="4"/>
  <c r="N21" i="4"/>
  <c r="N22" i="4"/>
  <c r="N23" i="4"/>
  <c r="N24" i="4"/>
  <c r="N14" i="4"/>
  <c r="M24" i="4"/>
  <c r="M15" i="4"/>
  <c r="M16" i="4"/>
  <c r="M17" i="4"/>
  <c r="M18" i="4"/>
  <c r="M19" i="4"/>
  <c r="M20" i="4"/>
  <c r="M21" i="4"/>
  <c r="M22" i="4"/>
  <c r="M23" i="4"/>
  <c r="M14" i="4"/>
  <c r="T14" i="4" l="1"/>
  <c r="S15" i="1"/>
  <c r="S16" i="1"/>
  <c r="S17" i="1"/>
  <c r="S18" i="1"/>
  <c r="S19" i="1"/>
  <c r="S20" i="1"/>
  <c r="S21" i="1"/>
  <c r="S22" i="1"/>
  <c r="S23" i="1"/>
  <c r="S24" i="1"/>
  <c r="R15" i="1"/>
  <c r="R16" i="1"/>
  <c r="R17" i="1"/>
  <c r="R18" i="1"/>
  <c r="R19" i="1"/>
  <c r="R20" i="1"/>
  <c r="R21" i="1"/>
  <c r="R22" i="1"/>
  <c r="R23" i="1"/>
  <c r="R24" i="1"/>
  <c r="R14" i="1"/>
  <c r="S14" i="1"/>
  <c r="S15" i="3"/>
  <c r="S16" i="3"/>
  <c r="S17" i="3"/>
  <c r="S18" i="3"/>
  <c r="S19" i="3"/>
  <c r="S20" i="3"/>
  <c r="S21" i="3"/>
  <c r="S22" i="3"/>
  <c r="S23" i="3"/>
  <c r="S24" i="3"/>
  <c r="R15" i="3"/>
  <c r="R16" i="3"/>
  <c r="R17" i="3"/>
  <c r="R18" i="3"/>
  <c r="R19" i="3"/>
  <c r="R20" i="3"/>
  <c r="R21" i="3"/>
  <c r="R22" i="3"/>
  <c r="R23" i="3"/>
  <c r="R24" i="3"/>
  <c r="S14" i="3"/>
  <c r="R14" i="3"/>
  <c r="N15" i="3" l="1"/>
  <c r="N16" i="3"/>
  <c r="N17" i="3"/>
  <c r="N18" i="3"/>
  <c r="N19" i="3"/>
  <c r="N20" i="3"/>
  <c r="N21" i="3"/>
  <c r="N22" i="3"/>
  <c r="N23" i="3"/>
  <c r="N24" i="3"/>
  <c r="N14" i="3"/>
  <c r="N15" i="2"/>
  <c r="N16" i="2"/>
  <c r="N17" i="2"/>
  <c r="N18" i="2"/>
  <c r="N19" i="2"/>
  <c r="N20" i="2"/>
  <c r="N21" i="2"/>
  <c r="N22" i="2"/>
  <c r="N23" i="2"/>
  <c r="N24" i="2"/>
  <c r="N14" i="2"/>
  <c r="I3" i="1"/>
  <c r="I4" i="1"/>
  <c r="I5" i="1"/>
  <c r="I6" i="1"/>
  <c r="I7" i="1"/>
  <c r="I8" i="1"/>
  <c r="I9" i="1"/>
  <c r="I10" i="1"/>
  <c r="I11" i="1"/>
  <c r="I12" i="1"/>
  <c r="L2" i="1"/>
  <c r="L3" i="1"/>
  <c r="L4" i="1"/>
  <c r="L5" i="1"/>
  <c r="L6" i="1"/>
  <c r="L7" i="1"/>
  <c r="L8" i="1"/>
  <c r="L9" i="1"/>
  <c r="L10" i="1"/>
  <c r="L11" i="1"/>
  <c r="L12" i="1"/>
  <c r="J2" i="3"/>
  <c r="K2" i="3"/>
  <c r="L2" i="3"/>
  <c r="J3" i="3"/>
  <c r="K3" i="3"/>
  <c r="L3" i="3"/>
  <c r="J4" i="3"/>
  <c r="K4" i="3"/>
  <c r="L4" i="3"/>
  <c r="J5" i="3"/>
  <c r="K5" i="3"/>
  <c r="L5" i="3"/>
  <c r="J6" i="3"/>
  <c r="K6" i="3"/>
  <c r="L6" i="3"/>
  <c r="J7" i="3"/>
  <c r="K7" i="3"/>
  <c r="L7" i="3"/>
  <c r="J8" i="3"/>
  <c r="K8" i="3"/>
  <c r="L8" i="3"/>
  <c r="J9" i="3"/>
  <c r="K9" i="3"/>
  <c r="L9" i="3"/>
  <c r="J10" i="3"/>
  <c r="K10" i="3"/>
  <c r="L10" i="3"/>
  <c r="J11" i="3"/>
  <c r="K11" i="3"/>
  <c r="L11" i="3"/>
  <c r="J12" i="3"/>
  <c r="K12" i="3"/>
  <c r="L12" i="3"/>
  <c r="J2" i="4"/>
  <c r="J3" i="4"/>
  <c r="J4" i="4"/>
  <c r="J5" i="4"/>
  <c r="J6" i="4"/>
  <c r="J7" i="4"/>
  <c r="J8" i="4"/>
  <c r="J9" i="4"/>
  <c r="J10" i="4"/>
  <c r="J11" i="4"/>
  <c r="J12" i="4"/>
  <c r="H2" i="4" l="1"/>
  <c r="M2" i="4" s="1"/>
  <c r="H3" i="4"/>
  <c r="M3" i="4" s="1"/>
  <c r="H4" i="4"/>
  <c r="M4" i="4" s="1"/>
  <c r="H5" i="4"/>
  <c r="M5" i="4" s="1"/>
  <c r="H6" i="4"/>
  <c r="M6" i="4" s="1"/>
  <c r="H7" i="4"/>
  <c r="M7" i="4" s="1"/>
  <c r="H8" i="4"/>
  <c r="M8" i="4" s="1"/>
  <c r="H9" i="4"/>
  <c r="M9" i="4" s="1"/>
  <c r="H10" i="4"/>
  <c r="M10" i="4" s="1"/>
  <c r="H11" i="4"/>
  <c r="M11" i="4" s="1"/>
  <c r="H12" i="4"/>
  <c r="M12" i="4" s="1"/>
  <c r="I2" i="3" l="1"/>
  <c r="I3" i="3"/>
  <c r="I4" i="3"/>
  <c r="I5" i="3"/>
  <c r="I6" i="3"/>
  <c r="I7" i="3"/>
  <c r="I8" i="3"/>
  <c r="I9" i="3"/>
  <c r="I10" i="3"/>
  <c r="I11" i="3"/>
  <c r="I12" i="3"/>
  <c r="H2" i="3" l="1"/>
  <c r="N2" i="3" s="1"/>
  <c r="H3" i="3"/>
  <c r="N3" i="3" s="1"/>
  <c r="H4" i="3"/>
  <c r="N4" i="3" s="1"/>
  <c r="H5" i="3"/>
  <c r="N5" i="3" s="1"/>
  <c r="H6" i="3"/>
  <c r="N6" i="3" s="1"/>
  <c r="H7" i="3"/>
  <c r="N7" i="3" s="1"/>
  <c r="H8" i="3"/>
  <c r="N8" i="3" s="1"/>
  <c r="H9" i="3"/>
  <c r="N9" i="3" s="1"/>
  <c r="H10" i="3"/>
  <c r="N10" i="3" s="1"/>
  <c r="H11" i="3"/>
  <c r="N11" i="3" s="1"/>
  <c r="H12" i="3"/>
  <c r="N12" i="3" s="1"/>
  <c r="K2" i="1" l="1"/>
  <c r="K3" i="1"/>
  <c r="K4" i="1"/>
  <c r="K5" i="1"/>
  <c r="K6" i="1"/>
  <c r="K7" i="1"/>
  <c r="K8" i="1"/>
  <c r="K9" i="1"/>
  <c r="K10" i="1"/>
  <c r="K11" i="1"/>
  <c r="K12" i="1"/>
  <c r="J2" i="1" l="1"/>
  <c r="N14" i="1" s="1"/>
  <c r="J3" i="1"/>
  <c r="N15" i="1" s="1"/>
  <c r="J4" i="1"/>
  <c r="N16" i="1" s="1"/>
  <c r="J5" i="1"/>
  <c r="N17" i="1" s="1"/>
  <c r="J6" i="1"/>
  <c r="N18" i="1" s="1"/>
  <c r="J7" i="1"/>
  <c r="N19" i="1" s="1"/>
  <c r="J8" i="1"/>
  <c r="N20" i="1" s="1"/>
  <c r="J9" i="1"/>
  <c r="N21" i="1" s="1"/>
  <c r="J10" i="1"/>
  <c r="N22" i="1" s="1"/>
  <c r="J11" i="1"/>
  <c r="N23" i="1" s="1"/>
  <c r="J12" i="1"/>
  <c r="N24" i="1" s="1"/>
  <c r="N11" i="1" l="1"/>
  <c r="N7" i="1"/>
  <c r="N9" i="1"/>
  <c r="N5" i="1"/>
  <c r="N12" i="1"/>
  <c r="N8" i="1"/>
  <c r="N4" i="1"/>
  <c r="N3" i="1"/>
  <c r="N10" i="1"/>
  <c r="N6" i="1"/>
  <c r="N2" i="1"/>
  <c r="L2" i="2"/>
  <c r="L3" i="2"/>
  <c r="L4" i="2"/>
  <c r="L5" i="2"/>
  <c r="L6" i="2"/>
  <c r="L7" i="2"/>
  <c r="L8" i="2"/>
  <c r="L9" i="2"/>
  <c r="L10" i="2"/>
  <c r="L11" i="2"/>
  <c r="L12" i="2"/>
  <c r="N11" i="2" l="1"/>
  <c r="N9" i="2"/>
  <c r="N7" i="2"/>
  <c r="N5" i="2"/>
  <c r="N3" i="2"/>
  <c r="N12" i="2"/>
  <c r="N8" i="2"/>
  <c r="N2" i="2"/>
  <c r="N10" i="2"/>
  <c r="N6" i="2"/>
  <c r="N4" i="2"/>
</calcChain>
</file>

<file path=xl/sharedStrings.xml><?xml version="1.0" encoding="utf-8"?>
<sst xmlns="http://schemas.openxmlformats.org/spreadsheetml/2006/main" count="121" uniqueCount="32">
  <si>
    <t>Ci</t>
  </si>
  <si>
    <t>Photo</t>
  </si>
  <si>
    <t xml:space="preserve">average </t>
  </si>
  <si>
    <t>average</t>
  </si>
  <si>
    <t>400ppm</t>
  </si>
  <si>
    <t>Curve</t>
  </si>
  <si>
    <t>CO2S</t>
  </si>
  <si>
    <t>Tleaf</t>
  </si>
  <si>
    <t>Rep</t>
  </si>
  <si>
    <t>CO2</t>
  </si>
  <si>
    <t>Vcmax</t>
  </si>
  <si>
    <t>SE</t>
  </si>
  <si>
    <t>Jmax</t>
  </si>
  <si>
    <t>Rd</t>
  </si>
  <si>
    <t>Column</t>
  </si>
  <si>
    <t>Mean</t>
  </si>
  <si>
    <t>Std Dev</t>
  </si>
  <si>
    <t>Std. Error</t>
  </si>
  <si>
    <t>C.I. of Mean</t>
  </si>
  <si>
    <t>A at Ca=CO2</t>
  </si>
  <si>
    <t>Note: These curves represent plants with A values I can use from the original 20</t>
  </si>
  <si>
    <t>Note: These curves represent all the plants measured</t>
  </si>
  <si>
    <t>std.error</t>
  </si>
  <si>
    <t>Stomatal limitation</t>
  </si>
  <si>
    <t>mean</t>
  </si>
  <si>
    <t>Plant rep</t>
  </si>
  <si>
    <t>CO2 concentration</t>
  </si>
  <si>
    <t>A @ Ca=180</t>
  </si>
  <si>
    <t>A @ Ci=180</t>
  </si>
  <si>
    <t>photosynthetic rate</t>
  </si>
  <si>
    <t>stomtala limitation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</si>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</sst>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Protection="1">
      <protection locked="0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4968637394901"/>
          <c:y val="8.6452884618503825E-2"/>
          <c:w val="0.80052928412197066"/>
          <c:h val="0.7704570380893091"/>
        </c:manualLayout>
      </c:layout>
      <c:scatterChart>
        <c:scatterStyle val="lineMarker"/>
        <c:varyColors val="0"/>
        <c:ser>
          <c:idx val="1"/>
          <c:order val="0"/>
          <c:tx>
            <c:v>180ppm</c:v>
          </c:tx>
          <c:spPr>
            <a:ln w="19050">
              <a:noFill/>
            </a:ln>
          </c:spPr>
          <c:errBars>
            <c:errDir val="y"/>
            <c:errBarType val="both"/>
            <c:errValType val="stdErr"/>
            <c:noEndCap val="0"/>
          </c:errBars>
          <c:xVal>
            <c:numRef>
              <c:f>'180ppm'!$H$2:$H$12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'180ppm'!$N$2:$N$12</c:f>
              <c:numCache>
                <c:formatCode>0.00</c:formatCode>
                <c:ptCount val="11"/>
                <c:pt idx="0">
                  <c:v>-3.3223720998722053</c:v>
                </c:pt>
                <c:pt idx="1">
                  <c:v>1.1253834888840306</c:v>
                </c:pt>
                <c:pt idx="2">
                  <c:v>5.3638197903329576</c:v>
                </c:pt>
                <c:pt idx="3">
                  <c:v>7.2108364547011945</c:v>
                </c:pt>
                <c:pt idx="4">
                  <c:v>8.1894183168948356</c:v>
                </c:pt>
                <c:pt idx="5">
                  <c:v>8.8222879901045292</c:v>
                </c:pt>
                <c:pt idx="6">
                  <c:v>9.2651424229823363</c:v>
                </c:pt>
                <c:pt idx="7">
                  <c:v>9.5923879582325409</c:v>
                </c:pt>
                <c:pt idx="8">
                  <c:v>9.8440680796504711</c:v>
                </c:pt>
                <c:pt idx="9">
                  <c:v>10.043647266588826</c:v>
                </c:pt>
                <c:pt idx="10">
                  <c:v>10.205786349459361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AF-470C-9E28-AD12690B6730}"/>
            </c:ext>
          </c:extLst>
        </c:ser>
        <c:ser>
          <c:idx val="2"/>
          <c:order val="1"/>
          <c:tx>
            <c:v>240ppm</c:v>
          </c:tx>
          <c:spPr>
            <a:ln w="19050" cap="rnd">
              <a:noFill/>
              <a:round/>
            </a:ln>
            <a:effectLst/>
          </c:spPr>
          <c:errBars>
            <c:errDir val="y"/>
            <c:errBarType val="both"/>
            <c:errValType val="stdErr"/>
            <c:noEndCap val="0"/>
          </c:errBars>
          <c:xVal>
            <c:numRef>
              <c:f>'240ppm'!$G$2:$G$12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'240ppm'!$N$2:$N$12</c:f>
              <c:numCache>
                <c:formatCode>0.00</c:formatCode>
                <c:ptCount val="11"/>
                <c:pt idx="0">
                  <c:v>-3.6655890476059496</c:v>
                </c:pt>
                <c:pt idx="1">
                  <c:v>4.9955006643880404</c:v>
                </c:pt>
                <c:pt idx="2">
                  <c:v>13.923133365869058</c:v>
                </c:pt>
                <c:pt idx="3">
                  <c:v>17.317730031368406</c:v>
                </c:pt>
                <c:pt idx="4">
                  <c:v>19.255809490902084</c:v>
                </c:pt>
                <c:pt idx="5">
                  <c:v>20.509206637932785</c:v>
                </c:pt>
                <c:pt idx="6">
                  <c:v>21.386278974017102</c:v>
                </c:pt>
                <c:pt idx="7">
                  <c:v>22.034388115004862</c:v>
                </c:pt>
                <c:pt idx="8">
                  <c:v>22.532840102046201</c:v>
                </c:pt>
                <c:pt idx="9">
                  <c:v>22.928106290496281</c:v>
                </c:pt>
                <c:pt idx="10">
                  <c:v>23.249222426242554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AF-470C-9E28-AD12690B6730}"/>
            </c:ext>
          </c:extLst>
        </c:ser>
        <c:ser>
          <c:idx val="3"/>
          <c:order val="2"/>
          <c:tx>
            <c:v>300ppm</c:v>
          </c:tx>
          <c:spPr>
            <a:ln w="19050" cap="rnd">
              <a:noFill/>
              <a:round/>
            </a:ln>
            <a:effectLst/>
          </c:spPr>
          <c:errBars>
            <c:errDir val="y"/>
            <c:errBarType val="both"/>
            <c:errValType val="stdErr"/>
            <c:noEndCap val="0"/>
          </c:errBars>
          <c:xVal>
            <c:numRef>
              <c:f>'300ppm'!$G$2:$G$12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'300ppm'!$N$2:$N$12</c:f>
              <c:numCache>
                <c:formatCode>0.00</c:formatCode>
                <c:ptCount val="11"/>
                <c:pt idx="0">
                  <c:v>-4.1467665622524397</c:v>
                </c:pt>
                <c:pt idx="1">
                  <c:v>-1.5754994173374115E-3</c:v>
                </c:pt>
                <c:pt idx="2">
                  <c:v>4.7544094437739899</c:v>
                </c:pt>
                <c:pt idx="3">
                  <c:v>6.4574806544731418</c:v>
                </c:pt>
                <c:pt idx="4">
                  <c:v>7.4298162975041393</c:v>
                </c:pt>
                <c:pt idx="5">
                  <c:v>8.0586464081253784</c:v>
                </c:pt>
                <c:pt idx="6">
                  <c:v>8.4986741323222148</c:v>
                </c:pt>
                <c:pt idx="7">
                  <c:v>8.8238308823494993</c:v>
                </c:pt>
                <c:pt idx="8">
                  <c:v>9.0739045472633855</c:v>
                </c:pt>
                <c:pt idx="9">
                  <c:v>9.2722098342960919</c:v>
                </c:pt>
                <c:pt idx="10">
                  <c:v>9.4333139948105451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AF-470C-9E28-AD12690B6730}"/>
            </c:ext>
          </c:extLst>
        </c:ser>
        <c:ser>
          <c:idx val="0"/>
          <c:order val="3"/>
          <c:tx>
            <c:strRef>
              <c:f>'400ppm'!$M$1</c:f>
              <c:strCache>
                <c:ptCount val="1"/>
                <c:pt idx="0">
                  <c:v>400ppm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'400ppm'!$G$2:$G$12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'400ppm'!$M$2:$M$12</c:f>
              <c:numCache>
                <c:formatCode>0.00</c:formatCode>
                <c:ptCount val="11"/>
                <c:pt idx="0">
                  <c:v>-5.7816213913848484</c:v>
                </c:pt>
                <c:pt idx="1">
                  <c:v>-1.6872203308195359</c:v>
                </c:pt>
                <c:pt idx="2">
                  <c:v>3.2233897450919322</c:v>
                </c:pt>
                <c:pt idx="3">
                  <c:v>4.9401436813044475</c:v>
                </c:pt>
                <c:pt idx="4">
                  <c:v>5.9202912124273048</c:v>
                </c:pt>
                <c:pt idx="5">
                  <c:v>6.5541734369848941</c:v>
                </c:pt>
                <c:pt idx="6">
                  <c:v>6.9977364088746201</c:v>
                </c:pt>
                <c:pt idx="7">
                  <c:v>7.3255055162311153</c:v>
                </c:pt>
                <c:pt idx="8">
                  <c:v>7.5775883098846846</c:v>
                </c:pt>
                <c:pt idx="9">
                  <c:v>7.7774868108671482</c:v>
                </c:pt>
                <c:pt idx="10">
                  <c:v>7.9398853059893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AF-470C-9E28-AD12690B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02472"/>
        <c:axId val="498794272"/>
      </c:scatterChart>
      <c:valAx>
        <c:axId val="49880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 (ppm)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4272"/>
        <c:crosses val="autoZero"/>
        <c:crossBetween val="midCat"/>
      </c:valAx>
      <c:valAx>
        <c:axId val="4987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0247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8087390206167734"/>
          <c:y val="0.91760326686226867"/>
          <c:w val="0.53869142063456754"/>
          <c:h val="6.7726287335600377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240ppm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'240ppm'!$N$1</c:f>
              <c:strCache>
                <c:ptCount val="1"/>
                <c:pt idx="0">
                  <c:v>average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'240ppm'!$G$2:$G$12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'240ppm'!$N$2:$N$12</c:f>
              <c:numCache>
                <c:formatCode>0.00</c:formatCode>
                <c:ptCount val="11"/>
                <c:pt idx="0">
                  <c:v>-3.6655890476059496</c:v>
                </c:pt>
                <c:pt idx="1">
                  <c:v>4.9955006643880404</c:v>
                </c:pt>
                <c:pt idx="2">
                  <c:v>13.923133365869058</c:v>
                </c:pt>
                <c:pt idx="3">
                  <c:v>17.317730031368406</c:v>
                </c:pt>
                <c:pt idx="4">
                  <c:v>19.255809490902084</c:v>
                </c:pt>
                <c:pt idx="5">
                  <c:v>20.509206637932785</c:v>
                </c:pt>
                <c:pt idx="6">
                  <c:v>21.386278974017102</c:v>
                </c:pt>
                <c:pt idx="7">
                  <c:v>22.034388115004862</c:v>
                </c:pt>
                <c:pt idx="8">
                  <c:v>22.532840102046201</c:v>
                </c:pt>
                <c:pt idx="9">
                  <c:v>22.928106290496281</c:v>
                </c:pt>
                <c:pt idx="10">
                  <c:v>23.249222426242554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E-4736-8D9A-5C5D48441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57752"/>
        <c:axId val="503062016"/>
      </c:scatterChart>
      <c:valAx>
        <c:axId val="50305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62016"/>
        <c:crosses val="autoZero"/>
        <c:crossBetween val="midCat"/>
      </c:valAx>
      <c:valAx>
        <c:axId val="5030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5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'300ppm'!$N$1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'300ppm'!$G$2:$G$12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'300ppm'!$N$2:$N$12</c:f>
              <c:numCache>
                <c:formatCode>0.00</c:formatCode>
                <c:ptCount val="11"/>
                <c:pt idx="0">
                  <c:v>-4.1467665622524397</c:v>
                </c:pt>
                <c:pt idx="1">
                  <c:v>-1.5754994173374115E-3</c:v>
                </c:pt>
                <c:pt idx="2">
                  <c:v>4.7544094437739899</c:v>
                </c:pt>
                <c:pt idx="3">
                  <c:v>6.4574806544731418</c:v>
                </c:pt>
                <c:pt idx="4">
                  <c:v>7.4298162975041393</c:v>
                </c:pt>
                <c:pt idx="5">
                  <c:v>8.0586464081253784</c:v>
                </c:pt>
                <c:pt idx="6">
                  <c:v>8.4986741323222148</c:v>
                </c:pt>
                <c:pt idx="7">
                  <c:v>8.8238308823494993</c:v>
                </c:pt>
                <c:pt idx="8">
                  <c:v>9.0739045472633855</c:v>
                </c:pt>
                <c:pt idx="9">
                  <c:v>9.2722098342960919</c:v>
                </c:pt>
                <c:pt idx="10">
                  <c:v>9.4333139948105451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F-4DFC-962D-AD6B13A91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17864"/>
        <c:axId val="682013600"/>
      </c:scatterChart>
      <c:valAx>
        <c:axId val="68201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13600"/>
        <c:crosses val="autoZero"/>
        <c:crossBetween val="midCat"/>
      </c:valAx>
      <c:valAx>
        <c:axId val="6820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1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'400ppm'!$M$1</c:f>
              <c:strCache>
                <c:ptCount val="1"/>
                <c:pt idx="0">
                  <c:v>400ppm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'400ppm'!$G$2:$G$12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'400ppm'!$M$2:$M$12</c:f>
              <c:numCache>
                <c:formatCode>0.00</c:formatCode>
                <c:ptCount val="11"/>
                <c:pt idx="0">
                  <c:v>-5.7816213913848484</c:v>
                </c:pt>
                <c:pt idx="1">
                  <c:v>-1.6872203308195359</c:v>
                </c:pt>
                <c:pt idx="2">
                  <c:v>3.2233897450919322</c:v>
                </c:pt>
                <c:pt idx="3">
                  <c:v>4.9401436813044475</c:v>
                </c:pt>
                <c:pt idx="4">
                  <c:v>5.9202912124273048</c:v>
                </c:pt>
                <c:pt idx="5">
                  <c:v>6.5541734369848941</c:v>
                </c:pt>
                <c:pt idx="6">
                  <c:v>6.9977364088746201</c:v>
                </c:pt>
                <c:pt idx="7">
                  <c:v>7.3255055162311153</c:v>
                </c:pt>
                <c:pt idx="8">
                  <c:v>7.5775883098846846</c:v>
                </c:pt>
                <c:pt idx="9">
                  <c:v>7.7774868108671482</c:v>
                </c:pt>
                <c:pt idx="10">
                  <c:v>7.9398853059893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7-4115-84EB-430A1BC17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02472"/>
        <c:axId val="498794272"/>
      </c:scatterChart>
      <c:valAx>
        <c:axId val="49880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4272"/>
        <c:crosses val="autoZero"/>
        <c:crossBetween val="midCat"/>
      </c:valAx>
      <c:valAx>
        <c:axId val="4987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0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552449</xdr:colOff>
      <xdr:row>2</xdr:row>
      <xdr:rowOff>76200</xdr:rowOff>
    </xdr:from>
    <xdr:to>
      <xdr:col>26</xdr:col>
      <xdr:colOff>123824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6B5D2-CC85-40DD-A4FE-06F6BE98A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2</xdr:row>
      <xdr:rowOff>47625</xdr:rowOff>
    </xdr:from>
    <xdr:to>
      <xdr:col>26</xdr:col>
      <xdr:colOff>266700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48247-C904-47F3-8C47-9EAD6A2EB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333375</xdr:colOff>
      <xdr:row>1</xdr:row>
      <xdr:rowOff>133350</xdr:rowOff>
    </xdr:from>
    <xdr:to>
      <xdr:col>25</xdr:col>
      <xdr:colOff>438150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F3B9B-2459-4685-A17E-58CF494CE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2</xdr:row>
      <xdr:rowOff>142875</xdr:rowOff>
    </xdr:from>
    <xdr:to>
      <xdr:col>27</xdr:col>
      <xdr:colOff>523875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F4BBE-E963-48E9-BCBA-E26B56347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5/05.09.2017.pes-caprae5_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3/08.08.2017.pes-caprae3_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7/11.09.2017.pes-caprae7_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1/12.09.2017.pes-caprae11_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5/11.09.2017.pes-caprae15_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9/11.09.2017.p3s-caprae19_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8/13.09.2017.pes-caprae8_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6/13.09.2017.pes-caprae16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9/13.09.2017.pes-caprae9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3/13.09.2017.pes-caprae13_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7/07.09.2017.pes-caprae17_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2/08.08.2017.pes-caprae2_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6/05.09.2017.pes-caprae6_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0/07.08.2017.pes-caprae10_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4/07.09.2017.pes-caprae14_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12f2166_campus_ru_ac_za/Documents/M.Sc%20Project/M.Sc%20Project/Oxalis%20pes-caprae%202017/A-ci%20curves/Oxalis#18/07.08.2017.pes-caprae18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.09.2017.pes-caprae5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A27">
            <v>50</v>
          </cell>
          <cell r="V27">
            <v>-7.5765456928468815</v>
          </cell>
        </row>
        <row r="28">
          <cell r="V28">
            <v>-4.7056362429896446</v>
          </cell>
        </row>
        <row r="29">
          <cell r="V29">
            <v>-0.26072153078816385</v>
          </cell>
        </row>
        <row r="30">
          <cell r="V30">
            <v>1.723948154803697</v>
          </cell>
        </row>
        <row r="31">
          <cell r="V31">
            <v>2.5533103735871592</v>
          </cell>
        </row>
        <row r="32">
          <cell r="V32">
            <v>3.0896765343060615</v>
          </cell>
        </row>
        <row r="33">
          <cell r="V33">
            <v>3.4650020428192683</v>
          </cell>
        </row>
        <row r="34">
          <cell r="V34">
            <v>3.7423473459436245</v>
          </cell>
        </row>
        <row r="35">
          <cell r="V35">
            <v>3.9556498727807323</v>
          </cell>
        </row>
        <row r="36">
          <cell r="V36">
            <v>4.1247961074464214</v>
          </cell>
        </row>
        <row r="37">
          <cell r="V37">
            <v>4.2622113148155663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.08.2017.pes-caprae3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>
        <row r="27">
          <cell r="V27">
            <v>0.95616827739607779</v>
          </cell>
        </row>
        <row r="28">
          <cell r="V28">
            <v>6.6700435327474459</v>
          </cell>
        </row>
        <row r="29">
          <cell r="V29">
            <v>12.689640938212174</v>
          </cell>
        </row>
        <row r="30">
          <cell r="V30">
            <v>14.950194100764802</v>
          </cell>
        </row>
        <row r="31">
          <cell r="V31">
            <v>16.240813306296456</v>
          </cell>
        </row>
        <row r="32">
          <cell r="V32">
            <v>17.075484156430548</v>
          </cell>
        </row>
        <row r="33">
          <cell r="V33">
            <v>17.659550199761551</v>
          </cell>
        </row>
        <row r="34">
          <cell r="V34">
            <v>18.091143497200807</v>
          </cell>
        </row>
        <row r="35">
          <cell r="V35">
            <v>18.42307607320868</v>
          </cell>
        </row>
        <row r="36">
          <cell r="V36">
            <v>18.686294452414714</v>
          </cell>
        </row>
        <row r="37">
          <cell r="V37">
            <v>18.900134318454036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9.2017.pes-caprae7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>
        <row r="27">
          <cell r="A27">
            <v>50</v>
          </cell>
          <cell r="V27">
            <v>-1.1746581055214589</v>
          </cell>
        </row>
        <row r="28">
          <cell r="V28">
            <v>3.7045079203577878</v>
          </cell>
        </row>
        <row r="29">
          <cell r="V29">
            <v>8.399880785430355</v>
          </cell>
        </row>
        <row r="30">
          <cell r="V30">
            <v>10.25800938581316</v>
          </cell>
        </row>
        <row r="31">
          <cell r="V31">
            <v>11.318872053291283</v>
          </cell>
        </row>
        <row r="32">
          <cell r="V32">
            <v>12.004954470742007</v>
          </cell>
        </row>
        <row r="33">
          <cell r="V33">
            <v>12.48504484755945</v>
          </cell>
        </row>
        <row r="34">
          <cell r="V34">
            <v>12.839805736615396</v>
          </cell>
        </row>
        <row r="35">
          <cell r="V35">
            <v>13.112647545025911</v>
          </cell>
        </row>
        <row r="36">
          <cell r="V36">
            <v>13.329007684947083</v>
          </cell>
        </row>
        <row r="37">
          <cell r="V37">
            <v>13.504779694016321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09.2017.pes-caprae11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>
        <row r="27">
          <cell r="V27">
            <v>-6.1557818502335362</v>
          </cell>
        </row>
        <row r="28">
          <cell r="V28">
            <v>-2.9966928532942232</v>
          </cell>
        </row>
        <row r="29">
          <cell r="V29">
            <v>1.0117770838386297</v>
          </cell>
        </row>
        <row r="30">
          <cell r="V30">
            <v>2.3720025755600576</v>
          </cell>
        </row>
        <row r="31">
          <cell r="V31">
            <v>3.1485970713457911</v>
          </cell>
        </row>
        <row r="32">
          <cell r="V32">
            <v>3.6508372249315437</v>
          </cell>
        </row>
        <row r="33">
          <cell r="V33">
            <v>4.0022828507847263</v>
          </cell>
        </row>
        <row r="34">
          <cell r="V34">
            <v>4.2619822088701893</v>
          </cell>
        </row>
        <row r="35">
          <cell r="V35">
            <v>4.4617134777021201</v>
          </cell>
        </row>
        <row r="36">
          <cell r="V36">
            <v>4.620097874590777</v>
          </cell>
        </row>
        <row r="37">
          <cell r="V37">
            <v>4.7487701136477574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9.2017.pes-caprae15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>
        <row r="27">
          <cell r="V27">
            <v>-10.039989664088461</v>
          </cell>
        </row>
        <row r="28">
          <cell r="V28">
            <v>-5.3307998553013505</v>
          </cell>
        </row>
        <row r="29">
          <cell r="V29">
            <v>0.98798556661754233</v>
          </cell>
        </row>
        <row r="30">
          <cell r="V30">
            <v>3.0713808961993134</v>
          </cell>
        </row>
        <row r="31">
          <cell r="V31">
            <v>4.2608552556684298</v>
          </cell>
        </row>
        <row r="32">
          <cell r="V32">
            <v>5.0301135857595458</v>
          </cell>
        </row>
        <row r="33">
          <cell r="V33">
            <v>5.5684068172573813</v>
          </cell>
        </row>
        <row r="34">
          <cell r="V34">
            <v>5.966176476055578</v>
          </cell>
        </row>
        <row r="35">
          <cell r="V35">
            <v>6.2720957484030375</v>
          </cell>
        </row>
        <row r="36">
          <cell r="V36">
            <v>6.5146859033183464</v>
          </cell>
        </row>
        <row r="37">
          <cell r="V37">
            <v>6.7117673016083312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9.2017.p3s-caprae19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>
        <row r="27">
          <cell r="V27">
            <v>-4.3195714688148161</v>
          </cell>
        </row>
        <row r="28">
          <cell r="V28">
            <v>-2.054936241596347</v>
          </cell>
        </row>
        <row r="29">
          <cell r="V29">
            <v>0.68276284477124971</v>
          </cell>
        </row>
        <row r="30">
          <cell r="V30">
            <v>1.6358163140283777</v>
          </cell>
        </row>
        <row r="31">
          <cell r="V31">
            <v>2.1799438009187373</v>
          </cell>
        </row>
        <row r="32">
          <cell r="V32">
            <v>2.531842602763251</v>
          </cell>
        </row>
        <row r="33">
          <cell r="V33">
            <v>2.7780859462479608</v>
          </cell>
        </row>
        <row r="34">
          <cell r="V34">
            <v>2.9600464930055201</v>
          </cell>
        </row>
        <row r="35">
          <cell r="V35">
            <v>3.0999898919771836</v>
          </cell>
        </row>
        <row r="36">
          <cell r="V36">
            <v>3.2109632562095358</v>
          </cell>
        </row>
        <row r="37">
          <cell r="V37">
            <v>3.30111854632628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.09.2017.pes-caprae8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A27">
            <v>50</v>
          </cell>
          <cell r="V27">
            <v>-14.337532133015927</v>
          </cell>
        </row>
        <row r="28">
          <cell r="V28">
            <v>-7.4364805757351178</v>
          </cell>
        </row>
        <row r="29">
          <cell r="V29">
            <v>1.0617287281816274</v>
          </cell>
        </row>
        <row r="30">
          <cell r="V30">
            <v>3.9912293985176852</v>
          </cell>
        </row>
        <row r="31">
          <cell r="V31">
            <v>5.6637712747211957</v>
          </cell>
        </row>
        <row r="32">
          <cell r="V32">
            <v>6.7454396271773263</v>
          </cell>
        </row>
        <row r="33">
          <cell r="V33">
            <v>7.5023436866804438</v>
          </cell>
        </row>
        <row r="34">
          <cell r="V34">
            <v>8.0616549539868636</v>
          </cell>
        </row>
        <row r="35">
          <cell r="V35">
            <v>8.4918136956744092</v>
          </cell>
        </row>
        <row r="36">
          <cell r="V36">
            <v>8.832924195132037</v>
          </cell>
        </row>
        <row r="37">
          <cell r="V37">
            <v>9.11004399097855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.09.2017.pes-caprae16_"/>
      <sheetName val="Sheet2"/>
      <sheetName val="Sheet3"/>
      <sheetName val="Sheet1"/>
    </sheetNames>
    <sheetDataSet>
      <sheetData sheetId="0" refreshError="1"/>
      <sheetData sheetId="1" refreshError="1"/>
      <sheetData sheetId="2" refreshError="1">
        <row r="27">
          <cell r="V27">
            <v>-2.0869871004235012</v>
          </cell>
        </row>
        <row r="28">
          <cell r="V28">
            <v>-0.76266407769354871</v>
          </cell>
        </row>
        <row r="29">
          <cell r="V29">
            <v>1.2558633452851966</v>
          </cell>
        </row>
        <row r="30">
          <cell r="V30">
            <v>1.8809578402207254</v>
          </cell>
        </row>
        <row r="31">
          <cell r="V31">
            <v>2.2378434794528959</v>
          </cell>
        </row>
        <row r="32">
          <cell r="V32">
            <v>2.4686490018113343</v>
          </cell>
        </row>
        <row r="33">
          <cell r="V33">
            <v>2.6301565807583902</v>
          </cell>
        </row>
        <row r="34">
          <cell r="V34">
            <v>2.7495019687587794</v>
          </cell>
        </row>
        <row r="35">
          <cell r="V35">
            <v>2.8412888948039035</v>
          </cell>
        </row>
        <row r="36">
          <cell r="V36">
            <v>2.9140747786013668</v>
          </cell>
        </row>
        <row r="37">
          <cell r="V37">
            <v>2.9732063775715911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.09.2017.pes-caprae9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A27">
            <v>50</v>
          </cell>
          <cell r="V27">
            <v>-1.1746581055214589</v>
          </cell>
        </row>
        <row r="28">
          <cell r="V28">
            <v>3.7045079203577878</v>
          </cell>
        </row>
        <row r="29">
          <cell r="V29">
            <v>8.399880785430355</v>
          </cell>
        </row>
        <row r="30">
          <cell r="V30">
            <v>10.25800938581316</v>
          </cell>
        </row>
        <row r="31">
          <cell r="V31">
            <v>11.318872053291283</v>
          </cell>
        </row>
        <row r="32">
          <cell r="V32">
            <v>12.004954470742007</v>
          </cell>
        </row>
        <row r="33">
          <cell r="V33">
            <v>12.48504484755945</v>
          </cell>
        </row>
        <row r="34">
          <cell r="V34">
            <v>12.839805736615396</v>
          </cell>
        </row>
        <row r="35">
          <cell r="V35">
            <v>13.112647545025911</v>
          </cell>
        </row>
        <row r="36">
          <cell r="V36">
            <v>13.329007684947083</v>
          </cell>
        </row>
        <row r="37">
          <cell r="V37">
            <v>13.504779694016321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.09.2017.pes-caprae13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A27">
            <v>50</v>
          </cell>
          <cell r="V27">
            <v>-2.0171644896533518</v>
          </cell>
        </row>
        <row r="28">
          <cell r="V28">
            <v>4.0591429354498709</v>
          </cell>
        </row>
        <row r="29">
          <cell r="V29">
            <v>8.7915088891437669</v>
          </cell>
        </row>
        <row r="30">
          <cell r="V30">
            <v>10.938766625173834</v>
          </cell>
        </row>
        <row r="31">
          <cell r="V31">
            <v>12.164701993231027</v>
          </cell>
        </row>
        <row r="32">
          <cell r="V32">
            <v>12.957540431927775</v>
          </cell>
        </row>
        <row r="33">
          <cell r="V33">
            <v>13.512333988952012</v>
          </cell>
        </row>
        <row r="34">
          <cell r="V34">
            <v>13.92229649817196</v>
          </cell>
        </row>
        <row r="35">
          <cell r="V35">
            <v>14.237593127103466</v>
          </cell>
        </row>
        <row r="36">
          <cell r="V36">
            <v>14.487619408448349</v>
          </cell>
        </row>
        <row r="37">
          <cell r="V37">
            <v>14.690741951298026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.09.2017.pes-caprae17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V27">
            <v>-2.5211201114671282</v>
          </cell>
        </row>
        <row r="28">
          <cell r="V28">
            <v>1.4435193427181083</v>
          </cell>
        </row>
        <row r="29">
          <cell r="V29">
            <v>4.5246110175458725</v>
          </cell>
        </row>
        <row r="30">
          <cell r="V30">
            <v>5.9226216530140867</v>
          </cell>
        </row>
        <row r="31">
          <cell r="V31">
            <v>6.7207888474698709</v>
          </cell>
        </row>
        <row r="32">
          <cell r="V32">
            <v>7.2369805234422753</v>
          </cell>
        </row>
        <row r="33">
          <cell r="V33">
            <v>7.598188812598611</v>
          </cell>
        </row>
        <row r="34">
          <cell r="V34">
            <v>7.8651022521991827</v>
          </cell>
        </row>
        <row r="35">
          <cell r="V35">
            <v>8.0703817736917749</v>
          </cell>
        </row>
        <row r="36">
          <cell r="V36">
            <v>8.2331658655134472</v>
          </cell>
        </row>
        <row r="37">
          <cell r="V37">
            <v>8.3654124377075281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.08.2017.pes-caprae2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A27">
            <v>50</v>
          </cell>
          <cell r="V27">
            <v>1.9367035931545455</v>
          </cell>
        </row>
        <row r="28">
          <cell r="V28">
            <v>14.55883060862875</v>
          </cell>
        </row>
        <row r="29">
          <cell r="V29">
            <v>25.596189397554785</v>
          </cell>
        </row>
        <row r="30">
          <cell r="V30">
            <v>30.223040978346699</v>
          </cell>
        </row>
        <row r="31">
          <cell r="V31">
            <v>32.864652602543785</v>
          </cell>
        </row>
        <row r="32">
          <cell r="V32">
            <v>34.573038941940013</v>
          </cell>
        </row>
        <row r="33">
          <cell r="V33">
            <v>35.768492754148255</v>
          </cell>
        </row>
        <row r="34">
          <cell r="V34">
            <v>36.651868630281626</v>
          </cell>
        </row>
        <row r="35">
          <cell r="V35">
            <v>37.331261085836232</v>
          </cell>
        </row>
        <row r="36">
          <cell r="V36">
            <v>37.870010801656989</v>
          </cell>
        </row>
        <row r="37">
          <cell r="V37">
            <v>38.307693639030802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.09.2017.pes-caprae6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A27">
            <v>50</v>
          </cell>
          <cell r="V27">
            <v>-3.4468963632876886</v>
          </cell>
        </row>
        <row r="28">
          <cell r="V28">
            <v>1.5513301595865041</v>
          </cell>
        </row>
        <row r="29">
          <cell r="V29">
            <v>8.1782030180872987</v>
          </cell>
        </row>
        <row r="30">
          <cell r="V30">
            <v>10.376530470241098</v>
          </cell>
        </row>
        <row r="31">
          <cell r="V31">
            <v>11.631623107210258</v>
          </cell>
        </row>
        <row r="32">
          <cell r="V32">
            <v>12.443318170948716</v>
          </cell>
        </row>
        <row r="33">
          <cell r="V33">
            <v>13.011306766923839</v>
          </cell>
        </row>
        <row r="34">
          <cell r="V34">
            <v>13.431019698096366</v>
          </cell>
        </row>
        <row r="35">
          <cell r="V35">
            <v>13.753815244863452</v>
          </cell>
        </row>
        <row r="36">
          <cell r="V36">
            <v>14.009788074215825</v>
          </cell>
        </row>
        <row r="37">
          <cell r="V37">
            <v>14.217741621014214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.08.2017.pes-caprae10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A27">
            <v>50</v>
          </cell>
          <cell r="V27">
            <v>-12.494676468299385</v>
          </cell>
        </row>
        <row r="28">
          <cell r="V28">
            <v>1.516575395483013</v>
          </cell>
        </row>
        <row r="29">
          <cell r="V29">
            <v>15.910624348274229</v>
          </cell>
        </row>
        <row r="30">
          <cell r="V30">
            <v>21.39429065912481</v>
          </cell>
        </row>
        <row r="31">
          <cell r="V31">
            <v>24.525084119217073</v>
          </cell>
        </row>
        <row r="32">
          <cell r="V32">
            <v>26.549834741034307</v>
          </cell>
        </row>
        <row r="33">
          <cell r="V33">
            <v>27.966666398958846</v>
          </cell>
        </row>
        <row r="34">
          <cell r="V34">
            <v>29.013628560416731</v>
          </cell>
        </row>
        <row r="35">
          <cell r="V35">
            <v>29.81883301863564</v>
          </cell>
        </row>
        <row r="36">
          <cell r="V36">
            <v>30.457350078247241</v>
          </cell>
        </row>
        <row r="37">
          <cell r="V37">
            <v>30.97608438131159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.09.2017.pes-caprae14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A27">
            <v>50</v>
          </cell>
          <cell r="V27">
            <v>-4.963484233611239</v>
          </cell>
        </row>
        <row r="28">
          <cell r="V28">
            <v>-0.65364853245512222</v>
          </cell>
        </row>
        <row r="29">
          <cell r="V29">
            <v>5.331870653832353</v>
          </cell>
        </row>
        <row r="30">
          <cell r="V30">
            <v>7.2714640090942693</v>
          </cell>
        </row>
        <row r="31">
          <cell r="V31">
            <v>8.3788374063188158</v>
          </cell>
        </row>
        <row r="32">
          <cell r="V32">
            <v>9.0949993004822822</v>
          </cell>
        </row>
        <row r="33">
          <cell r="V33">
            <v>9.5961379754956617</v>
          </cell>
        </row>
        <row r="34">
          <cell r="V34">
            <v>9.9664524214268866</v>
          </cell>
        </row>
        <row r="35">
          <cell r="V35">
            <v>10.251256260365512</v>
          </cell>
        </row>
        <row r="36">
          <cell r="V36">
            <v>10.477102140811134</v>
          </cell>
        </row>
        <row r="37">
          <cell r="V37">
            <v>10.660580410701336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.08.2017.pes-caprae18_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27">
          <cell r="V27">
            <v>0.64040823401401825</v>
          </cell>
        </row>
        <row r="28">
          <cell r="V28">
            <v>8.0044156906970585</v>
          </cell>
        </row>
        <row r="29">
          <cell r="V29">
            <v>14.598779411596629</v>
          </cell>
        </row>
        <row r="30">
          <cell r="V30">
            <v>17.323324040035143</v>
          </cell>
        </row>
        <row r="31">
          <cell r="V31">
            <v>18.878850219220489</v>
          </cell>
        </row>
        <row r="32">
          <cell r="V32">
            <v>19.884842035258618</v>
          </cell>
        </row>
        <row r="33">
          <cell r="V33">
            <v>20.588790974558897</v>
          </cell>
        </row>
        <row r="34">
          <cell r="V34">
            <v>21.108971264802708</v>
          </cell>
        </row>
        <row r="35">
          <cell r="V35">
            <v>21.509034900530168</v>
          </cell>
        </row>
        <row r="36">
          <cell r="V36">
            <v>21.8262803575502</v>
          </cell>
        </row>
        <row r="37">
          <cell r="V37">
            <v>22.084012079154821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CBE8-6ADC-4C8F-B7A3-57B4399CFCD2}">
  <dimension ref="A1:S24"/>
  <sheetViews>
    <sheetView workbookViewId="0">
      <selection activeCell="G4" sqref="G4"/>
    </sheetView>
  </sheetViews>
  <sheetFormatPr defaultRowHeight="15" x14ac:dyDescent="0.25"/>
  <sheetData>
    <row r="1" spans="1:19" x14ac:dyDescent="0.25">
      <c r="H1" t="s">
        <v>0</v>
      </c>
      <c r="I1" t="s">
        <v>1</v>
      </c>
      <c r="J1" t="s">
        <v>1</v>
      </c>
      <c r="K1" t="s">
        <v>1</v>
      </c>
      <c r="L1" t="s">
        <v>1</v>
      </c>
      <c r="N1" t="s">
        <v>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s="4" t="s">
        <v>6</v>
      </c>
      <c r="B2" t="s">
        <v>0</v>
      </c>
      <c r="C2" s="4" t="s">
        <v>7</v>
      </c>
      <c r="D2" t="s">
        <v>1</v>
      </c>
      <c r="E2" t="s">
        <v>8</v>
      </c>
      <c r="H2">
        <v>50</v>
      </c>
      <c r="I2" s="1">
        <f>[1]Sheet3!V27</f>
        <v>-7.5765456928468815</v>
      </c>
      <c r="J2" s="1">
        <f>[2]Sheet3!V27</f>
        <v>-1.1746581055214589</v>
      </c>
      <c r="K2" s="1">
        <f>[3]Sheet3!V27</f>
        <v>-2.0171644896533518</v>
      </c>
      <c r="L2" s="1">
        <f>[4]Sheet3!V27</f>
        <v>-2.5211201114671282</v>
      </c>
      <c r="N2" s="1">
        <f>AVERAGE(I2:L2)</f>
        <v>-3.3223720998722053</v>
      </c>
      <c r="P2">
        <v>50</v>
      </c>
      <c r="Q2">
        <v>-3.3220000000000001</v>
      </c>
      <c r="R2">
        <v>2.89</v>
      </c>
      <c r="S2">
        <v>1.4450000000000001</v>
      </c>
    </row>
    <row r="3" spans="1:19" x14ac:dyDescent="0.25">
      <c r="A3">
        <v>400</v>
      </c>
      <c r="B3">
        <v>50</v>
      </c>
      <c r="C3">
        <v>20</v>
      </c>
      <c r="D3" s="2">
        <v>-1.1746581055214589</v>
      </c>
      <c r="E3">
        <v>1</v>
      </c>
      <c r="H3">
        <v>100</v>
      </c>
      <c r="I3" s="1">
        <f>[1]Sheet3!V28</f>
        <v>-4.7056362429896446</v>
      </c>
      <c r="J3" s="1">
        <f>[2]Sheet3!V28</f>
        <v>3.7045079203577878</v>
      </c>
      <c r="K3" s="1">
        <f>[3]Sheet3!V28</f>
        <v>4.0591429354498709</v>
      </c>
      <c r="L3" s="1">
        <f>[4]Sheet3!V28</f>
        <v>1.4435193427181083</v>
      </c>
      <c r="N3" s="1">
        <f t="shared" ref="N3:N12" si="0">AVERAGE(I3:L3)</f>
        <v>1.1253834888840306</v>
      </c>
      <c r="P3">
        <v>100</v>
      </c>
      <c r="Q3">
        <v>1.125</v>
      </c>
      <c r="R3">
        <v>4.056</v>
      </c>
      <c r="S3">
        <v>2.028</v>
      </c>
    </row>
    <row r="4" spans="1:19" x14ac:dyDescent="0.25">
      <c r="A4">
        <v>300</v>
      </c>
      <c r="B4">
        <v>100</v>
      </c>
      <c r="C4">
        <v>20</v>
      </c>
      <c r="D4" s="2">
        <v>3.7045079203577878</v>
      </c>
      <c r="E4">
        <v>1</v>
      </c>
      <c r="H4">
        <v>200</v>
      </c>
      <c r="I4" s="1">
        <f>[1]Sheet3!V29</f>
        <v>-0.26072153078816385</v>
      </c>
      <c r="J4" s="1">
        <f>[2]Sheet3!V29</f>
        <v>8.399880785430355</v>
      </c>
      <c r="K4" s="1">
        <f>[3]Sheet3!V29</f>
        <v>8.7915088891437669</v>
      </c>
      <c r="L4" s="1">
        <f>[4]Sheet3!V29</f>
        <v>4.5246110175458725</v>
      </c>
      <c r="N4" s="1">
        <f t="shared" si="0"/>
        <v>5.3638197903329576</v>
      </c>
      <c r="P4">
        <v>200</v>
      </c>
      <c r="Q4">
        <v>5.3639999999999999</v>
      </c>
      <c r="R4">
        <v>4.2149999999999999</v>
      </c>
      <c r="S4">
        <v>2.1080000000000001</v>
      </c>
    </row>
    <row r="5" spans="1:19" x14ac:dyDescent="0.25">
      <c r="A5">
        <v>200</v>
      </c>
      <c r="B5">
        <v>200</v>
      </c>
      <c r="C5">
        <v>20</v>
      </c>
      <c r="D5" s="2">
        <v>8.399880785430355</v>
      </c>
      <c r="E5">
        <v>1</v>
      </c>
      <c r="H5">
        <v>300</v>
      </c>
      <c r="I5" s="1">
        <f>[1]Sheet3!V30</f>
        <v>1.723948154803697</v>
      </c>
      <c r="J5" s="1">
        <f>[2]Sheet3!V30</f>
        <v>10.25800938581316</v>
      </c>
      <c r="K5" s="1">
        <f>[3]Sheet3!V30</f>
        <v>10.938766625173834</v>
      </c>
      <c r="L5" s="1">
        <f>[4]Sheet3!V30</f>
        <v>5.9226216530140867</v>
      </c>
      <c r="N5" s="1">
        <f t="shared" si="0"/>
        <v>7.2108364547011945</v>
      </c>
      <c r="P5">
        <v>300</v>
      </c>
      <c r="Q5">
        <v>7.2110000000000003</v>
      </c>
      <c r="R5">
        <v>4.28</v>
      </c>
      <c r="S5">
        <v>2.14</v>
      </c>
    </row>
    <row r="6" spans="1:19" x14ac:dyDescent="0.25">
      <c r="A6">
        <v>100</v>
      </c>
      <c r="B6">
        <v>300</v>
      </c>
      <c r="C6">
        <v>20</v>
      </c>
      <c r="D6" s="2">
        <v>10.25800938581316</v>
      </c>
      <c r="E6">
        <v>1</v>
      </c>
      <c r="H6">
        <v>400</v>
      </c>
      <c r="I6" s="1">
        <f>[1]Sheet3!V31</f>
        <v>2.5533103735871592</v>
      </c>
      <c r="J6" s="1">
        <f>[2]Sheet3!V31</f>
        <v>11.318872053291283</v>
      </c>
      <c r="K6" s="1">
        <f>[3]Sheet3!V31</f>
        <v>12.164701993231027</v>
      </c>
      <c r="L6" s="1">
        <f>[4]Sheet3!V31</f>
        <v>6.7207888474698709</v>
      </c>
      <c r="N6" s="1">
        <f t="shared" si="0"/>
        <v>8.1894183168948356</v>
      </c>
      <c r="P6">
        <v>400</v>
      </c>
      <c r="Q6">
        <v>8.1890000000000001</v>
      </c>
      <c r="R6">
        <v>4.4539999999999997</v>
      </c>
      <c r="S6">
        <v>2.2269999999999999</v>
      </c>
    </row>
    <row r="7" spans="1:19" x14ac:dyDescent="0.25">
      <c r="A7">
        <v>50</v>
      </c>
      <c r="B7">
        <v>400</v>
      </c>
      <c r="C7">
        <v>20</v>
      </c>
      <c r="D7" s="2">
        <v>11.318872053291283</v>
      </c>
      <c r="E7">
        <v>1</v>
      </c>
      <c r="H7">
        <v>500</v>
      </c>
      <c r="I7" s="1">
        <f>[1]Sheet3!V32</f>
        <v>3.0896765343060615</v>
      </c>
      <c r="J7" s="1">
        <f>[2]Sheet3!V32</f>
        <v>12.004954470742007</v>
      </c>
      <c r="K7" s="1">
        <f>[3]Sheet3!V32</f>
        <v>12.957540431927775</v>
      </c>
      <c r="L7" s="1">
        <f>[4]Sheet3!V32</f>
        <v>7.2369805234422753</v>
      </c>
      <c r="N7" s="1">
        <f t="shared" si="0"/>
        <v>8.8222879901045292</v>
      </c>
      <c r="P7">
        <v>500</v>
      </c>
      <c r="Q7">
        <v>8.8219999999999992</v>
      </c>
      <c r="R7">
        <v>4.5679999999999996</v>
      </c>
      <c r="S7">
        <v>2.2839999999999998</v>
      </c>
    </row>
    <row r="8" spans="1:19" x14ac:dyDescent="0.25">
      <c r="A8">
        <v>400</v>
      </c>
      <c r="B8">
        <v>500</v>
      </c>
      <c r="C8">
        <v>20</v>
      </c>
      <c r="D8" s="2">
        <v>12.004954470742007</v>
      </c>
      <c r="E8">
        <v>1</v>
      </c>
      <c r="H8">
        <v>600</v>
      </c>
      <c r="I8" s="1">
        <f>[1]Sheet3!V33</f>
        <v>3.4650020428192683</v>
      </c>
      <c r="J8" s="1">
        <f>[2]Sheet3!V33</f>
        <v>12.48504484755945</v>
      </c>
      <c r="K8" s="1">
        <f>[3]Sheet3!V33</f>
        <v>13.512333988952012</v>
      </c>
      <c r="L8" s="1">
        <f>[4]Sheet3!V33</f>
        <v>7.598188812598611</v>
      </c>
      <c r="N8" s="1">
        <f t="shared" si="0"/>
        <v>9.2651424229823363</v>
      </c>
      <c r="P8">
        <v>600</v>
      </c>
      <c r="Q8">
        <v>9.2650000000000006</v>
      </c>
      <c r="R8">
        <v>4.649</v>
      </c>
      <c r="S8">
        <v>2.3239999999999998</v>
      </c>
    </row>
    <row r="9" spans="1:19" x14ac:dyDescent="0.25">
      <c r="A9">
        <v>500</v>
      </c>
      <c r="B9">
        <v>600</v>
      </c>
      <c r="C9">
        <v>20</v>
      </c>
      <c r="D9" s="2">
        <v>12.48504484755945</v>
      </c>
      <c r="E9">
        <v>1</v>
      </c>
      <c r="H9">
        <v>700</v>
      </c>
      <c r="I9" s="1">
        <f>[1]Sheet3!V34</f>
        <v>3.7423473459436245</v>
      </c>
      <c r="J9" s="1">
        <f>[2]Sheet3!V34</f>
        <v>12.839805736615396</v>
      </c>
      <c r="K9" s="1">
        <f>[3]Sheet3!V34</f>
        <v>13.92229649817196</v>
      </c>
      <c r="L9" s="1">
        <f>[4]Sheet3!V34</f>
        <v>7.8651022521991827</v>
      </c>
      <c r="N9" s="1">
        <f t="shared" si="0"/>
        <v>9.5923879582325409</v>
      </c>
      <c r="P9">
        <v>700</v>
      </c>
      <c r="Q9">
        <v>9.5920000000000005</v>
      </c>
      <c r="R9">
        <v>4.7080000000000002</v>
      </c>
      <c r="S9">
        <v>2.3540000000000001</v>
      </c>
    </row>
    <row r="10" spans="1:19" x14ac:dyDescent="0.25">
      <c r="A10">
        <v>600</v>
      </c>
      <c r="B10">
        <v>700</v>
      </c>
      <c r="C10">
        <v>20</v>
      </c>
      <c r="D10" s="2">
        <v>12.839805736615396</v>
      </c>
      <c r="E10">
        <v>1</v>
      </c>
      <c r="H10">
        <v>800</v>
      </c>
      <c r="I10" s="1">
        <f>[1]Sheet3!V35</f>
        <v>3.9556498727807323</v>
      </c>
      <c r="J10" s="1">
        <f>[2]Sheet3!V35</f>
        <v>13.112647545025911</v>
      </c>
      <c r="K10" s="1">
        <f>[3]Sheet3!V35</f>
        <v>14.237593127103466</v>
      </c>
      <c r="L10" s="1">
        <f>[4]Sheet3!V35</f>
        <v>8.0703817736917749</v>
      </c>
      <c r="N10" s="1">
        <f t="shared" si="0"/>
        <v>9.8440680796504711</v>
      </c>
      <c r="P10">
        <v>800</v>
      </c>
      <c r="Q10">
        <v>9.8439999999999994</v>
      </c>
      <c r="R10">
        <v>4.7539999999999996</v>
      </c>
      <c r="S10">
        <v>2.3769999999999998</v>
      </c>
    </row>
    <row r="11" spans="1:19" x14ac:dyDescent="0.25">
      <c r="A11">
        <v>700</v>
      </c>
      <c r="B11">
        <v>800</v>
      </c>
      <c r="C11">
        <v>20</v>
      </c>
      <c r="D11" s="2">
        <v>13.112647545025911</v>
      </c>
      <c r="E11">
        <v>1</v>
      </c>
      <c r="H11">
        <v>900</v>
      </c>
      <c r="I11" s="1">
        <f>[1]Sheet3!V36</f>
        <v>4.1247961074464214</v>
      </c>
      <c r="J11" s="1">
        <f>[2]Sheet3!V36</f>
        <v>13.329007684947083</v>
      </c>
      <c r="K11" s="1">
        <f>[3]Sheet3!V36</f>
        <v>14.487619408448349</v>
      </c>
      <c r="L11" s="1">
        <f>[4]Sheet3!V36</f>
        <v>8.2331658655134472</v>
      </c>
      <c r="N11" s="1">
        <f t="shared" si="0"/>
        <v>10.043647266588826</v>
      </c>
      <c r="P11">
        <v>900</v>
      </c>
      <c r="Q11">
        <v>10.044</v>
      </c>
      <c r="R11">
        <v>4.7910000000000004</v>
      </c>
      <c r="S11">
        <v>2.395</v>
      </c>
    </row>
    <row r="12" spans="1:19" x14ac:dyDescent="0.25">
      <c r="A12">
        <v>800</v>
      </c>
      <c r="B12">
        <v>900</v>
      </c>
      <c r="C12">
        <v>20</v>
      </c>
      <c r="D12" s="2">
        <v>13.329007684947083</v>
      </c>
      <c r="E12">
        <v>1</v>
      </c>
      <c r="H12">
        <v>1000</v>
      </c>
      <c r="I12" s="1">
        <f>[1]Sheet3!V37</f>
        <v>4.2622113148155663</v>
      </c>
      <c r="J12" s="1">
        <f>[2]Sheet3!V37</f>
        <v>13.504779694016321</v>
      </c>
      <c r="K12" s="1">
        <f>[3]Sheet3!V37</f>
        <v>14.690741951298026</v>
      </c>
      <c r="L12" s="1">
        <f>[4]Sheet3!V37</f>
        <v>8.3654124377075281</v>
      </c>
      <c r="N12" s="1">
        <f t="shared" si="0"/>
        <v>10.205786349459361</v>
      </c>
      <c r="P12">
        <v>1000</v>
      </c>
      <c r="Q12">
        <v>10.206</v>
      </c>
      <c r="R12">
        <v>4.82</v>
      </c>
      <c r="S12">
        <v>2.41</v>
      </c>
    </row>
    <row r="13" spans="1:19" x14ac:dyDescent="0.25">
      <c r="A13">
        <v>900</v>
      </c>
      <c r="B13">
        <v>1000</v>
      </c>
      <c r="C13">
        <v>20</v>
      </c>
      <c r="D13" s="2">
        <v>13.504779694016321</v>
      </c>
      <c r="E13">
        <v>1</v>
      </c>
    </row>
    <row r="14" spans="1:19" x14ac:dyDescent="0.25">
      <c r="A14">
        <v>400</v>
      </c>
      <c r="B14">
        <v>50</v>
      </c>
      <c r="C14">
        <v>20</v>
      </c>
      <c r="D14" s="2">
        <v>-2.0171644896533518</v>
      </c>
      <c r="E14">
        <v>2</v>
      </c>
      <c r="J14" s="1">
        <v>-1.1746581055214589</v>
      </c>
      <c r="K14" s="1">
        <v>-2.0171644896533518</v>
      </c>
      <c r="N14" s="1">
        <f>AVERAGE(J2:K2)</f>
        <v>-1.5959112975874055</v>
      </c>
      <c r="R14">
        <f>_xlfn.STDEV.P(J14:K14)</f>
        <v>0.42125319206594591</v>
      </c>
      <c r="S14">
        <f>_xlfn.STDEV.P(J14:K14)/SQRT(COUNT(J14:K14))</f>
        <v>0.29787098870630946</v>
      </c>
    </row>
    <row r="15" spans="1:19" x14ac:dyDescent="0.25">
      <c r="A15">
        <v>300</v>
      </c>
      <c r="B15">
        <v>100</v>
      </c>
      <c r="C15">
        <v>20</v>
      </c>
      <c r="D15" s="2">
        <v>4.0591429354498709</v>
      </c>
      <c r="E15">
        <v>2</v>
      </c>
      <c r="J15" s="1">
        <v>3.7045079203577878</v>
      </c>
      <c r="K15" s="1">
        <v>4.0591429354498709</v>
      </c>
      <c r="N15" s="1">
        <f t="shared" ref="N15:N24" si="1">AVERAGE(J3:K3)</f>
        <v>3.8818254279038293</v>
      </c>
      <c r="R15">
        <f t="shared" ref="R15:R24" si="2">_xlfn.STDEV.P(J15:K15)</f>
        <v>0.17731750754604159</v>
      </c>
      <c r="S15">
        <f t="shared" ref="S15:S24" si="3">_xlfn.STDEV.P(J15:K15)/SQRT(COUNT(J15:K15))</f>
        <v>0.12538241200890282</v>
      </c>
    </row>
    <row r="16" spans="1:19" x14ac:dyDescent="0.25">
      <c r="A16">
        <v>200</v>
      </c>
      <c r="B16">
        <v>200</v>
      </c>
      <c r="C16">
        <v>20</v>
      </c>
      <c r="D16" s="2">
        <v>8.7915088891437669</v>
      </c>
      <c r="E16">
        <v>2</v>
      </c>
      <c r="J16" s="1">
        <v>8.399880785430355</v>
      </c>
      <c r="K16" s="1">
        <v>8.7915088891437669</v>
      </c>
      <c r="N16" s="1">
        <f t="shared" si="1"/>
        <v>8.595694837287061</v>
      </c>
      <c r="R16">
        <f t="shared" si="2"/>
        <v>0.19581405185670597</v>
      </c>
      <c r="S16">
        <f t="shared" si="3"/>
        <v>0.13846144391949106</v>
      </c>
    </row>
    <row r="17" spans="1:19" x14ac:dyDescent="0.25">
      <c r="A17">
        <v>100</v>
      </c>
      <c r="B17">
        <v>300</v>
      </c>
      <c r="C17">
        <v>20</v>
      </c>
      <c r="D17" s="2">
        <v>10.938766625173834</v>
      </c>
      <c r="E17">
        <v>2</v>
      </c>
      <c r="J17" s="1">
        <v>10.25800938581316</v>
      </c>
      <c r="K17" s="1">
        <v>10.938766625173834</v>
      </c>
      <c r="N17" s="1">
        <f t="shared" si="1"/>
        <v>10.598388005493497</v>
      </c>
      <c r="R17">
        <f t="shared" si="2"/>
        <v>0.34037861968033667</v>
      </c>
      <c r="S17">
        <f t="shared" si="3"/>
        <v>0.24068403014688289</v>
      </c>
    </row>
    <row r="18" spans="1:19" x14ac:dyDescent="0.25">
      <c r="A18">
        <v>50</v>
      </c>
      <c r="B18">
        <v>400</v>
      </c>
      <c r="C18">
        <v>20</v>
      </c>
      <c r="D18" s="2">
        <v>12.164701993231027</v>
      </c>
      <c r="E18">
        <v>2</v>
      </c>
      <c r="J18" s="1">
        <v>11.318872053291283</v>
      </c>
      <c r="K18" s="1">
        <v>12.164701993231027</v>
      </c>
      <c r="N18" s="1">
        <f t="shared" si="1"/>
        <v>11.741787023261155</v>
      </c>
      <c r="R18">
        <f t="shared" si="2"/>
        <v>0.42291496996987199</v>
      </c>
      <c r="S18">
        <f t="shared" si="3"/>
        <v>0.29904604313100158</v>
      </c>
    </row>
    <row r="19" spans="1:19" x14ac:dyDescent="0.25">
      <c r="A19">
        <v>400</v>
      </c>
      <c r="B19">
        <v>500</v>
      </c>
      <c r="C19">
        <v>20</v>
      </c>
      <c r="D19" s="2">
        <v>12.957540431927775</v>
      </c>
      <c r="E19">
        <v>2</v>
      </c>
      <c r="J19" s="1">
        <v>12.004954470742007</v>
      </c>
      <c r="K19" s="1">
        <v>12.957540431927775</v>
      </c>
      <c r="N19" s="1">
        <f t="shared" si="1"/>
        <v>12.481247451334891</v>
      </c>
      <c r="R19">
        <f t="shared" si="2"/>
        <v>0.47629298059288416</v>
      </c>
      <c r="S19">
        <f t="shared" si="3"/>
        <v>0.33678999640878104</v>
      </c>
    </row>
    <row r="20" spans="1:19" x14ac:dyDescent="0.25">
      <c r="A20">
        <v>500</v>
      </c>
      <c r="B20">
        <v>600</v>
      </c>
      <c r="C20">
        <v>20</v>
      </c>
      <c r="D20" s="2">
        <v>13.512333988952012</v>
      </c>
      <c r="E20">
        <v>2</v>
      </c>
      <c r="J20" s="1">
        <v>12.48504484755945</v>
      </c>
      <c r="K20" s="1">
        <v>13.512333988952012</v>
      </c>
      <c r="N20" s="1">
        <f t="shared" si="1"/>
        <v>12.998689418255731</v>
      </c>
      <c r="R20">
        <f t="shared" si="2"/>
        <v>0.51364457069628067</v>
      </c>
      <c r="S20">
        <f t="shared" si="3"/>
        <v>0.36320155905899304</v>
      </c>
    </row>
    <row r="21" spans="1:19" x14ac:dyDescent="0.25">
      <c r="A21">
        <v>600</v>
      </c>
      <c r="B21">
        <v>700</v>
      </c>
      <c r="C21">
        <v>20</v>
      </c>
      <c r="D21" s="2">
        <v>13.92229649817196</v>
      </c>
      <c r="E21">
        <v>2</v>
      </c>
      <c r="J21" s="1">
        <v>12.839805736615396</v>
      </c>
      <c r="K21" s="1">
        <v>13.92229649817196</v>
      </c>
      <c r="N21" s="1">
        <f t="shared" si="1"/>
        <v>13.381051117393678</v>
      </c>
      <c r="R21">
        <f t="shared" si="2"/>
        <v>0.54124538077828177</v>
      </c>
      <c r="S21">
        <f t="shared" si="3"/>
        <v>0.38271827903421807</v>
      </c>
    </row>
    <row r="22" spans="1:19" x14ac:dyDescent="0.25">
      <c r="A22">
        <v>700</v>
      </c>
      <c r="B22">
        <v>800</v>
      </c>
      <c r="C22">
        <v>20</v>
      </c>
      <c r="D22" s="2">
        <v>14.237593127103466</v>
      </c>
      <c r="E22">
        <v>2</v>
      </c>
      <c r="J22" s="1">
        <v>13.112647545025911</v>
      </c>
      <c r="K22" s="1">
        <v>14.237593127103466</v>
      </c>
      <c r="N22" s="1">
        <f t="shared" si="1"/>
        <v>13.675120336064689</v>
      </c>
      <c r="R22">
        <f t="shared" si="2"/>
        <v>0.56247279103877723</v>
      </c>
      <c r="S22">
        <f t="shared" si="3"/>
        <v>0.39772832477644332</v>
      </c>
    </row>
    <row r="23" spans="1:19" x14ac:dyDescent="0.25">
      <c r="A23">
        <v>800</v>
      </c>
      <c r="B23">
        <v>900</v>
      </c>
      <c r="C23">
        <v>20</v>
      </c>
      <c r="D23" s="2">
        <v>14.487619408448349</v>
      </c>
      <c r="E23">
        <v>2</v>
      </c>
      <c r="J23" s="1">
        <v>13.329007684947083</v>
      </c>
      <c r="K23" s="1">
        <v>14.487619408448349</v>
      </c>
      <c r="N23" s="1">
        <f t="shared" si="1"/>
        <v>13.908313546697716</v>
      </c>
      <c r="R23">
        <f t="shared" si="2"/>
        <v>0.57930586175063326</v>
      </c>
      <c r="S23">
        <f t="shared" si="3"/>
        <v>0.40963110322498936</v>
      </c>
    </row>
    <row r="24" spans="1:19" x14ac:dyDescent="0.25">
      <c r="A24">
        <v>900</v>
      </c>
      <c r="B24">
        <v>1000</v>
      </c>
      <c r="C24">
        <v>20</v>
      </c>
      <c r="D24" s="2">
        <v>14.690741951298026</v>
      </c>
      <c r="E24">
        <v>2</v>
      </c>
      <c r="J24" s="1">
        <v>13.504779694016321</v>
      </c>
      <c r="K24" s="1">
        <v>14.690741951298026</v>
      </c>
      <c r="N24" s="1">
        <f t="shared" si="1"/>
        <v>14.097760822657174</v>
      </c>
      <c r="R24">
        <f t="shared" si="2"/>
        <v>0.59298112864085262</v>
      </c>
      <c r="S24">
        <f t="shared" si="3"/>
        <v>0.41930097717759934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0A640-BE22-47FB-810C-160F17B63D76}">
  <dimension ref="A1:S24"/>
  <sheetViews>
    <sheetView workbookViewId="0">
      <selection activeCell="H2" sqref="H2:L12"/>
    </sheetView>
  </sheetViews>
  <sheetFormatPr defaultRowHeight="15" x14ac:dyDescent="0.25"/>
  <sheetData>
    <row r="1" spans="1:19" x14ac:dyDescent="0.25">
      <c r="G1" t="s">
        <v>0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N1" t="s">
        <v>2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s="4" t="s">
        <v>6</v>
      </c>
      <c r="B2" t="s">
        <v>0</v>
      </c>
      <c r="C2" s="4" t="s">
        <v>7</v>
      </c>
      <c r="D2" t="s">
        <v>1</v>
      </c>
      <c r="E2" t="s">
        <v>8</v>
      </c>
      <c r="G2">
        <v>50</v>
      </c>
      <c r="H2" s="1">
        <f>[5]Sheet3!V27</f>
        <v>1.9367035931545455</v>
      </c>
      <c r="I2" s="1">
        <f>[6]Sheet3!V27</f>
        <v>-3.4468963632876886</v>
      </c>
      <c r="J2" s="1">
        <f>[7]Sheet3!V27</f>
        <v>-12.494676468299385</v>
      </c>
      <c r="K2" s="1">
        <f>[8]Sheet3!V27</f>
        <v>-4.963484233611239</v>
      </c>
      <c r="L2" s="1">
        <f>[9]Sheet3!V27</f>
        <v>0.64040823401401825</v>
      </c>
      <c r="N2" s="1">
        <f>AVERAGE(H2:L2)</f>
        <v>-3.6655890476059496</v>
      </c>
      <c r="P2">
        <v>50</v>
      </c>
      <c r="Q2">
        <v>-3.6659999999999999</v>
      </c>
      <c r="R2">
        <v>5.6920000000000002</v>
      </c>
      <c r="S2">
        <v>2.5459999999999998</v>
      </c>
    </row>
    <row r="3" spans="1:19" x14ac:dyDescent="0.25">
      <c r="A3">
        <v>400</v>
      </c>
      <c r="B3">
        <v>50</v>
      </c>
      <c r="C3">
        <v>20</v>
      </c>
      <c r="D3" s="2">
        <v>-3.4468963632876886</v>
      </c>
      <c r="E3">
        <v>3</v>
      </c>
      <c r="G3">
        <v>100</v>
      </c>
      <c r="H3" s="1">
        <f>[5]Sheet3!V28</f>
        <v>14.55883060862875</v>
      </c>
      <c r="I3" s="1">
        <f>[6]Sheet3!V28</f>
        <v>1.5513301595865041</v>
      </c>
      <c r="J3" s="1">
        <f>[7]Sheet3!V28</f>
        <v>1.516575395483013</v>
      </c>
      <c r="K3" s="1">
        <f>[8]Sheet3!V28</f>
        <v>-0.65364853245512222</v>
      </c>
      <c r="L3" s="1">
        <f>[9]Sheet3!V28</f>
        <v>8.0044156906970585</v>
      </c>
      <c r="N3" s="1">
        <f t="shared" ref="N3:N12" si="0">AVERAGE(H3:L3)</f>
        <v>4.9955006643880404</v>
      </c>
      <c r="P3">
        <v>100</v>
      </c>
      <c r="Q3">
        <v>4.9960000000000004</v>
      </c>
      <c r="R3">
        <v>6.2530000000000001</v>
      </c>
      <c r="S3">
        <v>2.7959999999999998</v>
      </c>
    </row>
    <row r="4" spans="1:19" x14ac:dyDescent="0.25">
      <c r="A4">
        <v>300</v>
      </c>
      <c r="B4">
        <v>100</v>
      </c>
      <c r="C4">
        <v>20</v>
      </c>
      <c r="D4" s="2">
        <v>1.5513301595865041</v>
      </c>
      <c r="E4">
        <v>3</v>
      </c>
      <c r="G4">
        <v>200</v>
      </c>
      <c r="H4" s="1">
        <f>[5]Sheet3!V29</f>
        <v>25.596189397554785</v>
      </c>
      <c r="I4" s="1">
        <f>[6]Sheet3!V29</f>
        <v>8.1782030180872987</v>
      </c>
      <c r="J4" s="1">
        <f>[7]Sheet3!V29</f>
        <v>15.910624348274229</v>
      </c>
      <c r="K4" s="1">
        <f>[8]Sheet3!V29</f>
        <v>5.331870653832353</v>
      </c>
      <c r="L4" s="1">
        <f>[9]Sheet3!V29</f>
        <v>14.598779411596629</v>
      </c>
      <c r="N4" s="1">
        <f t="shared" si="0"/>
        <v>13.923133365869058</v>
      </c>
      <c r="P4">
        <v>200</v>
      </c>
      <c r="Q4">
        <v>13.923</v>
      </c>
      <c r="R4">
        <v>7.8659999999999997</v>
      </c>
      <c r="S4">
        <v>3.5179999999999998</v>
      </c>
    </row>
    <row r="5" spans="1:19" x14ac:dyDescent="0.25">
      <c r="A5">
        <v>200</v>
      </c>
      <c r="B5">
        <v>200</v>
      </c>
      <c r="C5">
        <v>20</v>
      </c>
      <c r="D5" s="2">
        <v>8.1782030180872987</v>
      </c>
      <c r="E5">
        <v>3</v>
      </c>
      <c r="G5">
        <v>300</v>
      </c>
      <c r="H5" s="1">
        <f>[5]Sheet3!V30</f>
        <v>30.223040978346699</v>
      </c>
      <c r="I5" s="1">
        <f>[6]Sheet3!V30</f>
        <v>10.376530470241098</v>
      </c>
      <c r="J5" s="1">
        <f>[7]Sheet3!V30</f>
        <v>21.39429065912481</v>
      </c>
      <c r="K5" s="1">
        <f>[8]Sheet3!V30</f>
        <v>7.2714640090942693</v>
      </c>
      <c r="L5" s="1">
        <f>[9]Sheet3!V30</f>
        <v>17.323324040035143</v>
      </c>
      <c r="N5" s="1">
        <f t="shared" si="0"/>
        <v>17.317730031368406</v>
      </c>
      <c r="P5">
        <v>300</v>
      </c>
      <c r="Q5">
        <v>17.318000000000001</v>
      </c>
      <c r="R5">
        <v>9.1140000000000008</v>
      </c>
      <c r="S5">
        <v>4.0759999999999996</v>
      </c>
    </row>
    <row r="6" spans="1:19" x14ac:dyDescent="0.25">
      <c r="A6">
        <v>100</v>
      </c>
      <c r="B6">
        <v>300</v>
      </c>
      <c r="C6">
        <v>20</v>
      </c>
      <c r="D6" s="2">
        <v>10.376530470241098</v>
      </c>
      <c r="E6">
        <v>3</v>
      </c>
      <c r="G6">
        <v>400</v>
      </c>
      <c r="H6" s="1">
        <f>[5]Sheet3!V31</f>
        <v>32.864652602543785</v>
      </c>
      <c r="I6" s="1">
        <f>[6]Sheet3!V31</f>
        <v>11.631623107210258</v>
      </c>
      <c r="J6" s="1">
        <f>[7]Sheet3!V31</f>
        <v>24.525084119217073</v>
      </c>
      <c r="K6" s="1">
        <f>[8]Sheet3!V31</f>
        <v>8.3788374063188158</v>
      </c>
      <c r="L6" s="1">
        <f>[9]Sheet3!V31</f>
        <v>18.878850219220489</v>
      </c>
      <c r="N6" s="1">
        <f t="shared" si="0"/>
        <v>19.255809490902084</v>
      </c>
      <c r="P6">
        <v>400</v>
      </c>
      <c r="Q6">
        <v>19.256</v>
      </c>
      <c r="R6">
        <v>9.8680000000000003</v>
      </c>
      <c r="S6">
        <v>4.4130000000000003</v>
      </c>
    </row>
    <row r="7" spans="1:19" x14ac:dyDescent="0.25">
      <c r="A7">
        <v>50</v>
      </c>
      <c r="B7">
        <v>400</v>
      </c>
      <c r="C7">
        <v>20</v>
      </c>
      <c r="D7" s="2">
        <v>11.631623107210258</v>
      </c>
      <c r="E7">
        <v>3</v>
      </c>
      <c r="G7">
        <v>500</v>
      </c>
      <c r="H7" s="1">
        <f>[5]Sheet3!V32</f>
        <v>34.573038941940013</v>
      </c>
      <c r="I7" s="1">
        <f>[6]Sheet3!V32</f>
        <v>12.443318170948716</v>
      </c>
      <c r="J7" s="1">
        <f>[7]Sheet3!V32</f>
        <v>26.549834741034307</v>
      </c>
      <c r="K7" s="1">
        <f>[8]Sheet3!V32</f>
        <v>9.0949993004822822</v>
      </c>
      <c r="L7" s="1">
        <f>[9]Sheet3!V32</f>
        <v>19.884842035258618</v>
      </c>
      <c r="N7" s="1">
        <f t="shared" si="0"/>
        <v>20.509206637932785</v>
      </c>
      <c r="P7">
        <v>500</v>
      </c>
      <c r="Q7">
        <v>20.509</v>
      </c>
      <c r="R7">
        <v>10.368</v>
      </c>
      <c r="S7">
        <v>4.6369999999999996</v>
      </c>
    </row>
    <row r="8" spans="1:19" x14ac:dyDescent="0.25">
      <c r="A8">
        <v>400</v>
      </c>
      <c r="B8">
        <v>500</v>
      </c>
      <c r="C8">
        <v>20</v>
      </c>
      <c r="D8" s="2">
        <v>12.443318170948716</v>
      </c>
      <c r="E8">
        <v>3</v>
      </c>
      <c r="G8">
        <v>600</v>
      </c>
      <c r="H8" s="1">
        <f>[5]Sheet3!V33</f>
        <v>35.768492754148255</v>
      </c>
      <c r="I8" s="1">
        <f>[6]Sheet3!V33</f>
        <v>13.011306766923839</v>
      </c>
      <c r="J8" s="1">
        <f>[7]Sheet3!V33</f>
        <v>27.966666398958846</v>
      </c>
      <c r="K8" s="1">
        <f>[8]Sheet3!V33</f>
        <v>9.5961379754956617</v>
      </c>
      <c r="L8" s="1">
        <f>[9]Sheet3!V33</f>
        <v>20.588790974558897</v>
      </c>
      <c r="N8" s="1">
        <f t="shared" si="0"/>
        <v>21.386278974017102</v>
      </c>
      <c r="P8">
        <v>600</v>
      </c>
      <c r="Q8">
        <v>21.385999999999999</v>
      </c>
      <c r="R8">
        <v>10.723000000000001</v>
      </c>
      <c r="S8">
        <v>4.7949999999999999</v>
      </c>
    </row>
    <row r="9" spans="1:19" x14ac:dyDescent="0.25">
      <c r="A9">
        <v>500</v>
      </c>
      <c r="B9">
        <v>600</v>
      </c>
      <c r="C9">
        <v>20</v>
      </c>
      <c r="D9" s="2">
        <v>13.011306766923839</v>
      </c>
      <c r="E9">
        <v>3</v>
      </c>
      <c r="G9">
        <v>700</v>
      </c>
      <c r="H9" s="1">
        <f>[5]Sheet3!V34</f>
        <v>36.651868630281626</v>
      </c>
      <c r="I9" s="1">
        <f>[6]Sheet3!V34</f>
        <v>13.431019698096366</v>
      </c>
      <c r="J9" s="1">
        <f>[7]Sheet3!V34</f>
        <v>29.013628560416731</v>
      </c>
      <c r="K9" s="1">
        <f>[8]Sheet3!V34</f>
        <v>9.9664524214268866</v>
      </c>
      <c r="L9" s="1">
        <f>[9]Sheet3!V34</f>
        <v>21.108971264802708</v>
      </c>
      <c r="N9" s="1">
        <f t="shared" si="0"/>
        <v>22.034388115004862</v>
      </c>
      <c r="P9">
        <v>700</v>
      </c>
      <c r="Q9">
        <v>22.033999999999999</v>
      </c>
      <c r="R9">
        <v>10.987</v>
      </c>
      <c r="S9">
        <v>4.9139999999999997</v>
      </c>
    </row>
    <row r="10" spans="1:19" x14ac:dyDescent="0.25">
      <c r="A10">
        <v>600</v>
      </c>
      <c r="B10">
        <v>700</v>
      </c>
      <c r="C10">
        <v>20</v>
      </c>
      <c r="D10" s="2">
        <v>13.431019698096366</v>
      </c>
      <c r="E10">
        <v>3</v>
      </c>
      <c r="G10">
        <v>800</v>
      </c>
      <c r="H10" s="1">
        <f>[5]Sheet3!V35</f>
        <v>37.331261085836232</v>
      </c>
      <c r="I10" s="1">
        <f>[6]Sheet3!V35</f>
        <v>13.753815244863452</v>
      </c>
      <c r="J10" s="1">
        <f>[7]Sheet3!V35</f>
        <v>29.81883301863564</v>
      </c>
      <c r="K10" s="1">
        <f>[8]Sheet3!V35</f>
        <v>10.251256260365512</v>
      </c>
      <c r="L10" s="1">
        <f>[9]Sheet3!V35</f>
        <v>21.509034900530168</v>
      </c>
      <c r="N10" s="1">
        <f t="shared" si="0"/>
        <v>22.532840102046201</v>
      </c>
      <c r="P10">
        <v>800</v>
      </c>
      <c r="Q10">
        <v>22.533000000000001</v>
      </c>
      <c r="R10">
        <v>11.192</v>
      </c>
      <c r="S10">
        <v>5.0049999999999999</v>
      </c>
    </row>
    <row r="11" spans="1:19" x14ac:dyDescent="0.25">
      <c r="A11">
        <v>700</v>
      </c>
      <c r="B11">
        <v>800</v>
      </c>
      <c r="C11">
        <v>20</v>
      </c>
      <c r="D11" s="2">
        <v>13.753815244863452</v>
      </c>
      <c r="E11">
        <v>3</v>
      </c>
      <c r="G11">
        <v>900</v>
      </c>
      <c r="H11" s="1">
        <f>[5]Sheet3!V36</f>
        <v>37.870010801656989</v>
      </c>
      <c r="I11" s="1">
        <f>[6]Sheet3!V36</f>
        <v>14.009788074215825</v>
      </c>
      <c r="J11" s="1">
        <f>[7]Sheet3!V36</f>
        <v>30.457350078247241</v>
      </c>
      <c r="K11" s="1">
        <f>[8]Sheet3!V36</f>
        <v>10.477102140811134</v>
      </c>
      <c r="L11" s="1">
        <f>[9]Sheet3!V36</f>
        <v>21.8262803575502</v>
      </c>
      <c r="N11" s="1">
        <f t="shared" si="0"/>
        <v>22.928106290496281</v>
      </c>
      <c r="P11">
        <v>900</v>
      </c>
      <c r="Q11">
        <v>22.928000000000001</v>
      </c>
      <c r="R11">
        <v>11.355</v>
      </c>
      <c r="S11">
        <v>5.0780000000000003</v>
      </c>
    </row>
    <row r="12" spans="1:19" x14ac:dyDescent="0.25">
      <c r="A12">
        <v>800</v>
      </c>
      <c r="B12">
        <v>900</v>
      </c>
      <c r="C12">
        <v>20</v>
      </c>
      <c r="D12" s="2">
        <v>14.009788074215825</v>
      </c>
      <c r="E12">
        <v>3</v>
      </c>
      <c r="G12">
        <v>1000</v>
      </c>
      <c r="H12" s="1">
        <f>[5]Sheet3!V37</f>
        <v>38.307693639030802</v>
      </c>
      <c r="I12" s="1">
        <f>[6]Sheet3!V37</f>
        <v>14.217741621014214</v>
      </c>
      <c r="J12" s="1">
        <f>[7]Sheet3!V37</f>
        <v>30.97608438131159</v>
      </c>
      <c r="K12" s="1">
        <f>[8]Sheet3!V37</f>
        <v>10.660580410701336</v>
      </c>
      <c r="L12" s="1">
        <f>[9]Sheet3!V37</f>
        <v>22.084012079154821</v>
      </c>
      <c r="N12" s="1">
        <f t="shared" si="0"/>
        <v>23.249222426242554</v>
      </c>
      <c r="P12">
        <v>1000</v>
      </c>
      <c r="Q12">
        <v>23.248999999999999</v>
      </c>
      <c r="R12">
        <v>11.488</v>
      </c>
      <c r="S12">
        <v>5.1369999999999996</v>
      </c>
    </row>
    <row r="13" spans="1:19" x14ac:dyDescent="0.25">
      <c r="A13">
        <v>900</v>
      </c>
      <c r="B13">
        <v>1000</v>
      </c>
      <c r="C13">
        <v>20</v>
      </c>
      <c r="D13" s="2">
        <v>14.217741621014214</v>
      </c>
      <c r="E13">
        <v>3</v>
      </c>
    </row>
    <row r="14" spans="1:19" x14ac:dyDescent="0.25">
      <c r="A14">
        <v>400</v>
      </c>
      <c r="B14">
        <v>50</v>
      </c>
      <c r="C14">
        <v>20</v>
      </c>
      <c r="D14" s="2">
        <v>0.64040823401401825</v>
      </c>
      <c r="E14">
        <v>4</v>
      </c>
      <c r="I14" s="1">
        <v>-3.4468963632876886</v>
      </c>
      <c r="L14">
        <v>0.64040823401401825</v>
      </c>
      <c r="N14" s="1">
        <f>AVERAGE(H14:L14)</f>
        <v>-1.4032440646368352</v>
      </c>
      <c r="R14">
        <f>_xlfn.STDEV.P(I14,L14)</f>
        <v>2.0436522986508536</v>
      </c>
      <c r="S14">
        <f>_xlfn.STDEV.P(I14,L14)/SQRT(COUNT(I14,L14))</f>
        <v>1.4450803987634939</v>
      </c>
    </row>
    <row r="15" spans="1:19" x14ac:dyDescent="0.25">
      <c r="A15">
        <v>300</v>
      </c>
      <c r="B15">
        <v>100</v>
      </c>
      <c r="C15">
        <v>20</v>
      </c>
      <c r="D15" s="2">
        <v>8.0044156906970585</v>
      </c>
      <c r="E15">
        <v>4</v>
      </c>
      <c r="I15" s="1">
        <v>1.5513301595865041</v>
      </c>
      <c r="L15">
        <v>8.0044156906970585</v>
      </c>
      <c r="N15" s="1">
        <f t="shared" ref="N15:N24" si="1">AVERAGE(H15:L15)</f>
        <v>4.7778729251417813</v>
      </c>
      <c r="R15">
        <f t="shared" ref="R15:R24" si="2">_xlfn.STDEV.P(I15,L15)</f>
        <v>3.2265427655552776</v>
      </c>
      <c r="S15">
        <f t="shared" ref="S15:S24" si="3">_xlfn.STDEV.P(I15,L15)/SQRT(COUNT(I15,L15))</f>
        <v>2.2815102693125335</v>
      </c>
    </row>
    <row r="16" spans="1:19" x14ac:dyDescent="0.25">
      <c r="A16">
        <v>200</v>
      </c>
      <c r="B16">
        <v>200</v>
      </c>
      <c r="C16">
        <v>20</v>
      </c>
      <c r="D16" s="2">
        <v>14.598779411596629</v>
      </c>
      <c r="E16">
        <v>4</v>
      </c>
      <c r="I16" s="1">
        <v>8.1782030180872987</v>
      </c>
      <c r="L16">
        <v>14.598779411596629</v>
      </c>
      <c r="N16" s="1">
        <f t="shared" si="1"/>
        <v>11.388491214841963</v>
      </c>
      <c r="R16">
        <f t="shared" si="2"/>
        <v>3.2102881967546688</v>
      </c>
      <c r="S16">
        <f t="shared" si="3"/>
        <v>2.2700165534883596</v>
      </c>
    </row>
    <row r="17" spans="1:19" x14ac:dyDescent="0.25">
      <c r="A17">
        <v>100</v>
      </c>
      <c r="B17">
        <v>300</v>
      </c>
      <c r="C17">
        <v>20</v>
      </c>
      <c r="D17" s="2">
        <v>17.323324040035143</v>
      </c>
      <c r="E17">
        <v>4</v>
      </c>
      <c r="I17" s="1">
        <v>10.376530470241098</v>
      </c>
      <c r="L17">
        <v>17.323324040035143</v>
      </c>
      <c r="N17" s="1">
        <f t="shared" si="1"/>
        <v>13.84992725513812</v>
      </c>
      <c r="R17">
        <f t="shared" si="2"/>
        <v>3.4733967848970289</v>
      </c>
      <c r="S17">
        <f t="shared" si="3"/>
        <v>2.4560624203522408</v>
      </c>
    </row>
    <row r="18" spans="1:19" x14ac:dyDescent="0.25">
      <c r="A18">
        <v>50</v>
      </c>
      <c r="B18">
        <v>400</v>
      </c>
      <c r="C18">
        <v>20</v>
      </c>
      <c r="D18" s="2">
        <v>18.878850219220489</v>
      </c>
      <c r="E18">
        <v>4</v>
      </c>
      <c r="I18" s="1">
        <v>11.631623107210258</v>
      </c>
      <c r="L18">
        <v>18.878850219220489</v>
      </c>
      <c r="N18" s="1">
        <f t="shared" si="1"/>
        <v>15.255236663215374</v>
      </c>
      <c r="R18">
        <f t="shared" si="2"/>
        <v>3.6236135560051124</v>
      </c>
      <c r="S18">
        <f t="shared" si="3"/>
        <v>2.562281717850714</v>
      </c>
    </row>
    <row r="19" spans="1:19" x14ac:dyDescent="0.25">
      <c r="A19">
        <v>400</v>
      </c>
      <c r="B19">
        <v>500</v>
      </c>
      <c r="C19">
        <v>20</v>
      </c>
      <c r="D19" s="2">
        <v>19.884842035258618</v>
      </c>
      <c r="E19">
        <v>4</v>
      </c>
      <c r="I19" s="1">
        <v>12.443318170948716</v>
      </c>
      <c r="L19">
        <v>19.884842035258618</v>
      </c>
      <c r="N19" s="1">
        <f t="shared" si="1"/>
        <v>16.164080103103668</v>
      </c>
      <c r="R19">
        <f t="shared" si="2"/>
        <v>3.7207619321549528</v>
      </c>
      <c r="S19">
        <f t="shared" si="3"/>
        <v>2.6309759934075276</v>
      </c>
    </row>
    <row r="20" spans="1:19" x14ac:dyDescent="0.25">
      <c r="A20">
        <v>500</v>
      </c>
      <c r="B20">
        <v>600</v>
      </c>
      <c r="C20">
        <v>20</v>
      </c>
      <c r="D20" s="2">
        <v>20.588790974558897</v>
      </c>
      <c r="E20">
        <v>4</v>
      </c>
      <c r="I20" s="1">
        <v>13.011306766923839</v>
      </c>
      <c r="L20">
        <v>20.588790974558897</v>
      </c>
      <c r="N20" s="1">
        <f t="shared" si="1"/>
        <v>16.800048870741367</v>
      </c>
      <c r="R20">
        <f t="shared" si="2"/>
        <v>3.7887421038175333</v>
      </c>
      <c r="S20">
        <f t="shared" si="3"/>
        <v>2.6790452337763639</v>
      </c>
    </row>
    <row r="21" spans="1:19" x14ac:dyDescent="0.25">
      <c r="A21">
        <v>600</v>
      </c>
      <c r="B21">
        <v>700</v>
      </c>
      <c r="C21">
        <v>20</v>
      </c>
      <c r="D21" s="2">
        <v>21.108971264802708</v>
      </c>
      <c r="E21">
        <v>4</v>
      </c>
      <c r="I21" s="1">
        <v>13.431019698096366</v>
      </c>
      <c r="L21">
        <v>21.108971264802708</v>
      </c>
      <c r="N21" s="1">
        <f t="shared" si="1"/>
        <v>17.269995481449538</v>
      </c>
      <c r="R21">
        <f t="shared" si="2"/>
        <v>3.838975783353165</v>
      </c>
      <c r="S21">
        <f t="shared" si="3"/>
        <v>2.7145658092199612</v>
      </c>
    </row>
    <row r="22" spans="1:19" x14ac:dyDescent="0.25">
      <c r="A22">
        <v>700</v>
      </c>
      <c r="B22">
        <v>800</v>
      </c>
      <c r="C22">
        <v>20</v>
      </c>
      <c r="D22" s="2">
        <v>21.509034900530168</v>
      </c>
      <c r="E22">
        <v>4</v>
      </c>
      <c r="I22" s="1">
        <v>13.753815244863452</v>
      </c>
      <c r="L22">
        <v>21.509034900530168</v>
      </c>
      <c r="N22" s="1">
        <f t="shared" si="1"/>
        <v>17.63142507269681</v>
      </c>
      <c r="R22">
        <f t="shared" si="2"/>
        <v>3.8776098278333553</v>
      </c>
      <c r="S22">
        <f t="shared" si="3"/>
        <v>2.7418842040565665</v>
      </c>
    </row>
    <row r="23" spans="1:19" x14ac:dyDescent="0.25">
      <c r="A23">
        <v>800</v>
      </c>
      <c r="B23">
        <v>900</v>
      </c>
      <c r="C23">
        <v>20</v>
      </c>
      <c r="D23" s="2">
        <v>21.8262803575502</v>
      </c>
      <c r="E23">
        <v>4</v>
      </c>
      <c r="I23" s="1">
        <v>14.009788074215825</v>
      </c>
      <c r="L23">
        <v>21.8262803575502</v>
      </c>
      <c r="N23" s="1">
        <f t="shared" si="1"/>
        <v>17.918034215883011</v>
      </c>
      <c r="R23">
        <f t="shared" si="2"/>
        <v>3.9082461416671936</v>
      </c>
      <c r="S23">
        <f t="shared" si="3"/>
        <v>2.7635473493190328</v>
      </c>
    </row>
    <row r="24" spans="1:19" x14ac:dyDescent="0.25">
      <c r="A24">
        <v>900</v>
      </c>
      <c r="B24">
        <v>1000</v>
      </c>
      <c r="C24">
        <v>20</v>
      </c>
      <c r="D24" s="2">
        <v>22.084012079154821</v>
      </c>
      <c r="E24">
        <v>4</v>
      </c>
      <c r="I24" s="1">
        <v>14.217741621014214</v>
      </c>
      <c r="L24">
        <v>22.084012079154821</v>
      </c>
      <c r="N24" s="1">
        <f t="shared" si="1"/>
        <v>18.150876850084519</v>
      </c>
      <c r="R24">
        <f t="shared" si="2"/>
        <v>3.9331352290702961</v>
      </c>
      <c r="S24">
        <f t="shared" si="3"/>
        <v>2.781146591799311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0A67-6383-4557-942B-D6DAE6191EB0}">
  <dimension ref="A1:S24"/>
  <sheetViews>
    <sheetView workbookViewId="0">
      <selection activeCell="J13" sqref="J13"/>
    </sheetView>
  </sheetViews>
  <sheetFormatPr defaultRowHeight="15" x14ac:dyDescent="0.25"/>
  <sheetData>
    <row r="1" spans="1:19" x14ac:dyDescent="0.25">
      <c r="G1" t="s">
        <v>0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N1" t="s">
        <v>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s="4" t="s">
        <v>6</v>
      </c>
      <c r="B2" t="s">
        <v>0</v>
      </c>
      <c r="C2" s="4" t="s">
        <v>7</v>
      </c>
      <c r="D2" t="s">
        <v>1</v>
      </c>
      <c r="E2" t="s">
        <v>8</v>
      </c>
      <c r="G2">
        <v>50</v>
      </c>
      <c r="H2" s="1">
        <f>[10]Sheet3!V27</f>
        <v>0.95616827739607779</v>
      </c>
      <c r="I2" s="1">
        <f>[11]Sheet3!V27</f>
        <v>-1.1746581055214589</v>
      </c>
      <c r="J2" s="1">
        <f>[12]Sheet3!V27</f>
        <v>-6.1557818502335362</v>
      </c>
      <c r="K2" s="1">
        <f>[13]Sheet3!V27</f>
        <v>-10.039989664088461</v>
      </c>
      <c r="L2" s="1">
        <f>[14]Sheet3!V27</f>
        <v>-4.3195714688148161</v>
      </c>
      <c r="N2" s="1">
        <f>AVERAGE(H2:L2)</f>
        <v>-4.1467665622524397</v>
      </c>
      <c r="P2">
        <v>50</v>
      </c>
      <c r="Q2">
        <v>-4.1470000000000002</v>
      </c>
      <c r="R2">
        <v>4.2919999999999998</v>
      </c>
      <c r="S2">
        <v>1.919</v>
      </c>
    </row>
    <row r="3" spans="1:19" x14ac:dyDescent="0.25">
      <c r="A3">
        <v>400</v>
      </c>
      <c r="B3">
        <v>50</v>
      </c>
      <c r="C3">
        <v>20</v>
      </c>
      <c r="D3" s="2">
        <v>0.95616827739607779</v>
      </c>
      <c r="E3">
        <v>5</v>
      </c>
      <c r="G3">
        <v>100</v>
      </c>
      <c r="H3" s="1">
        <f>[10]Sheet3!V28</f>
        <v>6.6700435327474459</v>
      </c>
      <c r="I3" s="1">
        <f>[11]Sheet3!V28</f>
        <v>3.7045079203577878</v>
      </c>
      <c r="J3" s="1">
        <f>[12]Sheet3!V28</f>
        <v>-2.9966928532942232</v>
      </c>
      <c r="K3" s="1">
        <f>[13]Sheet3!V28</f>
        <v>-5.3307998553013505</v>
      </c>
      <c r="L3" s="1">
        <f>[14]Sheet3!V28</f>
        <v>-2.054936241596347</v>
      </c>
      <c r="N3" s="1">
        <f t="shared" ref="N3:N12" si="0">AVERAGE(H3:L3)</f>
        <v>-1.5754994173374115E-3</v>
      </c>
      <c r="P3">
        <v>100</v>
      </c>
      <c r="Q3">
        <v>-1.58E-3</v>
      </c>
      <c r="R3">
        <v>4.9960000000000004</v>
      </c>
      <c r="S3">
        <v>2.234</v>
      </c>
    </row>
    <row r="4" spans="1:19" x14ac:dyDescent="0.25">
      <c r="A4">
        <v>300</v>
      </c>
      <c r="B4">
        <v>100</v>
      </c>
      <c r="C4">
        <v>20</v>
      </c>
      <c r="D4" s="2">
        <v>6.6700435327474459</v>
      </c>
      <c r="E4">
        <v>5</v>
      </c>
      <c r="G4">
        <v>200</v>
      </c>
      <c r="H4" s="1">
        <f>[10]Sheet3!V29</f>
        <v>12.689640938212174</v>
      </c>
      <c r="I4" s="1">
        <f>[11]Sheet3!V29</f>
        <v>8.399880785430355</v>
      </c>
      <c r="J4" s="1">
        <f>[12]Sheet3!V29</f>
        <v>1.0117770838386297</v>
      </c>
      <c r="K4" s="1">
        <f>[13]Sheet3!V29</f>
        <v>0.98798556661754233</v>
      </c>
      <c r="L4" s="1">
        <f>[14]Sheet3!V29</f>
        <v>0.68276284477124971</v>
      </c>
      <c r="N4" s="1">
        <f t="shared" si="0"/>
        <v>4.7544094437739899</v>
      </c>
      <c r="P4">
        <v>200</v>
      </c>
      <c r="Q4">
        <v>4.7539999999999996</v>
      </c>
      <c r="R4">
        <v>5.5010000000000003</v>
      </c>
      <c r="S4">
        <v>2.46</v>
      </c>
    </row>
    <row r="5" spans="1:19" x14ac:dyDescent="0.25">
      <c r="A5">
        <v>200</v>
      </c>
      <c r="B5">
        <v>200</v>
      </c>
      <c r="C5">
        <v>20</v>
      </c>
      <c r="D5" s="2">
        <v>12.689640938212174</v>
      </c>
      <c r="E5">
        <v>5</v>
      </c>
      <c r="G5">
        <v>300</v>
      </c>
      <c r="H5" s="1">
        <f>[10]Sheet3!V30</f>
        <v>14.950194100764802</v>
      </c>
      <c r="I5" s="1">
        <f>[11]Sheet3!V30</f>
        <v>10.25800938581316</v>
      </c>
      <c r="J5" s="1">
        <f>[12]Sheet3!V30</f>
        <v>2.3720025755600576</v>
      </c>
      <c r="K5" s="1">
        <f>[13]Sheet3!V30</f>
        <v>3.0713808961993134</v>
      </c>
      <c r="L5" s="1">
        <f>[14]Sheet3!V30</f>
        <v>1.6358163140283777</v>
      </c>
      <c r="N5" s="1">
        <f t="shared" si="0"/>
        <v>6.4574806544731418</v>
      </c>
      <c r="P5">
        <v>300</v>
      </c>
      <c r="Q5">
        <v>6.4569999999999999</v>
      </c>
      <c r="R5">
        <v>5.8730000000000002</v>
      </c>
      <c r="S5">
        <v>2.6269999999999998</v>
      </c>
    </row>
    <row r="6" spans="1:19" x14ac:dyDescent="0.25">
      <c r="A6">
        <v>100</v>
      </c>
      <c r="B6">
        <v>300</v>
      </c>
      <c r="C6">
        <v>20</v>
      </c>
      <c r="D6" s="2">
        <v>14.950194100764802</v>
      </c>
      <c r="E6">
        <v>5</v>
      </c>
      <c r="G6">
        <v>400</v>
      </c>
      <c r="H6" s="1">
        <f>[10]Sheet3!V31</f>
        <v>16.240813306296456</v>
      </c>
      <c r="I6" s="1">
        <f>[11]Sheet3!V31</f>
        <v>11.318872053291283</v>
      </c>
      <c r="J6" s="1">
        <f>[12]Sheet3!V31</f>
        <v>3.1485970713457911</v>
      </c>
      <c r="K6" s="1">
        <f>[13]Sheet3!V31</f>
        <v>4.2608552556684298</v>
      </c>
      <c r="L6" s="1">
        <f>[14]Sheet3!V31</f>
        <v>2.1799438009187373</v>
      </c>
      <c r="N6" s="1">
        <f t="shared" si="0"/>
        <v>7.4298162975041393</v>
      </c>
      <c r="P6">
        <v>400</v>
      </c>
      <c r="Q6">
        <v>7.43</v>
      </c>
      <c r="R6">
        <v>6.0970000000000004</v>
      </c>
      <c r="S6">
        <v>2.7269999999999999</v>
      </c>
    </row>
    <row r="7" spans="1:19" x14ac:dyDescent="0.25">
      <c r="A7">
        <v>50</v>
      </c>
      <c r="B7">
        <v>400</v>
      </c>
      <c r="C7">
        <v>20</v>
      </c>
      <c r="D7" s="2">
        <v>16.240813306296456</v>
      </c>
      <c r="E7">
        <v>5</v>
      </c>
      <c r="G7">
        <v>500</v>
      </c>
      <c r="H7" s="1">
        <f>[10]Sheet3!V32</f>
        <v>17.075484156430548</v>
      </c>
      <c r="I7" s="1">
        <f>[11]Sheet3!V32</f>
        <v>12.004954470742007</v>
      </c>
      <c r="J7" s="1">
        <f>[12]Sheet3!V32</f>
        <v>3.6508372249315437</v>
      </c>
      <c r="K7" s="1">
        <f>[13]Sheet3!V32</f>
        <v>5.0301135857595458</v>
      </c>
      <c r="L7" s="1">
        <f>[14]Sheet3!V32</f>
        <v>2.531842602763251</v>
      </c>
      <c r="N7" s="1">
        <f t="shared" si="0"/>
        <v>8.0586464081253784</v>
      </c>
      <c r="P7">
        <v>500</v>
      </c>
      <c r="Q7">
        <v>8.0589999999999993</v>
      </c>
      <c r="R7">
        <v>6.2450000000000001</v>
      </c>
      <c r="S7">
        <v>2.7930000000000001</v>
      </c>
    </row>
    <row r="8" spans="1:19" x14ac:dyDescent="0.25">
      <c r="A8">
        <v>400</v>
      </c>
      <c r="B8">
        <v>500</v>
      </c>
      <c r="C8">
        <v>20</v>
      </c>
      <c r="D8" s="2">
        <v>17.075484156430548</v>
      </c>
      <c r="E8">
        <v>5</v>
      </c>
      <c r="G8">
        <v>600</v>
      </c>
      <c r="H8" s="1">
        <f>[10]Sheet3!V33</f>
        <v>17.659550199761551</v>
      </c>
      <c r="I8" s="1">
        <f>[11]Sheet3!V33</f>
        <v>12.48504484755945</v>
      </c>
      <c r="J8" s="1">
        <f>[12]Sheet3!V33</f>
        <v>4.0022828507847263</v>
      </c>
      <c r="K8" s="1">
        <f>[13]Sheet3!V33</f>
        <v>5.5684068172573813</v>
      </c>
      <c r="L8" s="1">
        <f>[14]Sheet3!V33</f>
        <v>2.7780859462479608</v>
      </c>
      <c r="N8" s="1">
        <f t="shared" si="0"/>
        <v>8.4986741323222148</v>
      </c>
      <c r="P8">
        <v>600</v>
      </c>
      <c r="Q8">
        <v>8.4990000000000006</v>
      </c>
      <c r="R8">
        <v>6.351</v>
      </c>
      <c r="S8">
        <v>2.84</v>
      </c>
    </row>
    <row r="9" spans="1:19" x14ac:dyDescent="0.25">
      <c r="A9">
        <v>500</v>
      </c>
      <c r="B9">
        <v>600</v>
      </c>
      <c r="C9">
        <v>20</v>
      </c>
      <c r="D9" s="2">
        <v>17.659550199761551</v>
      </c>
      <c r="E9">
        <v>5</v>
      </c>
      <c r="G9">
        <v>700</v>
      </c>
      <c r="H9" s="1">
        <f>[10]Sheet3!V34</f>
        <v>18.091143497200807</v>
      </c>
      <c r="I9" s="1">
        <f>[11]Sheet3!V34</f>
        <v>12.839805736615396</v>
      </c>
      <c r="J9" s="1">
        <f>[12]Sheet3!V34</f>
        <v>4.2619822088701893</v>
      </c>
      <c r="K9" s="1">
        <f>[13]Sheet3!V34</f>
        <v>5.966176476055578</v>
      </c>
      <c r="L9" s="1">
        <f>[14]Sheet3!V34</f>
        <v>2.9600464930055201</v>
      </c>
      <c r="N9" s="1">
        <f t="shared" si="0"/>
        <v>8.8238308823494993</v>
      </c>
      <c r="P9">
        <v>700</v>
      </c>
      <c r="Q9">
        <v>8.8239999999999998</v>
      </c>
      <c r="R9">
        <v>6.43</v>
      </c>
      <c r="S9">
        <v>2.8759999999999999</v>
      </c>
    </row>
    <row r="10" spans="1:19" x14ac:dyDescent="0.25">
      <c r="A10">
        <v>600</v>
      </c>
      <c r="B10">
        <v>700</v>
      </c>
      <c r="C10">
        <v>20</v>
      </c>
      <c r="D10" s="2">
        <v>18.091143497200807</v>
      </c>
      <c r="E10">
        <v>5</v>
      </c>
      <c r="G10">
        <v>800</v>
      </c>
      <c r="H10" s="1">
        <f>[10]Sheet3!V35</f>
        <v>18.42307607320868</v>
      </c>
      <c r="I10" s="1">
        <f>[11]Sheet3!V35</f>
        <v>13.112647545025911</v>
      </c>
      <c r="J10" s="1">
        <f>[12]Sheet3!V35</f>
        <v>4.4617134777021201</v>
      </c>
      <c r="K10" s="1">
        <f>[13]Sheet3!V35</f>
        <v>6.2720957484030375</v>
      </c>
      <c r="L10" s="1">
        <f>[14]Sheet3!V35</f>
        <v>3.0999898919771836</v>
      </c>
      <c r="N10" s="1">
        <f t="shared" si="0"/>
        <v>9.0739045472633855</v>
      </c>
      <c r="P10">
        <v>800</v>
      </c>
      <c r="Q10">
        <v>9.0739999999999998</v>
      </c>
      <c r="R10">
        <v>6.4909999999999997</v>
      </c>
      <c r="S10">
        <v>2.903</v>
      </c>
    </row>
    <row r="11" spans="1:19" x14ac:dyDescent="0.25">
      <c r="A11">
        <v>700</v>
      </c>
      <c r="B11">
        <v>800</v>
      </c>
      <c r="C11">
        <v>20</v>
      </c>
      <c r="D11" s="2">
        <v>18.42307607320868</v>
      </c>
      <c r="E11">
        <v>5</v>
      </c>
      <c r="G11">
        <v>900</v>
      </c>
      <c r="H11" s="1">
        <f>[10]Sheet3!V36</f>
        <v>18.686294452414714</v>
      </c>
      <c r="I11" s="1">
        <f>[11]Sheet3!V36</f>
        <v>13.329007684947083</v>
      </c>
      <c r="J11" s="1">
        <f>[12]Sheet3!V36</f>
        <v>4.620097874590777</v>
      </c>
      <c r="K11" s="1">
        <f>[13]Sheet3!V36</f>
        <v>6.5146859033183464</v>
      </c>
      <c r="L11" s="1">
        <f>[14]Sheet3!V36</f>
        <v>3.2109632562095358</v>
      </c>
      <c r="N11" s="1">
        <f t="shared" si="0"/>
        <v>9.2722098342960919</v>
      </c>
      <c r="P11">
        <v>900</v>
      </c>
      <c r="Q11">
        <v>9.2720000000000002</v>
      </c>
      <c r="R11">
        <v>6.54</v>
      </c>
      <c r="S11">
        <v>2.9249999999999998</v>
      </c>
    </row>
    <row r="12" spans="1:19" x14ac:dyDescent="0.25">
      <c r="A12">
        <v>800</v>
      </c>
      <c r="B12">
        <v>900</v>
      </c>
      <c r="C12">
        <v>20</v>
      </c>
      <c r="D12" s="2">
        <v>18.686294452414714</v>
      </c>
      <c r="E12">
        <v>5</v>
      </c>
      <c r="G12">
        <v>1000</v>
      </c>
      <c r="H12" s="1">
        <f>[10]Sheet3!V37</f>
        <v>18.900134318454036</v>
      </c>
      <c r="I12" s="1">
        <f>[11]Sheet3!V37</f>
        <v>13.504779694016321</v>
      </c>
      <c r="J12" s="1">
        <f>[12]Sheet3!V37</f>
        <v>4.7487701136477574</v>
      </c>
      <c r="K12" s="1">
        <f>[13]Sheet3!V37</f>
        <v>6.7117673016083312</v>
      </c>
      <c r="L12" s="1">
        <f>[14]Sheet3!V37</f>
        <v>3.30111854632628</v>
      </c>
      <c r="N12" s="1">
        <f t="shared" si="0"/>
        <v>9.4333139948105451</v>
      </c>
      <c r="P12">
        <v>1000</v>
      </c>
      <c r="Q12">
        <v>9.4329999999999998</v>
      </c>
      <c r="R12">
        <v>6.5789999999999997</v>
      </c>
      <c r="S12">
        <v>2.9420000000000002</v>
      </c>
    </row>
    <row r="13" spans="1:19" x14ac:dyDescent="0.25">
      <c r="A13">
        <v>900</v>
      </c>
      <c r="B13">
        <v>1000</v>
      </c>
      <c r="C13">
        <v>20</v>
      </c>
      <c r="D13" s="2">
        <v>18.900134318454036</v>
      </c>
      <c r="E13">
        <v>5</v>
      </c>
    </row>
    <row r="14" spans="1:19" x14ac:dyDescent="0.25">
      <c r="A14">
        <v>400</v>
      </c>
      <c r="B14">
        <v>50</v>
      </c>
      <c r="C14">
        <v>20</v>
      </c>
      <c r="D14" s="2">
        <v>-1.1746581055214589</v>
      </c>
      <c r="E14">
        <v>6</v>
      </c>
      <c r="H14">
        <v>0.95616827739607779</v>
      </c>
      <c r="I14">
        <v>-1.1746581055214589</v>
      </c>
      <c r="N14" s="1">
        <f>AVERAGE(H14:I14)</f>
        <v>-0.10924491406269055</v>
      </c>
      <c r="R14">
        <f>_xlfn.STDEV.P(H14:I14)</f>
        <v>1.0654131914587683</v>
      </c>
      <c r="S14">
        <f>_xlfn.STDEV.P(H14:I14)/SQRT(COUNT(H14:I14))</f>
        <v>0.7533608924460965</v>
      </c>
    </row>
    <row r="15" spans="1:19" x14ac:dyDescent="0.25">
      <c r="A15">
        <v>300</v>
      </c>
      <c r="B15">
        <v>100</v>
      </c>
      <c r="C15">
        <v>20</v>
      </c>
      <c r="D15" s="2">
        <v>3.7045079203577878</v>
      </c>
      <c r="E15">
        <v>6</v>
      </c>
      <c r="H15">
        <v>6.6700435327474459</v>
      </c>
      <c r="I15">
        <v>3.7045079203577878</v>
      </c>
      <c r="N15" s="1">
        <f t="shared" ref="N15:N24" si="1">AVERAGE(H15:I15)</f>
        <v>5.1872757265526168</v>
      </c>
      <c r="R15">
        <f t="shared" ref="R15:R24" si="2">_xlfn.STDEV.P(H15:I15)</f>
        <v>1.4827678061948295</v>
      </c>
      <c r="S15">
        <f t="shared" ref="S15:S24" si="3">_xlfn.STDEV.P(H15:I15)/SQRT(COUNT(H15:I15))</f>
        <v>1.0484751706854643</v>
      </c>
    </row>
    <row r="16" spans="1:19" x14ac:dyDescent="0.25">
      <c r="A16">
        <v>200</v>
      </c>
      <c r="B16">
        <v>200</v>
      </c>
      <c r="C16">
        <v>20</v>
      </c>
      <c r="D16" s="2">
        <v>8.399880785430355</v>
      </c>
      <c r="E16">
        <v>6</v>
      </c>
      <c r="H16">
        <v>12.689640938212174</v>
      </c>
      <c r="I16">
        <v>8.399880785430355</v>
      </c>
      <c r="N16" s="1">
        <f t="shared" si="1"/>
        <v>10.544760861821263</v>
      </c>
      <c r="R16">
        <f t="shared" si="2"/>
        <v>2.1448800763909133</v>
      </c>
      <c r="S16">
        <f t="shared" si="3"/>
        <v>1.5166592468479347</v>
      </c>
    </row>
    <row r="17" spans="1:19" x14ac:dyDescent="0.25">
      <c r="A17">
        <v>100</v>
      </c>
      <c r="B17">
        <v>300</v>
      </c>
      <c r="C17">
        <v>20</v>
      </c>
      <c r="D17" s="2">
        <v>10.25800938581316</v>
      </c>
      <c r="E17">
        <v>6</v>
      </c>
      <c r="H17">
        <v>14.950194100764802</v>
      </c>
      <c r="I17">
        <v>10.25800938581316</v>
      </c>
      <c r="N17" s="1">
        <f t="shared" si="1"/>
        <v>12.604101743288982</v>
      </c>
      <c r="R17">
        <f t="shared" si="2"/>
        <v>2.3460923574758148</v>
      </c>
      <c r="S17">
        <f t="shared" si="3"/>
        <v>1.6589378152610823</v>
      </c>
    </row>
    <row r="18" spans="1:19" x14ac:dyDescent="0.25">
      <c r="A18">
        <v>50</v>
      </c>
      <c r="B18">
        <v>400</v>
      </c>
      <c r="C18">
        <v>20</v>
      </c>
      <c r="D18" s="2">
        <v>11.318872053291283</v>
      </c>
      <c r="E18">
        <v>6</v>
      </c>
      <c r="H18">
        <v>16.240813306296456</v>
      </c>
      <c r="I18">
        <v>11.318872053291283</v>
      </c>
      <c r="N18" s="1">
        <f t="shared" si="1"/>
        <v>13.77984267979387</v>
      </c>
      <c r="R18">
        <f t="shared" si="2"/>
        <v>2.4609706265025912</v>
      </c>
      <c r="S18">
        <f t="shared" si="3"/>
        <v>1.7401690183008884</v>
      </c>
    </row>
    <row r="19" spans="1:19" x14ac:dyDescent="0.25">
      <c r="A19">
        <v>400</v>
      </c>
      <c r="B19">
        <v>500</v>
      </c>
      <c r="C19">
        <v>20</v>
      </c>
      <c r="D19" s="2">
        <v>12.004954470742007</v>
      </c>
      <c r="E19">
        <v>6</v>
      </c>
      <c r="H19">
        <v>17.075484156430548</v>
      </c>
      <c r="I19">
        <v>12.004954470742007</v>
      </c>
      <c r="N19" s="1">
        <f t="shared" si="1"/>
        <v>14.540219313586277</v>
      </c>
      <c r="R19">
        <f t="shared" si="2"/>
        <v>2.5352648428442701</v>
      </c>
      <c r="S19">
        <f t="shared" si="3"/>
        <v>1.79270296247903</v>
      </c>
    </row>
    <row r="20" spans="1:19" x14ac:dyDescent="0.25">
      <c r="A20">
        <v>500</v>
      </c>
      <c r="B20">
        <v>600</v>
      </c>
      <c r="C20">
        <v>20</v>
      </c>
      <c r="D20" s="2">
        <v>12.48504484755945</v>
      </c>
      <c r="E20">
        <v>6</v>
      </c>
      <c r="H20">
        <v>17.659550199761551</v>
      </c>
      <c r="I20">
        <v>12.48504484755945</v>
      </c>
      <c r="N20" s="1">
        <f t="shared" si="1"/>
        <v>15.072297523660501</v>
      </c>
      <c r="R20">
        <f t="shared" si="2"/>
        <v>2.5872526761010497</v>
      </c>
      <c r="S20">
        <f t="shared" si="3"/>
        <v>1.8294639119140943</v>
      </c>
    </row>
    <row r="21" spans="1:19" x14ac:dyDescent="0.25">
      <c r="A21">
        <v>600</v>
      </c>
      <c r="B21">
        <v>700</v>
      </c>
      <c r="C21">
        <v>20</v>
      </c>
      <c r="D21" s="2">
        <v>12.839805736615396</v>
      </c>
      <c r="E21">
        <v>6</v>
      </c>
      <c r="H21">
        <v>18.091143497200807</v>
      </c>
      <c r="I21">
        <v>12.839805736615396</v>
      </c>
      <c r="N21" s="1">
        <f t="shared" si="1"/>
        <v>15.465474616908102</v>
      </c>
      <c r="R21">
        <f t="shared" si="2"/>
        <v>2.6256688802927091</v>
      </c>
      <c r="S21">
        <f t="shared" si="3"/>
        <v>1.8566282704054637</v>
      </c>
    </row>
    <row r="22" spans="1:19" x14ac:dyDescent="0.25">
      <c r="A22">
        <v>700</v>
      </c>
      <c r="B22">
        <v>800</v>
      </c>
      <c r="C22">
        <v>20</v>
      </c>
      <c r="D22" s="2">
        <v>13.112647545025911</v>
      </c>
      <c r="E22">
        <v>6</v>
      </c>
      <c r="H22">
        <v>18.42307607320868</v>
      </c>
      <c r="I22">
        <v>13.112647545025911</v>
      </c>
      <c r="N22" s="1">
        <f t="shared" si="1"/>
        <v>15.767861809117296</v>
      </c>
      <c r="R22">
        <f t="shared" si="2"/>
        <v>2.6552142640913861</v>
      </c>
      <c r="S22">
        <f t="shared" si="3"/>
        <v>1.8775200116422675</v>
      </c>
    </row>
    <row r="23" spans="1:19" x14ac:dyDescent="0.25">
      <c r="A23">
        <v>800</v>
      </c>
      <c r="B23">
        <v>900</v>
      </c>
      <c r="C23">
        <v>20</v>
      </c>
      <c r="D23" s="2">
        <v>13.329007684947083</v>
      </c>
      <c r="E23">
        <v>6</v>
      </c>
      <c r="H23">
        <v>18.686294452414714</v>
      </c>
      <c r="I23">
        <v>13.329007684947083</v>
      </c>
      <c r="N23" s="1">
        <f t="shared" si="1"/>
        <v>16.0076510686809</v>
      </c>
      <c r="R23">
        <f t="shared" si="2"/>
        <v>2.6786433837337982</v>
      </c>
      <c r="S23">
        <f t="shared" si="3"/>
        <v>1.8940869010186479</v>
      </c>
    </row>
    <row r="24" spans="1:19" x14ac:dyDescent="0.25">
      <c r="A24">
        <v>900</v>
      </c>
      <c r="B24">
        <v>1000</v>
      </c>
      <c r="C24">
        <v>20</v>
      </c>
      <c r="D24" s="2">
        <v>13.504779694016321</v>
      </c>
      <c r="E24">
        <v>6</v>
      </c>
      <c r="H24">
        <v>18.900134318454036</v>
      </c>
      <c r="I24">
        <v>13.504779694016321</v>
      </c>
      <c r="N24" s="1">
        <f t="shared" si="1"/>
        <v>16.202457006235178</v>
      </c>
      <c r="R24">
        <f t="shared" si="2"/>
        <v>2.6976773122188566</v>
      </c>
      <c r="S24">
        <f t="shared" si="3"/>
        <v>1.9075459209230525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A29C-487B-4B59-87F3-5821EE1E4B80}">
  <dimension ref="A1:T24"/>
  <sheetViews>
    <sheetView workbookViewId="0">
      <selection activeCell="S2" sqref="S2"/>
    </sheetView>
  </sheetViews>
  <sheetFormatPr defaultRowHeight="15" x14ac:dyDescent="0.25"/>
  <sheetData>
    <row r="1" spans="1:20" x14ac:dyDescent="0.25">
      <c r="G1" t="s">
        <v>0</v>
      </c>
      <c r="H1" t="s">
        <v>1</v>
      </c>
      <c r="I1" t="s">
        <v>1</v>
      </c>
      <c r="J1" t="s">
        <v>1</v>
      </c>
      <c r="K1" t="s">
        <v>1</v>
      </c>
      <c r="M1" t="s">
        <v>4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4" t="s">
        <v>6</v>
      </c>
      <c r="B2" t="s">
        <v>0</v>
      </c>
      <c r="C2" s="4" t="s">
        <v>7</v>
      </c>
      <c r="D2" t="s">
        <v>1</v>
      </c>
      <c r="E2" t="s">
        <v>8</v>
      </c>
      <c r="G2">
        <v>50</v>
      </c>
      <c r="H2" s="1">
        <f>[15]Sheet3!V27</f>
        <v>-14.337532133015927</v>
      </c>
      <c r="I2">
        <v>-0.9203449407151163</v>
      </c>
      <c r="J2" s="1">
        <f>[16]Sheet3!V27</f>
        <v>-2.0869871004235012</v>
      </c>
      <c r="M2" s="1">
        <f>AVERAGE(H2:K2)</f>
        <v>-5.7816213913848484</v>
      </c>
      <c r="P2">
        <v>50</v>
      </c>
      <c r="Q2">
        <v>-5.782</v>
      </c>
      <c r="R2">
        <v>7.4329999999999998</v>
      </c>
      <c r="S2">
        <v>4.2910000000000004</v>
      </c>
      <c r="T2">
        <v>18.463999999999999</v>
      </c>
    </row>
    <row r="3" spans="1:20" x14ac:dyDescent="0.25">
      <c r="A3">
        <v>400</v>
      </c>
      <c r="B3">
        <v>50</v>
      </c>
      <c r="C3">
        <v>20</v>
      </c>
      <c r="D3" s="2">
        <v>-14.337532133015927</v>
      </c>
      <c r="E3">
        <v>7</v>
      </c>
      <c r="G3">
        <v>100</v>
      </c>
      <c r="H3" s="1">
        <f>[15]Sheet3!V28</f>
        <v>-7.4364805757351178</v>
      </c>
      <c r="I3">
        <v>3.1374836609700592</v>
      </c>
      <c r="J3" s="1">
        <f>[16]Sheet3!V28</f>
        <v>-0.76266407769354871</v>
      </c>
      <c r="M3" s="1">
        <f t="shared" ref="M3:M12" si="0">AVERAGE(H3:K3)</f>
        <v>-1.6872203308195359</v>
      </c>
      <c r="P3">
        <v>100</v>
      </c>
      <c r="Q3">
        <v>-1.6870000000000001</v>
      </c>
      <c r="R3">
        <v>5.3470000000000004</v>
      </c>
      <c r="S3">
        <v>3.0870000000000002</v>
      </c>
      <c r="T3">
        <v>13.282999999999999</v>
      </c>
    </row>
    <row r="4" spans="1:20" x14ac:dyDescent="0.25">
      <c r="A4">
        <v>300</v>
      </c>
      <c r="B4">
        <v>100</v>
      </c>
      <c r="C4">
        <v>20</v>
      </c>
      <c r="D4" s="2">
        <v>-7.4364805757351178</v>
      </c>
      <c r="E4">
        <v>7</v>
      </c>
      <c r="G4">
        <v>200</v>
      </c>
      <c r="H4" s="1">
        <f>[15]Sheet3!V29</f>
        <v>1.0617287281816274</v>
      </c>
      <c r="I4">
        <v>7.3525771618089735</v>
      </c>
      <c r="J4" s="1">
        <f>[16]Sheet3!V29</f>
        <v>1.2558633452851966</v>
      </c>
      <c r="M4" s="1">
        <f t="shared" si="0"/>
        <v>3.2233897450919322</v>
      </c>
      <c r="P4">
        <v>200</v>
      </c>
      <c r="Q4">
        <v>3.2229999999999999</v>
      </c>
      <c r="R4">
        <v>3.577</v>
      </c>
      <c r="S4">
        <v>2.0649999999999999</v>
      </c>
      <c r="T4">
        <v>8.8870000000000005</v>
      </c>
    </row>
    <row r="5" spans="1:20" x14ac:dyDescent="0.25">
      <c r="A5">
        <v>200</v>
      </c>
      <c r="B5">
        <v>200</v>
      </c>
      <c r="C5">
        <v>20</v>
      </c>
      <c r="D5" s="2">
        <v>1.0617287281816274</v>
      </c>
      <c r="E5">
        <v>7</v>
      </c>
      <c r="G5">
        <v>300</v>
      </c>
      <c r="H5" s="1">
        <f>[15]Sheet3!V30</f>
        <v>3.9912293985176852</v>
      </c>
      <c r="I5">
        <v>8.9482438051749309</v>
      </c>
      <c r="J5" s="1">
        <f>[16]Sheet3!V30</f>
        <v>1.8809578402207254</v>
      </c>
      <c r="M5" s="1">
        <f t="shared" si="0"/>
        <v>4.9401436813044475</v>
      </c>
      <c r="P5">
        <v>300</v>
      </c>
      <c r="Q5">
        <v>4.9400000000000004</v>
      </c>
      <c r="R5">
        <v>3.6280000000000001</v>
      </c>
      <c r="S5">
        <v>2.0950000000000002</v>
      </c>
      <c r="T5">
        <v>9.0120000000000005</v>
      </c>
    </row>
    <row r="6" spans="1:20" x14ac:dyDescent="0.25">
      <c r="A6">
        <v>100</v>
      </c>
      <c r="B6">
        <v>300</v>
      </c>
      <c r="C6">
        <v>20</v>
      </c>
      <c r="D6" s="2">
        <v>3.9912293985176852</v>
      </c>
      <c r="E6">
        <v>7</v>
      </c>
      <c r="G6">
        <v>400</v>
      </c>
      <c r="H6" s="1">
        <f>[15]Sheet3!V31</f>
        <v>5.6637712747211957</v>
      </c>
      <c r="I6">
        <v>9.8592588831078221</v>
      </c>
      <c r="J6" s="1">
        <f>[16]Sheet3!V31</f>
        <v>2.2378434794528959</v>
      </c>
      <c r="M6" s="1">
        <f t="shared" si="0"/>
        <v>5.9202912124273048</v>
      </c>
      <c r="P6">
        <v>400</v>
      </c>
      <c r="Q6">
        <v>5.92</v>
      </c>
      <c r="R6">
        <v>3.8170000000000002</v>
      </c>
      <c r="S6">
        <v>2.2040000000000002</v>
      </c>
      <c r="T6">
        <v>9.4819999999999993</v>
      </c>
    </row>
    <row r="7" spans="1:20" x14ac:dyDescent="0.25">
      <c r="A7">
        <v>50</v>
      </c>
      <c r="B7">
        <v>400</v>
      </c>
      <c r="C7">
        <v>20</v>
      </c>
      <c r="D7" s="2">
        <v>5.6637712747211957</v>
      </c>
      <c r="E7">
        <v>7</v>
      </c>
      <c r="G7">
        <v>500</v>
      </c>
      <c r="H7" s="1">
        <f>[15]Sheet3!V32</f>
        <v>6.7454396271773263</v>
      </c>
      <c r="I7">
        <v>10.448431681966019</v>
      </c>
      <c r="J7" s="1">
        <f>[16]Sheet3!V32</f>
        <v>2.4686490018113343</v>
      </c>
      <c r="M7" s="1">
        <f t="shared" si="0"/>
        <v>6.5541734369848941</v>
      </c>
      <c r="P7">
        <v>500</v>
      </c>
      <c r="Q7">
        <v>6.5540000000000003</v>
      </c>
      <c r="R7">
        <v>3.9929999999999999</v>
      </c>
      <c r="S7">
        <v>2.306</v>
      </c>
      <c r="T7">
        <v>9.92</v>
      </c>
    </row>
    <row r="8" spans="1:20" x14ac:dyDescent="0.25">
      <c r="A8">
        <v>400</v>
      </c>
      <c r="B8">
        <v>500</v>
      </c>
      <c r="C8">
        <v>20</v>
      </c>
      <c r="D8" s="2">
        <v>6.7454396271773263</v>
      </c>
      <c r="E8">
        <v>7</v>
      </c>
      <c r="G8">
        <v>600</v>
      </c>
      <c r="H8" s="1">
        <f>[15]Sheet3!V33</f>
        <v>7.5023436866804438</v>
      </c>
      <c r="I8">
        <v>10.860708959185025</v>
      </c>
      <c r="J8" s="1">
        <f>[16]Sheet3!V33</f>
        <v>2.6301565807583902</v>
      </c>
      <c r="M8" s="1">
        <f t="shared" si="0"/>
        <v>6.9977364088746201</v>
      </c>
      <c r="P8">
        <v>600</v>
      </c>
      <c r="Q8">
        <v>6.9980000000000002</v>
      </c>
      <c r="R8">
        <v>4.1379999999999999</v>
      </c>
      <c r="S8">
        <v>2.3889999999999998</v>
      </c>
      <c r="T8">
        <v>10.28</v>
      </c>
    </row>
    <row r="9" spans="1:20" x14ac:dyDescent="0.25">
      <c r="A9">
        <v>500</v>
      </c>
      <c r="B9">
        <v>600</v>
      </c>
      <c r="C9">
        <v>20</v>
      </c>
      <c r="D9" s="2">
        <v>7.5023436866804438</v>
      </c>
      <c r="E9">
        <v>7</v>
      </c>
      <c r="G9">
        <v>700</v>
      </c>
      <c r="H9" s="1">
        <f>[15]Sheet3!V34</f>
        <v>8.0616549539868636</v>
      </c>
      <c r="I9">
        <v>11.165359625947705</v>
      </c>
      <c r="J9" s="1">
        <f>[16]Sheet3!V34</f>
        <v>2.7495019687587794</v>
      </c>
      <c r="M9" s="1">
        <f t="shared" si="0"/>
        <v>7.3255055162311153</v>
      </c>
      <c r="P9">
        <v>700</v>
      </c>
      <c r="Q9">
        <v>7.3259999999999996</v>
      </c>
      <c r="R9">
        <v>4.2560000000000002</v>
      </c>
      <c r="S9">
        <v>2.4569999999999999</v>
      </c>
      <c r="T9">
        <v>10.571999999999999</v>
      </c>
    </row>
    <row r="10" spans="1:20" x14ac:dyDescent="0.25">
      <c r="A10">
        <v>600</v>
      </c>
      <c r="B10">
        <v>700</v>
      </c>
      <c r="C10">
        <v>20</v>
      </c>
      <c r="D10" s="2">
        <v>8.0616549539868636</v>
      </c>
      <c r="E10">
        <v>7</v>
      </c>
      <c r="G10">
        <v>800</v>
      </c>
      <c r="H10" s="1">
        <f>[15]Sheet3!V35</f>
        <v>8.4918136956744092</v>
      </c>
      <c r="I10">
        <v>11.399662339175741</v>
      </c>
      <c r="J10" s="1">
        <f>[16]Sheet3!V35</f>
        <v>2.8412888948039035</v>
      </c>
      <c r="M10" s="1">
        <f t="shared" si="0"/>
        <v>7.5775883098846846</v>
      </c>
      <c r="P10">
        <v>800</v>
      </c>
      <c r="Q10">
        <v>7.5780000000000003</v>
      </c>
      <c r="R10">
        <v>4.3520000000000003</v>
      </c>
      <c r="S10">
        <v>2.5129999999999999</v>
      </c>
      <c r="T10">
        <v>10.811</v>
      </c>
    </row>
    <row r="11" spans="1:20" x14ac:dyDescent="0.25">
      <c r="A11">
        <v>700</v>
      </c>
      <c r="B11">
        <v>800</v>
      </c>
      <c r="C11">
        <v>20</v>
      </c>
      <c r="D11" s="2">
        <v>8.4918136956744092</v>
      </c>
      <c r="E11">
        <v>7</v>
      </c>
      <c r="G11">
        <v>900</v>
      </c>
      <c r="H11" s="1">
        <f>[15]Sheet3!V36</f>
        <v>8.832924195132037</v>
      </c>
      <c r="I11">
        <v>11.585461458868039</v>
      </c>
      <c r="J11" s="1">
        <f>[16]Sheet3!V36</f>
        <v>2.9140747786013668</v>
      </c>
      <c r="M11" s="1">
        <f t="shared" si="0"/>
        <v>7.7774868108671482</v>
      </c>
      <c r="P11">
        <v>900</v>
      </c>
      <c r="Q11">
        <v>7.7770000000000001</v>
      </c>
      <c r="R11">
        <v>4.431</v>
      </c>
      <c r="S11">
        <v>2.5579999999999998</v>
      </c>
      <c r="T11">
        <v>11.007</v>
      </c>
    </row>
    <row r="12" spans="1:20" x14ac:dyDescent="0.25">
      <c r="A12">
        <v>800</v>
      </c>
      <c r="B12">
        <v>900</v>
      </c>
      <c r="C12">
        <v>20</v>
      </c>
      <c r="D12" s="2">
        <v>8.832924195132037</v>
      </c>
      <c r="E12">
        <v>7</v>
      </c>
      <c r="G12">
        <v>1000</v>
      </c>
      <c r="H12" s="1">
        <f>[15]Sheet3!V37</f>
        <v>9.11004399097855</v>
      </c>
      <c r="I12">
        <v>11.736405549417757</v>
      </c>
      <c r="J12" s="1">
        <f>[16]Sheet3!V37</f>
        <v>2.9732063775715911</v>
      </c>
      <c r="M12" s="1">
        <f t="shared" si="0"/>
        <v>7.9398853059893</v>
      </c>
      <c r="P12">
        <v>1000</v>
      </c>
      <c r="Q12">
        <v>7.94</v>
      </c>
      <c r="R12">
        <v>4.4969999999999999</v>
      </c>
      <c r="S12">
        <v>2.5960000000000001</v>
      </c>
      <c r="T12">
        <v>11.172000000000001</v>
      </c>
    </row>
    <row r="13" spans="1:20" x14ac:dyDescent="0.25">
      <c r="A13">
        <v>900</v>
      </c>
      <c r="B13">
        <v>1000</v>
      </c>
      <c r="C13">
        <v>20</v>
      </c>
      <c r="D13" s="2">
        <v>9.11004399097855</v>
      </c>
      <c r="E13">
        <v>7</v>
      </c>
      <c r="J13" s="1"/>
    </row>
    <row r="14" spans="1:20" x14ac:dyDescent="0.25">
      <c r="A14">
        <v>400</v>
      </c>
      <c r="B14">
        <v>50</v>
      </c>
      <c r="C14">
        <v>20</v>
      </c>
      <c r="D14" s="2">
        <v>-0.9203449407151163</v>
      </c>
      <c r="E14">
        <v>8</v>
      </c>
      <c r="H14">
        <v>-14.337532133015927</v>
      </c>
      <c r="I14">
        <v>-0.9203449407151163</v>
      </c>
      <c r="M14" s="1">
        <f>AVERAGE(H14:I14)</f>
        <v>-7.6289385368655216</v>
      </c>
      <c r="N14">
        <f>_xlfn.STDEV.P(H14:I14)/SQRT(COUNT(H14:I14))</f>
        <v>4.7436920240625984</v>
      </c>
      <c r="T14">
        <f>_xlfn.STDEV.P(I14)/SQRT(COUNT(I14))</f>
        <v>0</v>
      </c>
    </row>
    <row r="15" spans="1:20" x14ac:dyDescent="0.25">
      <c r="A15">
        <v>300</v>
      </c>
      <c r="B15">
        <v>100</v>
      </c>
      <c r="C15">
        <v>20</v>
      </c>
      <c r="D15" s="2">
        <v>3.1374836609700592</v>
      </c>
      <c r="E15">
        <v>8</v>
      </c>
      <c r="H15">
        <v>-7.4364805757351178</v>
      </c>
      <c r="I15">
        <v>3.1374836609700592</v>
      </c>
      <c r="M15" s="1">
        <f t="shared" ref="M15:M23" si="1">AVERAGE(H15:I15)</f>
        <v>-2.1494984573825295</v>
      </c>
      <c r="N15">
        <f t="shared" ref="N15:N24" si="2">_xlfn.STDEV.P(H15:I15)/SQRT(COUNT(H15:I15))</f>
        <v>3.7384609078991327</v>
      </c>
    </row>
    <row r="16" spans="1:20" x14ac:dyDescent="0.25">
      <c r="A16">
        <v>200</v>
      </c>
      <c r="B16">
        <v>200</v>
      </c>
      <c r="C16">
        <v>20</v>
      </c>
      <c r="D16" s="2">
        <v>7.3525771618089735</v>
      </c>
      <c r="E16">
        <v>8</v>
      </c>
      <c r="H16">
        <v>1.0617287281816274</v>
      </c>
      <c r="I16">
        <v>7.3525771618089735</v>
      </c>
      <c r="M16" s="1">
        <f t="shared" si="1"/>
        <v>4.2071529449953005</v>
      </c>
      <c r="N16">
        <f t="shared" si="2"/>
        <v>2.224150793417333</v>
      </c>
    </row>
    <row r="17" spans="1:14" x14ac:dyDescent="0.25">
      <c r="A17">
        <v>100</v>
      </c>
      <c r="B17">
        <v>300</v>
      </c>
      <c r="C17">
        <v>20</v>
      </c>
      <c r="D17" s="2">
        <v>8.9482438051749309</v>
      </c>
      <c r="E17">
        <v>8</v>
      </c>
      <c r="H17">
        <v>3.9912293985176852</v>
      </c>
      <c r="I17">
        <v>8.9482438051749309</v>
      </c>
      <c r="M17" s="1">
        <f t="shared" si="1"/>
        <v>6.4697366018463081</v>
      </c>
      <c r="N17">
        <f t="shared" si="2"/>
        <v>1.7525692506933745</v>
      </c>
    </row>
    <row r="18" spans="1:14" x14ac:dyDescent="0.25">
      <c r="A18">
        <v>50</v>
      </c>
      <c r="B18">
        <v>400</v>
      </c>
      <c r="C18">
        <v>20</v>
      </c>
      <c r="D18" s="2">
        <v>9.8592588831078221</v>
      </c>
      <c r="E18">
        <v>8</v>
      </c>
      <c r="H18">
        <v>5.6637712747211957</v>
      </c>
      <c r="I18">
        <v>9.8592588831078221</v>
      </c>
      <c r="M18" s="1">
        <f t="shared" si="1"/>
        <v>7.7615150789145089</v>
      </c>
      <c r="N18">
        <f t="shared" si="2"/>
        <v>1.4833288691371578</v>
      </c>
    </row>
    <row r="19" spans="1:14" x14ac:dyDescent="0.25">
      <c r="A19">
        <v>400</v>
      </c>
      <c r="B19">
        <v>500</v>
      </c>
      <c r="C19">
        <v>20</v>
      </c>
      <c r="D19" s="2">
        <v>10.448431681966019</v>
      </c>
      <c r="E19">
        <v>8</v>
      </c>
      <c r="H19">
        <v>6.7454396271773263</v>
      </c>
      <c r="I19">
        <v>10.448431681966019</v>
      </c>
      <c r="M19" s="1">
        <f t="shared" si="1"/>
        <v>8.5969356545716735</v>
      </c>
      <c r="N19">
        <f t="shared" si="2"/>
        <v>1.3092053963104944</v>
      </c>
    </row>
    <row r="20" spans="1:14" x14ac:dyDescent="0.25">
      <c r="A20">
        <v>500</v>
      </c>
      <c r="B20">
        <v>600</v>
      </c>
      <c r="C20">
        <v>20</v>
      </c>
      <c r="D20" s="2">
        <v>10.860708959185025</v>
      </c>
      <c r="E20">
        <v>8</v>
      </c>
      <c r="H20">
        <v>7.5023436866804438</v>
      </c>
      <c r="I20">
        <v>10.860708959185025</v>
      </c>
      <c r="M20" s="1">
        <f t="shared" si="1"/>
        <v>9.1815263229327346</v>
      </c>
      <c r="N20">
        <f t="shared" si="2"/>
        <v>1.1873614289447014</v>
      </c>
    </row>
    <row r="21" spans="1:14" x14ac:dyDescent="0.25">
      <c r="A21">
        <v>600</v>
      </c>
      <c r="B21">
        <v>700</v>
      </c>
      <c r="C21">
        <v>20</v>
      </c>
      <c r="D21" s="2">
        <v>11.165359625947705</v>
      </c>
      <c r="E21">
        <v>8</v>
      </c>
      <c r="H21">
        <v>8.0616549539868636</v>
      </c>
      <c r="I21">
        <v>11.165359625947705</v>
      </c>
      <c r="M21" s="1">
        <f t="shared" si="1"/>
        <v>9.6135072899672842</v>
      </c>
      <c r="N21">
        <f t="shared" si="2"/>
        <v>1.0973253101719387</v>
      </c>
    </row>
    <row r="22" spans="1:14" x14ac:dyDescent="0.25">
      <c r="A22">
        <v>700</v>
      </c>
      <c r="B22">
        <v>800</v>
      </c>
      <c r="C22">
        <v>20</v>
      </c>
      <c r="D22" s="2">
        <v>11.399662339175741</v>
      </c>
      <c r="E22">
        <v>8</v>
      </c>
      <c r="H22">
        <v>8.4918136956744092</v>
      </c>
      <c r="I22">
        <v>11.399662339175741</v>
      </c>
      <c r="M22" s="1">
        <f t="shared" si="1"/>
        <v>9.9457380174250751</v>
      </c>
      <c r="N22">
        <f t="shared" si="2"/>
        <v>1.028079747241947</v>
      </c>
    </row>
    <row r="23" spans="1:14" x14ac:dyDescent="0.25">
      <c r="A23">
        <v>800</v>
      </c>
      <c r="B23">
        <v>900</v>
      </c>
      <c r="C23">
        <v>20</v>
      </c>
      <c r="D23" s="2">
        <v>11.585461458868039</v>
      </c>
      <c r="E23">
        <v>8</v>
      </c>
      <c r="H23">
        <v>8.832924195132037</v>
      </c>
      <c r="I23">
        <v>11.585461458868039</v>
      </c>
      <c r="M23" s="1">
        <f t="shared" si="1"/>
        <v>10.209192827000038</v>
      </c>
      <c r="N23">
        <f t="shared" si="2"/>
        <v>0.97316888232819865</v>
      </c>
    </row>
    <row r="24" spans="1:14" x14ac:dyDescent="0.25">
      <c r="A24">
        <v>900</v>
      </c>
      <c r="B24">
        <v>1000</v>
      </c>
      <c r="C24">
        <v>20</v>
      </c>
      <c r="D24" s="2">
        <v>11.736405549417757</v>
      </c>
      <c r="E24">
        <v>8</v>
      </c>
      <c r="H24">
        <v>9.11004399097855</v>
      </c>
      <c r="I24">
        <v>11.736405549417757</v>
      </c>
      <c r="M24" s="1">
        <f>AVERAGE(H24:I24)</f>
        <v>10.423224770198154</v>
      </c>
      <c r="N24">
        <f t="shared" si="2"/>
        <v>0.9285590339100156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6426-41EB-4529-9CCE-749B3429B653}">
  <dimension ref="A1:AG56"/>
  <sheetViews>
    <sheetView topLeftCell="M1" workbookViewId="0">
      <selection activeCell="X1" sqref="X1:AB34"/>
    </sheetView>
  </sheetViews>
  <sheetFormatPr defaultRowHeight="15" x14ac:dyDescent="0.25"/>
  <sheetData>
    <row r="1" spans="1:33" x14ac:dyDescent="0.25">
      <c r="A1" s="4" t="s">
        <v>6</v>
      </c>
      <c r="B1" t="s">
        <v>0</v>
      </c>
      <c r="C1" s="4" t="s">
        <v>7</v>
      </c>
      <c r="D1" t="s">
        <v>1</v>
      </c>
      <c r="E1" t="s">
        <v>8</v>
      </c>
      <c r="F1">
        <v>180</v>
      </c>
      <c r="J1" s="4" t="s">
        <v>6</v>
      </c>
      <c r="K1" t="s">
        <v>0</v>
      </c>
      <c r="L1" s="4" t="s">
        <v>7</v>
      </c>
      <c r="M1" t="s">
        <v>1</v>
      </c>
      <c r="N1" t="s">
        <v>8</v>
      </c>
      <c r="O1">
        <v>240</v>
      </c>
      <c r="Q1" s="4" t="s">
        <v>6</v>
      </c>
      <c r="R1" t="s">
        <v>0</v>
      </c>
      <c r="S1" s="4" t="s">
        <v>7</v>
      </c>
      <c r="T1" t="s">
        <v>1</v>
      </c>
      <c r="U1" t="s">
        <v>8</v>
      </c>
      <c r="V1">
        <v>300</v>
      </c>
      <c r="X1" s="4" t="s">
        <v>6</v>
      </c>
      <c r="Y1" t="s">
        <v>0</v>
      </c>
      <c r="Z1" s="4" t="s">
        <v>7</v>
      </c>
      <c r="AA1" t="s">
        <v>1</v>
      </c>
      <c r="AB1" t="s">
        <v>8</v>
      </c>
      <c r="AC1">
        <v>400</v>
      </c>
    </row>
    <row r="2" spans="1:33" x14ac:dyDescent="0.25">
      <c r="A2">
        <v>400</v>
      </c>
      <c r="B2">
        <v>50</v>
      </c>
      <c r="C2">
        <v>20</v>
      </c>
      <c r="D2" s="2">
        <v>-7.5765456928468815</v>
      </c>
      <c r="E2">
        <v>1</v>
      </c>
      <c r="F2" s="2"/>
      <c r="G2" s="2"/>
      <c r="H2" s="2"/>
      <c r="I2" s="2"/>
      <c r="J2">
        <v>400</v>
      </c>
      <c r="K2">
        <v>50</v>
      </c>
      <c r="L2">
        <v>20</v>
      </c>
      <c r="M2" s="2">
        <v>1.9367035931545455</v>
      </c>
      <c r="N2">
        <v>1</v>
      </c>
      <c r="O2" s="2"/>
      <c r="P2" s="2"/>
      <c r="Q2">
        <v>400</v>
      </c>
      <c r="R2">
        <v>50</v>
      </c>
      <c r="S2">
        <v>20</v>
      </c>
      <c r="T2" s="2">
        <v>0.95616827739607779</v>
      </c>
      <c r="U2">
        <v>1</v>
      </c>
      <c r="V2" s="2"/>
      <c r="X2">
        <v>400</v>
      </c>
      <c r="Y2">
        <v>50</v>
      </c>
      <c r="Z2">
        <v>20</v>
      </c>
      <c r="AA2" s="2">
        <v>-14.337532133015927</v>
      </c>
      <c r="AB2">
        <v>1</v>
      </c>
      <c r="AD2" s="2"/>
      <c r="AE2" s="2"/>
      <c r="AF2" s="2"/>
      <c r="AG2" s="2"/>
    </row>
    <row r="3" spans="1:33" x14ac:dyDescent="0.25">
      <c r="A3">
        <v>300</v>
      </c>
      <c r="B3">
        <v>100</v>
      </c>
      <c r="C3">
        <v>20</v>
      </c>
      <c r="D3" s="2">
        <v>-4.7056362429896446</v>
      </c>
      <c r="E3">
        <v>1</v>
      </c>
      <c r="F3" s="2"/>
      <c r="G3" s="2"/>
      <c r="H3" s="2"/>
      <c r="I3" s="2"/>
      <c r="J3">
        <v>300</v>
      </c>
      <c r="K3">
        <v>100</v>
      </c>
      <c r="L3">
        <v>20</v>
      </c>
      <c r="M3" s="2">
        <v>14.55883060862875</v>
      </c>
      <c r="N3">
        <v>1</v>
      </c>
      <c r="O3" s="2"/>
      <c r="P3" s="2"/>
      <c r="Q3">
        <v>300</v>
      </c>
      <c r="R3">
        <v>100</v>
      </c>
      <c r="S3">
        <v>20</v>
      </c>
      <c r="T3" s="2">
        <v>6.6700435327474459</v>
      </c>
      <c r="U3">
        <v>1</v>
      </c>
      <c r="V3" s="2"/>
      <c r="X3">
        <v>300</v>
      </c>
      <c r="Y3">
        <v>100</v>
      </c>
      <c r="Z3">
        <v>20</v>
      </c>
      <c r="AA3" s="2">
        <v>-7.4364805757351178</v>
      </c>
      <c r="AB3">
        <v>1</v>
      </c>
      <c r="AD3" s="2"/>
      <c r="AE3" s="2"/>
      <c r="AF3" s="2"/>
      <c r="AG3" s="2"/>
    </row>
    <row r="4" spans="1:33" x14ac:dyDescent="0.25">
      <c r="A4">
        <v>200</v>
      </c>
      <c r="B4">
        <v>200</v>
      </c>
      <c r="C4">
        <v>20</v>
      </c>
      <c r="D4" s="2">
        <v>-0.26072153078816385</v>
      </c>
      <c r="E4">
        <v>1</v>
      </c>
      <c r="F4" s="2"/>
      <c r="G4" s="2"/>
      <c r="H4" s="2"/>
      <c r="I4" s="2"/>
      <c r="J4">
        <v>200</v>
      </c>
      <c r="K4">
        <v>200</v>
      </c>
      <c r="L4">
        <v>20</v>
      </c>
      <c r="M4" s="2">
        <v>25.596189397554785</v>
      </c>
      <c r="N4">
        <v>1</v>
      </c>
      <c r="O4" s="2"/>
      <c r="P4" s="2"/>
      <c r="Q4">
        <v>200</v>
      </c>
      <c r="R4">
        <v>200</v>
      </c>
      <c r="S4">
        <v>20</v>
      </c>
      <c r="T4" s="2">
        <v>12.689640938212174</v>
      </c>
      <c r="U4">
        <v>1</v>
      </c>
      <c r="V4" s="2"/>
      <c r="X4">
        <v>200</v>
      </c>
      <c r="Y4">
        <v>200</v>
      </c>
      <c r="Z4">
        <v>20</v>
      </c>
      <c r="AA4" s="2">
        <v>1.0617287281816274</v>
      </c>
      <c r="AB4">
        <v>1</v>
      </c>
      <c r="AD4" s="2"/>
      <c r="AE4" s="2"/>
      <c r="AF4" s="2"/>
      <c r="AG4" s="2"/>
    </row>
    <row r="5" spans="1:33" x14ac:dyDescent="0.25">
      <c r="A5">
        <v>100</v>
      </c>
      <c r="B5">
        <v>300</v>
      </c>
      <c r="C5">
        <v>20</v>
      </c>
      <c r="D5" s="2">
        <v>1.723948154803697</v>
      </c>
      <c r="E5">
        <v>1</v>
      </c>
      <c r="F5" s="2"/>
      <c r="G5" s="2"/>
      <c r="H5" s="2"/>
      <c r="I5" s="2"/>
      <c r="J5">
        <v>100</v>
      </c>
      <c r="K5">
        <v>300</v>
      </c>
      <c r="L5">
        <v>20</v>
      </c>
      <c r="M5" s="2">
        <v>30.223040978346699</v>
      </c>
      <c r="N5">
        <v>1</v>
      </c>
      <c r="O5" s="2"/>
      <c r="P5" s="2"/>
      <c r="Q5">
        <v>100</v>
      </c>
      <c r="R5">
        <v>300</v>
      </c>
      <c r="S5">
        <v>20</v>
      </c>
      <c r="T5" s="2">
        <v>14.950194100764802</v>
      </c>
      <c r="U5">
        <v>1</v>
      </c>
      <c r="V5" s="2"/>
      <c r="X5">
        <v>100</v>
      </c>
      <c r="Y5">
        <v>300</v>
      </c>
      <c r="Z5">
        <v>20</v>
      </c>
      <c r="AA5" s="2">
        <v>3.9912293985176852</v>
      </c>
      <c r="AB5">
        <v>1</v>
      </c>
      <c r="AD5" s="2"/>
      <c r="AE5" s="2"/>
      <c r="AF5" s="2"/>
      <c r="AG5" s="2"/>
    </row>
    <row r="6" spans="1:33" x14ac:dyDescent="0.25">
      <c r="A6">
        <v>50</v>
      </c>
      <c r="B6">
        <v>400</v>
      </c>
      <c r="C6">
        <v>20</v>
      </c>
      <c r="D6" s="2">
        <v>2.5533103735871592</v>
      </c>
      <c r="E6">
        <v>1</v>
      </c>
      <c r="F6" s="2"/>
      <c r="G6" s="2"/>
      <c r="H6" s="2"/>
      <c r="I6" s="2"/>
      <c r="J6">
        <v>50</v>
      </c>
      <c r="K6">
        <v>400</v>
      </c>
      <c r="L6">
        <v>20</v>
      </c>
      <c r="M6" s="2">
        <v>32.864652602543785</v>
      </c>
      <c r="N6">
        <v>1</v>
      </c>
      <c r="O6" s="2"/>
      <c r="P6" s="2"/>
      <c r="Q6">
        <v>50</v>
      </c>
      <c r="R6">
        <v>400</v>
      </c>
      <c r="S6">
        <v>20</v>
      </c>
      <c r="T6" s="2">
        <v>16.240813306296456</v>
      </c>
      <c r="U6">
        <v>1</v>
      </c>
      <c r="V6" s="2"/>
      <c r="X6">
        <v>50</v>
      </c>
      <c r="Y6">
        <v>400</v>
      </c>
      <c r="Z6">
        <v>20</v>
      </c>
      <c r="AA6" s="2">
        <v>5.6637712747211957</v>
      </c>
      <c r="AB6">
        <v>1</v>
      </c>
      <c r="AD6" s="2"/>
      <c r="AE6" s="2"/>
      <c r="AF6" s="2"/>
      <c r="AG6" s="2"/>
    </row>
    <row r="7" spans="1:33" x14ac:dyDescent="0.25">
      <c r="A7">
        <v>400</v>
      </c>
      <c r="B7">
        <v>500</v>
      </c>
      <c r="C7">
        <v>20</v>
      </c>
      <c r="D7" s="2">
        <v>3.0896765343060615</v>
      </c>
      <c r="E7">
        <v>1</v>
      </c>
      <c r="F7" s="2"/>
      <c r="G7" s="2"/>
      <c r="H7" s="2"/>
      <c r="I7" s="2"/>
      <c r="J7">
        <v>400</v>
      </c>
      <c r="K7">
        <v>500</v>
      </c>
      <c r="L7">
        <v>20</v>
      </c>
      <c r="M7" s="2">
        <v>34.573038941940013</v>
      </c>
      <c r="N7">
        <v>1</v>
      </c>
      <c r="O7" s="2"/>
      <c r="P7" s="2"/>
      <c r="Q7">
        <v>400</v>
      </c>
      <c r="R7">
        <v>500</v>
      </c>
      <c r="S7">
        <v>20</v>
      </c>
      <c r="T7" s="2">
        <v>17.075484156430548</v>
      </c>
      <c r="U7">
        <v>1</v>
      </c>
      <c r="V7" s="2"/>
      <c r="X7">
        <v>400</v>
      </c>
      <c r="Y7">
        <v>500</v>
      </c>
      <c r="Z7">
        <v>20</v>
      </c>
      <c r="AA7" s="2">
        <v>6.7454396271773263</v>
      </c>
      <c r="AB7">
        <v>1</v>
      </c>
      <c r="AD7" s="2"/>
      <c r="AE7" s="2"/>
      <c r="AF7" s="2"/>
      <c r="AG7" s="2"/>
    </row>
    <row r="8" spans="1:33" x14ac:dyDescent="0.25">
      <c r="A8">
        <v>500</v>
      </c>
      <c r="B8">
        <v>600</v>
      </c>
      <c r="C8">
        <v>20</v>
      </c>
      <c r="D8" s="2">
        <v>3.4650020428192683</v>
      </c>
      <c r="E8">
        <v>1</v>
      </c>
      <c r="F8" s="2"/>
      <c r="G8" s="2"/>
      <c r="H8" s="2"/>
      <c r="I8" s="2"/>
      <c r="J8">
        <v>500</v>
      </c>
      <c r="K8">
        <v>600</v>
      </c>
      <c r="L8">
        <v>20</v>
      </c>
      <c r="M8" s="2">
        <v>35.768492754148255</v>
      </c>
      <c r="N8">
        <v>1</v>
      </c>
      <c r="O8" s="2"/>
      <c r="P8" s="2"/>
      <c r="Q8">
        <v>500</v>
      </c>
      <c r="R8">
        <v>600</v>
      </c>
      <c r="S8">
        <v>20</v>
      </c>
      <c r="T8" s="2">
        <v>17.659550199761551</v>
      </c>
      <c r="U8">
        <v>1</v>
      </c>
      <c r="V8" s="2"/>
      <c r="X8">
        <v>500</v>
      </c>
      <c r="Y8">
        <v>600</v>
      </c>
      <c r="Z8">
        <v>20</v>
      </c>
      <c r="AA8" s="2">
        <v>7.5023436866804438</v>
      </c>
      <c r="AB8">
        <v>1</v>
      </c>
      <c r="AD8" s="2"/>
      <c r="AE8" s="2"/>
      <c r="AF8" s="2"/>
      <c r="AG8" s="2"/>
    </row>
    <row r="9" spans="1:33" x14ac:dyDescent="0.25">
      <c r="A9">
        <v>600</v>
      </c>
      <c r="B9">
        <v>700</v>
      </c>
      <c r="C9">
        <v>20</v>
      </c>
      <c r="D9" s="2">
        <v>3.7423473459436245</v>
      </c>
      <c r="E9">
        <v>1</v>
      </c>
      <c r="F9" s="2"/>
      <c r="G9" s="2"/>
      <c r="H9" s="2"/>
      <c r="I9" s="2"/>
      <c r="J9">
        <v>600</v>
      </c>
      <c r="K9">
        <v>700</v>
      </c>
      <c r="L9">
        <v>20</v>
      </c>
      <c r="M9" s="2">
        <v>36.651868630281626</v>
      </c>
      <c r="N9">
        <v>1</v>
      </c>
      <c r="O9" s="2"/>
      <c r="P9" s="2"/>
      <c r="Q9">
        <v>600</v>
      </c>
      <c r="R9">
        <v>700</v>
      </c>
      <c r="S9">
        <v>20</v>
      </c>
      <c r="T9" s="2">
        <v>18.091143497200807</v>
      </c>
      <c r="U9">
        <v>1</v>
      </c>
      <c r="V9" s="2"/>
      <c r="X9">
        <v>600</v>
      </c>
      <c r="Y9">
        <v>700</v>
      </c>
      <c r="Z9">
        <v>20</v>
      </c>
      <c r="AA9" s="2">
        <v>8.0616549539868636</v>
      </c>
      <c r="AB9">
        <v>1</v>
      </c>
      <c r="AD9" s="2"/>
      <c r="AE9" s="2"/>
      <c r="AF9" s="2"/>
      <c r="AG9" s="2"/>
    </row>
    <row r="10" spans="1:33" x14ac:dyDescent="0.25">
      <c r="A10">
        <v>700</v>
      </c>
      <c r="B10">
        <v>800</v>
      </c>
      <c r="C10">
        <v>20</v>
      </c>
      <c r="D10" s="2">
        <v>3.9556498727807323</v>
      </c>
      <c r="E10">
        <v>1</v>
      </c>
      <c r="F10" s="2"/>
      <c r="G10" s="2"/>
      <c r="H10" s="2"/>
      <c r="I10" s="2"/>
      <c r="J10">
        <v>700</v>
      </c>
      <c r="K10">
        <v>800</v>
      </c>
      <c r="L10">
        <v>20</v>
      </c>
      <c r="M10" s="2">
        <v>37.331261085836232</v>
      </c>
      <c r="N10">
        <v>1</v>
      </c>
      <c r="O10" s="2"/>
      <c r="P10" s="2"/>
      <c r="Q10">
        <v>700</v>
      </c>
      <c r="R10">
        <v>800</v>
      </c>
      <c r="S10">
        <v>20</v>
      </c>
      <c r="T10" s="2">
        <v>18.42307607320868</v>
      </c>
      <c r="U10">
        <v>1</v>
      </c>
      <c r="V10" s="2"/>
      <c r="X10">
        <v>700</v>
      </c>
      <c r="Y10">
        <v>800</v>
      </c>
      <c r="Z10">
        <v>20</v>
      </c>
      <c r="AA10" s="2">
        <v>8.4918136956744092</v>
      </c>
      <c r="AB10">
        <v>1</v>
      </c>
      <c r="AD10" s="2"/>
      <c r="AE10" s="2"/>
      <c r="AF10" s="2"/>
      <c r="AG10" s="2"/>
    </row>
    <row r="11" spans="1:33" x14ac:dyDescent="0.25">
      <c r="A11">
        <v>800</v>
      </c>
      <c r="B11">
        <v>900</v>
      </c>
      <c r="C11">
        <v>20</v>
      </c>
      <c r="D11" s="2">
        <v>4.1247961074464214</v>
      </c>
      <c r="E11">
        <v>1</v>
      </c>
      <c r="F11" s="2"/>
      <c r="G11" s="2"/>
      <c r="H11" s="2"/>
      <c r="I11" s="2"/>
      <c r="J11">
        <v>800</v>
      </c>
      <c r="K11">
        <v>900</v>
      </c>
      <c r="L11">
        <v>20</v>
      </c>
      <c r="M11" s="2">
        <v>37.870010801656989</v>
      </c>
      <c r="N11">
        <v>1</v>
      </c>
      <c r="O11" s="2"/>
      <c r="P11" s="2"/>
      <c r="Q11">
        <v>800</v>
      </c>
      <c r="R11">
        <v>900</v>
      </c>
      <c r="S11">
        <v>20</v>
      </c>
      <c r="T11" s="2">
        <v>18.686294452414714</v>
      </c>
      <c r="U11">
        <v>1</v>
      </c>
      <c r="V11" s="2"/>
      <c r="X11">
        <v>800</v>
      </c>
      <c r="Y11">
        <v>900</v>
      </c>
      <c r="Z11">
        <v>20</v>
      </c>
      <c r="AA11" s="2">
        <v>8.832924195132037</v>
      </c>
      <c r="AB11">
        <v>1</v>
      </c>
      <c r="AD11" s="2"/>
      <c r="AE11" s="2"/>
      <c r="AF11" s="2"/>
      <c r="AG11" s="2"/>
    </row>
    <row r="12" spans="1:33" x14ac:dyDescent="0.25">
      <c r="A12">
        <v>900</v>
      </c>
      <c r="B12">
        <v>1000</v>
      </c>
      <c r="C12">
        <v>20</v>
      </c>
      <c r="D12" s="2">
        <v>4.2622113148155663</v>
      </c>
      <c r="E12">
        <v>1</v>
      </c>
      <c r="F12" s="2"/>
      <c r="G12" s="2"/>
      <c r="H12" s="2"/>
      <c r="I12" s="2"/>
      <c r="J12">
        <v>900</v>
      </c>
      <c r="K12">
        <v>1000</v>
      </c>
      <c r="L12">
        <v>20</v>
      </c>
      <c r="M12" s="2">
        <v>38.307693639030802</v>
      </c>
      <c r="N12">
        <v>1</v>
      </c>
      <c r="O12" s="2"/>
      <c r="P12" s="2"/>
      <c r="Q12">
        <v>900</v>
      </c>
      <c r="R12">
        <v>1000</v>
      </c>
      <c r="S12">
        <v>20</v>
      </c>
      <c r="T12" s="2">
        <v>18.900134318454036</v>
      </c>
      <c r="U12">
        <v>1</v>
      </c>
      <c r="V12" s="2"/>
      <c r="X12">
        <v>900</v>
      </c>
      <c r="Y12">
        <v>1000</v>
      </c>
      <c r="Z12">
        <v>20</v>
      </c>
      <c r="AA12" s="2">
        <v>9.11004399097855</v>
      </c>
      <c r="AB12">
        <v>1</v>
      </c>
      <c r="AD12" s="2"/>
      <c r="AE12" s="2"/>
      <c r="AF12" s="2"/>
      <c r="AG12" s="2"/>
    </row>
    <row r="13" spans="1:33" x14ac:dyDescent="0.25">
      <c r="A13">
        <v>400</v>
      </c>
      <c r="B13">
        <v>50</v>
      </c>
      <c r="C13">
        <v>20</v>
      </c>
      <c r="D13" s="2">
        <v>-1.1746581055214589</v>
      </c>
      <c r="E13">
        <v>2</v>
      </c>
      <c r="J13">
        <v>400</v>
      </c>
      <c r="K13">
        <v>50</v>
      </c>
      <c r="L13">
        <v>20</v>
      </c>
      <c r="M13" s="2">
        <v>-3.4468963632876886</v>
      </c>
      <c r="N13">
        <v>2</v>
      </c>
      <c r="Q13">
        <v>400</v>
      </c>
      <c r="R13">
        <v>50</v>
      </c>
      <c r="S13">
        <v>20</v>
      </c>
      <c r="T13" s="2">
        <v>-1.1746581055214589</v>
      </c>
      <c r="U13">
        <v>2</v>
      </c>
      <c r="X13">
        <v>400</v>
      </c>
      <c r="Y13">
        <v>50</v>
      </c>
      <c r="Z13">
        <v>20</v>
      </c>
      <c r="AA13" s="2">
        <v>-0.9203449407151163</v>
      </c>
      <c r="AB13">
        <v>2</v>
      </c>
    </row>
    <row r="14" spans="1:33" x14ac:dyDescent="0.25">
      <c r="A14">
        <v>300</v>
      </c>
      <c r="B14">
        <v>100</v>
      </c>
      <c r="C14">
        <v>20</v>
      </c>
      <c r="D14" s="2">
        <v>3.7045079203577878</v>
      </c>
      <c r="E14">
        <v>2</v>
      </c>
      <c r="J14">
        <v>300</v>
      </c>
      <c r="K14">
        <v>100</v>
      </c>
      <c r="L14">
        <v>20</v>
      </c>
      <c r="M14" s="2">
        <v>1.5513301595865041</v>
      </c>
      <c r="N14">
        <v>2</v>
      </c>
      <c r="Q14">
        <v>300</v>
      </c>
      <c r="R14">
        <v>100</v>
      </c>
      <c r="S14">
        <v>20</v>
      </c>
      <c r="T14" s="2">
        <v>3.7045079203577878</v>
      </c>
      <c r="U14">
        <v>2</v>
      </c>
      <c r="X14">
        <v>300</v>
      </c>
      <c r="Y14">
        <v>100</v>
      </c>
      <c r="Z14">
        <v>20</v>
      </c>
      <c r="AA14" s="2">
        <v>3.1374836609700592</v>
      </c>
      <c r="AB14">
        <v>2</v>
      </c>
    </row>
    <row r="15" spans="1:33" x14ac:dyDescent="0.25">
      <c r="A15">
        <v>200</v>
      </c>
      <c r="B15">
        <v>200</v>
      </c>
      <c r="C15">
        <v>20</v>
      </c>
      <c r="D15" s="2">
        <v>8.399880785430355</v>
      </c>
      <c r="E15">
        <v>2</v>
      </c>
      <c r="J15">
        <v>200</v>
      </c>
      <c r="K15">
        <v>200</v>
      </c>
      <c r="L15">
        <v>20</v>
      </c>
      <c r="M15" s="2">
        <v>8.1782030180872987</v>
      </c>
      <c r="N15">
        <v>2</v>
      </c>
      <c r="Q15">
        <v>200</v>
      </c>
      <c r="R15">
        <v>200</v>
      </c>
      <c r="S15">
        <v>20</v>
      </c>
      <c r="T15" s="2">
        <v>8.399880785430355</v>
      </c>
      <c r="U15">
        <v>2</v>
      </c>
      <c r="X15">
        <v>200</v>
      </c>
      <c r="Y15">
        <v>200</v>
      </c>
      <c r="Z15">
        <v>20</v>
      </c>
      <c r="AA15" s="2">
        <v>7.3525771618089735</v>
      </c>
      <c r="AB15">
        <v>2</v>
      </c>
    </row>
    <row r="16" spans="1:33" x14ac:dyDescent="0.25">
      <c r="A16">
        <v>100</v>
      </c>
      <c r="B16">
        <v>300</v>
      </c>
      <c r="C16">
        <v>20</v>
      </c>
      <c r="D16" s="2">
        <v>10.25800938581316</v>
      </c>
      <c r="E16">
        <v>2</v>
      </c>
      <c r="J16">
        <v>100</v>
      </c>
      <c r="K16">
        <v>300</v>
      </c>
      <c r="L16">
        <v>20</v>
      </c>
      <c r="M16" s="2">
        <v>10.376530470241098</v>
      </c>
      <c r="N16">
        <v>2</v>
      </c>
      <c r="Q16">
        <v>100</v>
      </c>
      <c r="R16">
        <v>300</v>
      </c>
      <c r="S16">
        <v>20</v>
      </c>
      <c r="T16" s="2">
        <v>10.25800938581316</v>
      </c>
      <c r="U16">
        <v>2</v>
      </c>
      <c r="X16">
        <v>100</v>
      </c>
      <c r="Y16">
        <v>300</v>
      </c>
      <c r="Z16">
        <v>20</v>
      </c>
      <c r="AA16" s="2">
        <v>8.9482438051749309</v>
      </c>
      <c r="AB16">
        <v>2</v>
      </c>
    </row>
    <row r="17" spans="1:28" x14ac:dyDescent="0.25">
      <c r="A17">
        <v>50</v>
      </c>
      <c r="B17">
        <v>400</v>
      </c>
      <c r="C17">
        <v>20</v>
      </c>
      <c r="D17" s="2">
        <v>11.318872053291283</v>
      </c>
      <c r="E17">
        <v>2</v>
      </c>
      <c r="J17">
        <v>50</v>
      </c>
      <c r="K17">
        <v>400</v>
      </c>
      <c r="L17">
        <v>20</v>
      </c>
      <c r="M17" s="2">
        <v>11.631623107210258</v>
      </c>
      <c r="N17">
        <v>2</v>
      </c>
      <c r="Q17">
        <v>50</v>
      </c>
      <c r="R17">
        <v>400</v>
      </c>
      <c r="S17">
        <v>20</v>
      </c>
      <c r="T17" s="2">
        <v>11.318872053291283</v>
      </c>
      <c r="U17">
        <v>2</v>
      </c>
      <c r="X17">
        <v>50</v>
      </c>
      <c r="Y17">
        <v>400</v>
      </c>
      <c r="Z17">
        <v>20</v>
      </c>
      <c r="AA17" s="2">
        <v>9.8592588831078221</v>
      </c>
      <c r="AB17">
        <v>2</v>
      </c>
    </row>
    <row r="18" spans="1:28" x14ac:dyDescent="0.25">
      <c r="A18">
        <v>400</v>
      </c>
      <c r="B18">
        <v>500</v>
      </c>
      <c r="C18">
        <v>20</v>
      </c>
      <c r="D18" s="2">
        <v>12.004954470742007</v>
      </c>
      <c r="E18">
        <v>2</v>
      </c>
      <c r="J18">
        <v>400</v>
      </c>
      <c r="K18">
        <v>500</v>
      </c>
      <c r="L18">
        <v>20</v>
      </c>
      <c r="M18" s="2">
        <v>12.443318170948716</v>
      </c>
      <c r="N18">
        <v>2</v>
      </c>
      <c r="Q18">
        <v>400</v>
      </c>
      <c r="R18">
        <v>500</v>
      </c>
      <c r="S18">
        <v>20</v>
      </c>
      <c r="T18" s="2">
        <v>12.004954470742007</v>
      </c>
      <c r="U18">
        <v>2</v>
      </c>
      <c r="X18">
        <v>400</v>
      </c>
      <c r="Y18">
        <v>500</v>
      </c>
      <c r="Z18">
        <v>20</v>
      </c>
      <c r="AA18" s="2">
        <v>10.448431681966019</v>
      </c>
      <c r="AB18">
        <v>2</v>
      </c>
    </row>
    <row r="19" spans="1:28" x14ac:dyDescent="0.25">
      <c r="A19">
        <v>500</v>
      </c>
      <c r="B19">
        <v>600</v>
      </c>
      <c r="C19">
        <v>20</v>
      </c>
      <c r="D19" s="2">
        <v>12.48504484755945</v>
      </c>
      <c r="E19">
        <v>2</v>
      </c>
      <c r="J19">
        <v>500</v>
      </c>
      <c r="K19">
        <v>600</v>
      </c>
      <c r="L19">
        <v>20</v>
      </c>
      <c r="M19" s="2">
        <v>13.011306766923839</v>
      </c>
      <c r="N19">
        <v>2</v>
      </c>
      <c r="Q19">
        <v>500</v>
      </c>
      <c r="R19">
        <v>600</v>
      </c>
      <c r="S19">
        <v>20</v>
      </c>
      <c r="T19" s="2">
        <v>12.48504484755945</v>
      </c>
      <c r="U19">
        <v>2</v>
      </c>
      <c r="X19">
        <v>500</v>
      </c>
      <c r="Y19">
        <v>600</v>
      </c>
      <c r="Z19">
        <v>20</v>
      </c>
      <c r="AA19" s="2">
        <v>10.860708959185025</v>
      </c>
      <c r="AB19">
        <v>2</v>
      </c>
    </row>
    <row r="20" spans="1:28" x14ac:dyDescent="0.25">
      <c r="A20">
        <v>600</v>
      </c>
      <c r="B20">
        <v>700</v>
      </c>
      <c r="C20">
        <v>20</v>
      </c>
      <c r="D20" s="2">
        <v>12.839805736615396</v>
      </c>
      <c r="E20">
        <v>2</v>
      </c>
      <c r="J20">
        <v>600</v>
      </c>
      <c r="K20">
        <v>700</v>
      </c>
      <c r="L20">
        <v>20</v>
      </c>
      <c r="M20" s="2">
        <v>13.431019698096366</v>
      </c>
      <c r="N20">
        <v>2</v>
      </c>
      <c r="Q20">
        <v>600</v>
      </c>
      <c r="R20">
        <v>700</v>
      </c>
      <c r="S20">
        <v>20</v>
      </c>
      <c r="T20" s="2">
        <v>12.839805736615396</v>
      </c>
      <c r="U20">
        <v>2</v>
      </c>
      <c r="X20">
        <v>600</v>
      </c>
      <c r="Y20">
        <v>700</v>
      </c>
      <c r="Z20">
        <v>20</v>
      </c>
      <c r="AA20" s="2">
        <v>11.165359625947705</v>
      </c>
      <c r="AB20">
        <v>2</v>
      </c>
    </row>
    <row r="21" spans="1:28" x14ac:dyDescent="0.25">
      <c r="A21">
        <v>700</v>
      </c>
      <c r="B21">
        <v>800</v>
      </c>
      <c r="C21">
        <v>20</v>
      </c>
      <c r="D21" s="2">
        <v>13.112647545025911</v>
      </c>
      <c r="E21">
        <v>2</v>
      </c>
      <c r="J21">
        <v>700</v>
      </c>
      <c r="K21">
        <v>800</v>
      </c>
      <c r="L21">
        <v>20</v>
      </c>
      <c r="M21" s="2">
        <v>13.753815244863452</v>
      </c>
      <c r="N21">
        <v>2</v>
      </c>
      <c r="Q21">
        <v>700</v>
      </c>
      <c r="R21">
        <v>800</v>
      </c>
      <c r="S21">
        <v>20</v>
      </c>
      <c r="T21" s="2">
        <v>13.112647545025911</v>
      </c>
      <c r="U21">
        <v>2</v>
      </c>
      <c r="X21">
        <v>700</v>
      </c>
      <c r="Y21">
        <v>800</v>
      </c>
      <c r="Z21">
        <v>20</v>
      </c>
      <c r="AA21" s="2">
        <v>11.399662339175741</v>
      </c>
      <c r="AB21">
        <v>2</v>
      </c>
    </row>
    <row r="22" spans="1:28" x14ac:dyDescent="0.25">
      <c r="A22">
        <v>800</v>
      </c>
      <c r="B22">
        <v>900</v>
      </c>
      <c r="C22">
        <v>20</v>
      </c>
      <c r="D22" s="2">
        <v>13.329007684947083</v>
      </c>
      <c r="E22">
        <v>2</v>
      </c>
      <c r="J22">
        <v>800</v>
      </c>
      <c r="K22">
        <v>900</v>
      </c>
      <c r="L22">
        <v>20</v>
      </c>
      <c r="M22" s="2">
        <v>14.009788074215825</v>
      </c>
      <c r="N22">
        <v>2</v>
      </c>
      <c r="Q22">
        <v>800</v>
      </c>
      <c r="R22">
        <v>900</v>
      </c>
      <c r="S22">
        <v>20</v>
      </c>
      <c r="T22" s="2">
        <v>13.329007684947083</v>
      </c>
      <c r="U22">
        <v>2</v>
      </c>
      <c r="X22">
        <v>800</v>
      </c>
      <c r="Y22">
        <v>900</v>
      </c>
      <c r="Z22">
        <v>20</v>
      </c>
      <c r="AA22" s="2">
        <v>11.585461458868039</v>
      </c>
      <c r="AB22">
        <v>2</v>
      </c>
    </row>
    <row r="23" spans="1:28" x14ac:dyDescent="0.25">
      <c r="A23">
        <v>900</v>
      </c>
      <c r="B23">
        <v>1000</v>
      </c>
      <c r="C23">
        <v>20</v>
      </c>
      <c r="D23" s="2">
        <v>13.504779694016321</v>
      </c>
      <c r="E23">
        <v>2</v>
      </c>
      <c r="J23">
        <v>900</v>
      </c>
      <c r="K23">
        <v>1000</v>
      </c>
      <c r="L23">
        <v>20</v>
      </c>
      <c r="M23" s="2">
        <v>14.217741621014214</v>
      </c>
      <c r="N23">
        <v>2</v>
      </c>
      <c r="Q23">
        <v>900</v>
      </c>
      <c r="R23">
        <v>1000</v>
      </c>
      <c r="S23">
        <v>20</v>
      </c>
      <c r="T23" s="2">
        <v>13.504779694016321</v>
      </c>
      <c r="U23">
        <v>2</v>
      </c>
      <c r="X23">
        <v>900</v>
      </c>
      <c r="Y23">
        <v>1000</v>
      </c>
      <c r="Z23">
        <v>20</v>
      </c>
      <c r="AA23" s="2">
        <v>11.736405549417757</v>
      </c>
      <c r="AB23">
        <v>2</v>
      </c>
    </row>
    <row r="24" spans="1:28" x14ac:dyDescent="0.25">
      <c r="A24">
        <v>400</v>
      </c>
      <c r="B24">
        <v>50</v>
      </c>
      <c r="C24">
        <v>20</v>
      </c>
      <c r="D24" s="2">
        <v>-2.0171644896533518</v>
      </c>
      <c r="E24">
        <v>3</v>
      </c>
      <c r="J24">
        <v>400</v>
      </c>
      <c r="K24">
        <v>50</v>
      </c>
      <c r="L24">
        <v>20</v>
      </c>
      <c r="M24" s="2">
        <v>-12.494676468299385</v>
      </c>
      <c r="N24">
        <v>3</v>
      </c>
      <c r="Q24">
        <v>400</v>
      </c>
      <c r="R24">
        <v>50</v>
      </c>
      <c r="S24">
        <v>20</v>
      </c>
      <c r="T24" s="2">
        <v>-6.1557818502335362</v>
      </c>
      <c r="U24">
        <v>3</v>
      </c>
      <c r="X24">
        <v>400</v>
      </c>
      <c r="Y24">
        <v>50</v>
      </c>
      <c r="Z24">
        <v>20</v>
      </c>
      <c r="AA24" s="2">
        <v>-2.0869871004235012</v>
      </c>
      <c r="AB24">
        <v>3</v>
      </c>
    </row>
    <row r="25" spans="1:28" x14ac:dyDescent="0.25">
      <c r="A25">
        <v>300</v>
      </c>
      <c r="B25">
        <v>100</v>
      </c>
      <c r="C25">
        <v>20</v>
      </c>
      <c r="D25" s="2">
        <v>4.0591429354498709</v>
      </c>
      <c r="E25">
        <v>3</v>
      </c>
      <c r="J25">
        <v>300</v>
      </c>
      <c r="K25">
        <v>100</v>
      </c>
      <c r="L25">
        <v>20</v>
      </c>
      <c r="M25" s="2">
        <v>1.516575395483013</v>
      </c>
      <c r="N25">
        <v>3</v>
      </c>
      <c r="Q25">
        <v>300</v>
      </c>
      <c r="R25">
        <v>100</v>
      </c>
      <c r="S25">
        <v>20</v>
      </c>
      <c r="T25" s="2">
        <v>-2.9966928532942232</v>
      </c>
      <c r="U25">
        <v>3</v>
      </c>
      <c r="X25">
        <v>300</v>
      </c>
      <c r="Y25">
        <v>100</v>
      </c>
      <c r="Z25">
        <v>20</v>
      </c>
      <c r="AA25" s="2">
        <v>-0.76266407769354871</v>
      </c>
      <c r="AB25">
        <v>3</v>
      </c>
    </row>
    <row r="26" spans="1:28" x14ac:dyDescent="0.25">
      <c r="A26">
        <v>200</v>
      </c>
      <c r="B26">
        <v>200</v>
      </c>
      <c r="C26">
        <v>20</v>
      </c>
      <c r="D26" s="2">
        <v>8.7915088891437669</v>
      </c>
      <c r="E26">
        <v>3</v>
      </c>
      <c r="J26">
        <v>200</v>
      </c>
      <c r="K26">
        <v>200</v>
      </c>
      <c r="L26">
        <v>20</v>
      </c>
      <c r="M26" s="2">
        <v>15.910624348274229</v>
      </c>
      <c r="N26">
        <v>3</v>
      </c>
      <c r="Q26">
        <v>200</v>
      </c>
      <c r="R26">
        <v>200</v>
      </c>
      <c r="S26">
        <v>20</v>
      </c>
      <c r="T26" s="2">
        <v>1.0117770838386297</v>
      </c>
      <c r="U26">
        <v>3</v>
      </c>
      <c r="X26">
        <v>200</v>
      </c>
      <c r="Y26">
        <v>200</v>
      </c>
      <c r="Z26">
        <v>20</v>
      </c>
      <c r="AA26" s="2">
        <v>1.2558633452851966</v>
      </c>
      <c r="AB26">
        <v>3</v>
      </c>
    </row>
    <row r="27" spans="1:28" x14ac:dyDescent="0.25">
      <c r="A27">
        <v>100</v>
      </c>
      <c r="B27">
        <v>300</v>
      </c>
      <c r="C27">
        <v>20</v>
      </c>
      <c r="D27" s="2">
        <v>10.938766625173834</v>
      </c>
      <c r="E27">
        <v>3</v>
      </c>
      <c r="J27">
        <v>100</v>
      </c>
      <c r="K27">
        <v>300</v>
      </c>
      <c r="L27">
        <v>20</v>
      </c>
      <c r="M27" s="2">
        <v>21.39429065912481</v>
      </c>
      <c r="N27">
        <v>3</v>
      </c>
      <c r="Q27">
        <v>100</v>
      </c>
      <c r="R27">
        <v>300</v>
      </c>
      <c r="S27">
        <v>20</v>
      </c>
      <c r="T27" s="2">
        <v>2.3720025755600576</v>
      </c>
      <c r="U27">
        <v>3</v>
      </c>
      <c r="X27">
        <v>100</v>
      </c>
      <c r="Y27">
        <v>300</v>
      </c>
      <c r="Z27">
        <v>20</v>
      </c>
      <c r="AA27" s="2">
        <v>1.8809578402207254</v>
      </c>
      <c r="AB27">
        <v>3</v>
      </c>
    </row>
    <row r="28" spans="1:28" x14ac:dyDescent="0.25">
      <c r="A28">
        <v>50</v>
      </c>
      <c r="B28">
        <v>400</v>
      </c>
      <c r="C28">
        <v>20</v>
      </c>
      <c r="D28" s="2">
        <v>12.164701993231027</v>
      </c>
      <c r="E28">
        <v>3</v>
      </c>
      <c r="J28">
        <v>50</v>
      </c>
      <c r="K28">
        <v>400</v>
      </c>
      <c r="L28">
        <v>20</v>
      </c>
      <c r="M28" s="2">
        <v>24.525084119217073</v>
      </c>
      <c r="N28">
        <v>3</v>
      </c>
      <c r="Q28">
        <v>50</v>
      </c>
      <c r="R28">
        <v>400</v>
      </c>
      <c r="S28">
        <v>20</v>
      </c>
      <c r="T28" s="2">
        <v>3.1485970713457911</v>
      </c>
      <c r="U28">
        <v>3</v>
      </c>
      <c r="X28">
        <v>50</v>
      </c>
      <c r="Y28">
        <v>400</v>
      </c>
      <c r="Z28">
        <v>20</v>
      </c>
      <c r="AA28" s="2">
        <v>2.2378434794528959</v>
      </c>
      <c r="AB28">
        <v>3</v>
      </c>
    </row>
    <row r="29" spans="1:28" x14ac:dyDescent="0.25">
      <c r="A29">
        <v>400</v>
      </c>
      <c r="B29">
        <v>500</v>
      </c>
      <c r="C29">
        <v>20</v>
      </c>
      <c r="D29" s="2">
        <v>12.957540431927775</v>
      </c>
      <c r="E29">
        <v>3</v>
      </c>
      <c r="J29">
        <v>400</v>
      </c>
      <c r="K29">
        <v>500</v>
      </c>
      <c r="L29">
        <v>20</v>
      </c>
      <c r="M29" s="2">
        <v>26.549834741034307</v>
      </c>
      <c r="N29">
        <v>3</v>
      </c>
      <c r="Q29">
        <v>400</v>
      </c>
      <c r="R29">
        <v>500</v>
      </c>
      <c r="S29">
        <v>20</v>
      </c>
      <c r="T29" s="2">
        <v>3.6508372249315437</v>
      </c>
      <c r="U29">
        <v>3</v>
      </c>
      <c r="X29">
        <v>400</v>
      </c>
      <c r="Y29">
        <v>500</v>
      </c>
      <c r="Z29">
        <v>20</v>
      </c>
      <c r="AA29" s="2">
        <v>2.4686490018113343</v>
      </c>
      <c r="AB29">
        <v>3</v>
      </c>
    </row>
    <row r="30" spans="1:28" x14ac:dyDescent="0.25">
      <c r="A30">
        <v>500</v>
      </c>
      <c r="B30">
        <v>600</v>
      </c>
      <c r="C30">
        <v>20</v>
      </c>
      <c r="D30" s="2">
        <v>13.512333988952012</v>
      </c>
      <c r="E30">
        <v>3</v>
      </c>
      <c r="J30">
        <v>500</v>
      </c>
      <c r="K30">
        <v>600</v>
      </c>
      <c r="L30">
        <v>20</v>
      </c>
      <c r="M30" s="2">
        <v>27.966666398958846</v>
      </c>
      <c r="N30">
        <v>3</v>
      </c>
      <c r="Q30">
        <v>500</v>
      </c>
      <c r="R30">
        <v>600</v>
      </c>
      <c r="S30">
        <v>20</v>
      </c>
      <c r="T30" s="2">
        <v>4.0022828507847263</v>
      </c>
      <c r="U30">
        <v>3</v>
      </c>
      <c r="X30">
        <v>500</v>
      </c>
      <c r="Y30">
        <v>600</v>
      </c>
      <c r="Z30">
        <v>20</v>
      </c>
      <c r="AA30" s="2">
        <v>2.6301565807583902</v>
      </c>
      <c r="AB30">
        <v>3</v>
      </c>
    </row>
    <row r="31" spans="1:28" x14ac:dyDescent="0.25">
      <c r="A31">
        <v>600</v>
      </c>
      <c r="B31">
        <v>700</v>
      </c>
      <c r="C31">
        <v>20</v>
      </c>
      <c r="D31" s="2">
        <v>13.92229649817196</v>
      </c>
      <c r="E31">
        <v>3</v>
      </c>
      <c r="J31">
        <v>600</v>
      </c>
      <c r="K31">
        <v>700</v>
      </c>
      <c r="L31">
        <v>20</v>
      </c>
      <c r="M31" s="2">
        <v>29.013628560416731</v>
      </c>
      <c r="N31">
        <v>3</v>
      </c>
      <c r="Q31">
        <v>600</v>
      </c>
      <c r="R31">
        <v>700</v>
      </c>
      <c r="S31">
        <v>20</v>
      </c>
      <c r="T31" s="2">
        <v>4.2619822088701893</v>
      </c>
      <c r="U31">
        <v>3</v>
      </c>
      <c r="X31">
        <v>600</v>
      </c>
      <c r="Y31">
        <v>700</v>
      </c>
      <c r="Z31">
        <v>20</v>
      </c>
      <c r="AA31" s="2">
        <v>2.7495019687587794</v>
      </c>
      <c r="AB31">
        <v>3</v>
      </c>
    </row>
    <row r="32" spans="1:28" x14ac:dyDescent="0.25">
      <c r="A32">
        <v>700</v>
      </c>
      <c r="B32">
        <v>800</v>
      </c>
      <c r="C32">
        <v>20</v>
      </c>
      <c r="D32" s="2">
        <v>14.237593127103466</v>
      </c>
      <c r="E32">
        <v>3</v>
      </c>
      <c r="J32">
        <v>700</v>
      </c>
      <c r="K32">
        <v>800</v>
      </c>
      <c r="L32">
        <v>20</v>
      </c>
      <c r="M32" s="2">
        <v>29.81883301863564</v>
      </c>
      <c r="N32">
        <v>3</v>
      </c>
      <c r="Q32">
        <v>700</v>
      </c>
      <c r="R32">
        <v>800</v>
      </c>
      <c r="S32">
        <v>20</v>
      </c>
      <c r="T32" s="2">
        <v>4.4617134777021201</v>
      </c>
      <c r="U32">
        <v>3</v>
      </c>
      <c r="X32">
        <v>700</v>
      </c>
      <c r="Y32">
        <v>800</v>
      </c>
      <c r="Z32">
        <v>20</v>
      </c>
      <c r="AA32" s="2">
        <v>2.8412888948039035</v>
      </c>
      <c r="AB32">
        <v>3</v>
      </c>
    </row>
    <row r="33" spans="1:28" x14ac:dyDescent="0.25">
      <c r="A33">
        <v>800</v>
      </c>
      <c r="B33">
        <v>900</v>
      </c>
      <c r="C33">
        <v>20</v>
      </c>
      <c r="D33" s="2">
        <v>14.487619408448349</v>
      </c>
      <c r="E33">
        <v>3</v>
      </c>
      <c r="J33">
        <v>800</v>
      </c>
      <c r="K33">
        <v>900</v>
      </c>
      <c r="L33">
        <v>20</v>
      </c>
      <c r="M33" s="2">
        <v>30.457350078247241</v>
      </c>
      <c r="N33">
        <v>3</v>
      </c>
      <c r="Q33">
        <v>800</v>
      </c>
      <c r="R33">
        <v>900</v>
      </c>
      <c r="S33">
        <v>20</v>
      </c>
      <c r="T33" s="2">
        <v>4.620097874590777</v>
      </c>
      <c r="U33">
        <v>3</v>
      </c>
      <c r="X33">
        <v>800</v>
      </c>
      <c r="Y33">
        <v>900</v>
      </c>
      <c r="Z33">
        <v>20</v>
      </c>
      <c r="AA33" s="2">
        <v>2.9140747786013668</v>
      </c>
      <c r="AB33">
        <v>3</v>
      </c>
    </row>
    <row r="34" spans="1:28" x14ac:dyDescent="0.25">
      <c r="A34">
        <v>900</v>
      </c>
      <c r="B34">
        <v>1000</v>
      </c>
      <c r="C34">
        <v>20</v>
      </c>
      <c r="D34" s="2">
        <v>14.690741951298026</v>
      </c>
      <c r="E34">
        <v>3</v>
      </c>
      <c r="J34">
        <v>900</v>
      </c>
      <c r="K34">
        <v>1000</v>
      </c>
      <c r="L34">
        <v>20</v>
      </c>
      <c r="M34" s="2">
        <v>30.97608438131159</v>
      </c>
      <c r="N34">
        <v>3</v>
      </c>
      <c r="Q34">
        <v>900</v>
      </c>
      <c r="R34">
        <v>1000</v>
      </c>
      <c r="S34">
        <v>20</v>
      </c>
      <c r="T34" s="2">
        <v>4.7487701136477574</v>
      </c>
      <c r="U34">
        <v>3</v>
      </c>
      <c r="X34">
        <v>900</v>
      </c>
      <c r="Y34">
        <v>1000</v>
      </c>
      <c r="Z34">
        <v>20</v>
      </c>
      <c r="AA34" s="2">
        <v>2.9732063775715911</v>
      </c>
      <c r="AB34">
        <v>3</v>
      </c>
    </row>
    <row r="35" spans="1:28" x14ac:dyDescent="0.25">
      <c r="A35">
        <v>400</v>
      </c>
      <c r="B35">
        <v>50</v>
      </c>
      <c r="C35">
        <v>20</v>
      </c>
      <c r="D35" s="2">
        <v>-2.5211201114671282</v>
      </c>
      <c r="E35">
        <v>4</v>
      </c>
      <c r="J35">
        <v>400</v>
      </c>
      <c r="K35">
        <v>50</v>
      </c>
      <c r="L35">
        <v>20</v>
      </c>
      <c r="M35" s="2">
        <v>-4.963484233611239</v>
      </c>
      <c r="N35">
        <v>4</v>
      </c>
      <c r="Q35">
        <v>400</v>
      </c>
      <c r="R35">
        <v>50</v>
      </c>
      <c r="S35">
        <v>20</v>
      </c>
      <c r="T35" s="2">
        <v>-10.039989664088461</v>
      </c>
      <c r="U35">
        <v>4</v>
      </c>
      <c r="AA35" s="2"/>
    </row>
    <row r="36" spans="1:28" x14ac:dyDescent="0.25">
      <c r="A36">
        <v>300</v>
      </c>
      <c r="B36">
        <v>100</v>
      </c>
      <c r="C36">
        <v>20</v>
      </c>
      <c r="D36" s="2">
        <v>1.4435193427181083</v>
      </c>
      <c r="E36">
        <v>4</v>
      </c>
      <c r="J36">
        <v>300</v>
      </c>
      <c r="K36">
        <v>100</v>
      </c>
      <c r="L36">
        <v>20</v>
      </c>
      <c r="M36" s="2">
        <v>-0.65364853245512222</v>
      </c>
      <c r="N36">
        <v>4</v>
      </c>
      <c r="Q36">
        <v>300</v>
      </c>
      <c r="R36">
        <v>100</v>
      </c>
      <c r="S36">
        <v>20</v>
      </c>
      <c r="T36" s="2">
        <v>-5.3307998553013505</v>
      </c>
      <c r="U36">
        <v>4</v>
      </c>
      <c r="AA36" s="2"/>
    </row>
    <row r="37" spans="1:28" x14ac:dyDescent="0.25">
      <c r="A37">
        <v>200</v>
      </c>
      <c r="B37">
        <v>200</v>
      </c>
      <c r="C37">
        <v>20</v>
      </c>
      <c r="D37" s="2">
        <v>4.5246110175458725</v>
      </c>
      <c r="E37">
        <v>4</v>
      </c>
      <c r="J37">
        <v>200</v>
      </c>
      <c r="K37">
        <v>200</v>
      </c>
      <c r="L37">
        <v>20</v>
      </c>
      <c r="M37" s="2">
        <v>5.331870653832353</v>
      </c>
      <c r="N37">
        <v>4</v>
      </c>
      <c r="Q37">
        <v>200</v>
      </c>
      <c r="R37">
        <v>200</v>
      </c>
      <c r="S37">
        <v>20</v>
      </c>
      <c r="T37" s="2">
        <v>0.98798556661754233</v>
      </c>
      <c r="U37">
        <v>4</v>
      </c>
      <c r="AA37" s="2"/>
    </row>
    <row r="38" spans="1:28" x14ac:dyDescent="0.25">
      <c r="A38">
        <v>100</v>
      </c>
      <c r="B38">
        <v>300</v>
      </c>
      <c r="C38">
        <v>20</v>
      </c>
      <c r="D38" s="2">
        <v>5.9226216530140867</v>
      </c>
      <c r="E38">
        <v>4</v>
      </c>
      <c r="J38">
        <v>100</v>
      </c>
      <c r="K38">
        <v>300</v>
      </c>
      <c r="L38">
        <v>20</v>
      </c>
      <c r="M38" s="2">
        <v>7.2714640090942693</v>
      </c>
      <c r="N38">
        <v>4</v>
      </c>
      <c r="Q38">
        <v>100</v>
      </c>
      <c r="R38">
        <v>300</v>
      </c>
      <c r="S38">
        <v>20</v>
      </c>
      <c r="T38" s="2">
        <v>3.0713808961993134</v>
      </c>
      <c r="U38">
        <v>4</v>
      </c>
      <c r="AA38" s="2"/>
    </row>
    <row r="39" spans="1:28" x14ac:dyDescent="0.25">
      <c r="A39">
        <v>50</v>
      </c>
      <c r="B39">
        <v>400</v>
      </c>
      <c r="C39">
        <v>20</v>
      </c>
      <c r="D39" s="2">
        <v>6.7207888474698709</v>
      </c>
      <c r="E39">
        <v>4</v>
      </c>
      <c r="J39">
        <v>50</v>
      </c>
      <c r="K39">
        <v>400</v>
      </c>
      <c r="L39">
        <v>20</v>
      </c>
      <c r="M39" s="2">
        <v>8.3788374063188158</v>
      </c>
      <c r="N39">
        <v>4</v>
      </c>
      <c r="Q39">
        <v>50</v>
      </c>
      <c r="R39">
        <v>400</v>
      </c>
      <c r="S39">
        <v>20</v>
      </c>
      <c r="T39" s="2">
        <v>4.2608552556684298</v>
      </c>
      <c r="U39">
        <v>4</v>
      </c>
      <c r="AA39" s="2"/>
    </row>
    <row r="40" spans="1:28" x14ac:dyDescent="0.25">
      <c r="A40">
        <v>400</v>
      </c>
      <c r="B40">
        <v>500</v>
      </c>
      <c r="C40">
        <v>20</v>
      </c>
      <c r="D40" s="2">
        <v>7.2369805234422753</v>
      </c>
      <c r="E40">
        <v>4</v>
      </c>
      <c r="J40">
        <v>400</v>
      </c>
      <c r="K40">
        <v>500</v>
      </c>
      <c r="L40">
        <v>20</v>
      </c>
      <c r="M40" s="2">
        <v>9.0949993004822822</v>
      </c>
      <c r="N40">
        <v>4</v>
      </c>
      <c r="Q40">
        <v>400</v>
      </c>
      <c r="R40">
        <v>500</v>
      </c>
      <c r="S40">
        <v>20</v>
      </c>
      <c r="T40" s="2">
        <v>5.0301135857595458</v>
      </c>
      <c r="U40">
        <v>4</v>
      </c>
      <c r="AA40" s="2"/>
    </row>
    <row r="41" spans="1:28" x14ac:dyDescent="0.25">
      <c r="A41">
        <v>500</v>
      </c>
      <c r="B41">
        <v>600</v>
      </c>
      <c r="C41">
        <v>20</v>
      </c>
      <c r="D41" s="2">
        <v>7.598188812598611</v>
      </c>
      <c r="E41">
        <v>4</v>
      </c>
      <c r="J41">
        <v>500</v>
      </c>
      <c r="K41">
        <v>600</v>
      </c>
      <c r="L41">
        <v>20</v>
      </c>
      <c r="M41" s="2">
        <v>9.5961379754956617</v>
      </c>
      <c r="N41">
        <v>4</v>
      </c>
      <c r="Q41">
        <v>500</v>
      </c>
      <c r="R41">
        <v>600</v>
      </c>
      <c r="S41">
        <v>20</v>
      </c>
      <c r="T41" s="2">
        <v>5.5684068172573813</v>
      </c>
      <c r="U41">
        <v>4</v>
      </c>
      <c r="AA41" s="2"/>
    </row>
    <row r="42" spans="1:28" x14ac:dyDescent="0.25">
      <c r="A42">
        <v>600</v>
      </c>
      <c r="B42">
        <v>700</v>
      </c>
      <c r="C42">
        <v>20</v>
      </c>
      <c r="D42" s="2">
        <v>7.8651022521991827</v>
      </c>
      <c r="E42">
        <v>4</v>
      </c>
      <c r="J42">
        <v>600</v>
      </c>
      <c r="K42">
        <v>700</v>
      </c>
      <c r="L42">
        <v>20</v>
      </c>
      <c r="M42" s="2">
        <v>9.9664524214268866</v>
      </c>
      <c r="N42">
        <v>4</v>
      </c>
      <c r="Q42">
        <v>600</v>
      </c>
      <c r="R42">
        <v>700</v>
      </c>
      <c r="S42">
        <v>20</v>
      </c>
      <c r="T42" s="2">
        <v>5.966176476055578</v>
      </c>
      <c r="U42">
        <v>4</v>
      </c>
      <c r="AA42" s="2"/>
    </row>
    <row r="43" spans="1:28" x14ac:dyDescent="0.25">
      <c r="A43">
        <v>700</v>
      </c>
      <c r="B43">
        <v>800</v>
      </c>
      <c r="C43">
        <v>20</v>
      </c>
      <c r="D43" s="2">
        <v>8.0703817736917749</v>
      </c>
      <c r="E43">
        <v>4</v>
      </c>
      <c r="J43">
        <v>700</v>
      </c>
      <c r="K43">
        <v>800</v>
      </c>
      <c r="L43">
        <v>20</v>
      </c>
      <c r="M43" s="2">
        <v>10.251256260365512</v>
      </c>
      <c r="N43">
        <v>4</v>
      </c>
      <c r="Q43">
        <v>700</v>
      </c>
      <c r="R43">
        <v>800</v>
      </c>
      <c r="S43">
        <v>20</v>
      </c>
      <c r="T43" s="2">
        <v>6.2720957484030375</v>
      </c>
      <c r="U43">
        <v>4</v>
      </c>
      <c r="AA43" s="2"/>
    </row>
    <row r="44" spans="1:28" x14ac:dyDescent="0.25">
      <c r="A44">
        <v>800</v>
      </c>
      <c r="B44">
        <v>900</v>
      </c>
      <c r="C44">
        <v>20</v>
      </c>
      <c r="D44" s="2">
        <v>8.2331658655134472</v>
      </c>
      <c r="E44">
        <v>4</v>
      </c>
      <c r="J44">
        <v>800</v>
      </c>
      <c r="K44">
        <v>900</v>
      </c>
      <c r="L44">
        <v>20</v>
      </c>
      <c r="M44" s="2">
        <v>10.477102140811134</v>
      </c>
      <c r="N44">
        <v>4</v>
      </c>
      <c r="Q44">
        <v>800</v>
      </c>
      <c r="R44">
        <v>900</v>
      </c>
      <c r="S44">
        <v>20</v>
      </c>
      <c r="T44" s="2">
        <v>6.5146859033183464</v>
      </c>
      <c r="U44">
        <v>4</v>
      </c>
      <c r="AA44" s="2"/>
    </row>
    <row r="45" spans="1:28" x14ac:dyDescent="0.25">
      <c r="A45">
        <v>900</v>
      </c>
      <c r="B45">
        <v>1000</v>
      </c>
      <c r="C45">
        <v>20</v>
      </c>
      <c r="D45" s="2">
        <v>8.3654124377075281</v>
      </c>
      <c r="E45">
        <v>4</v>
      </c>
      <c r="J45">
        <v>900</v>
      </c>
      <c r="K45">
        <v>1000</v>
      </c>
      <c r="L45">
        <v>20</v>
      </c>
      <c r="M45" s="2">
        <v>10.660580410701336</v>
      </c>
      <c r="N45">
        <v>4</v>
      </c>
      <c r="Q45">
        <v>900</v>
      </c>
      <c r="R45">
        <v>1000</v>
      </c>
      <c r="S45">
        <v>20</v>
      </c>
      <c r="T45" s="2">
        <v>6.7117673016083312</v>
      </c>
      <c r="U45">
        <v>4</v>
      </c>
      <c r="AA45" s="2"/>
    </row>
    <row r="46" spans="1:28" x14ac:dyDescent="0.25">
      <c r="J46">
        <v>400</v>
      </c>
      <c r="K46">
        <v>50</v>
      </c>
      <c r="L46">
        <v>20</v>
      </c>
      <c r="M46" s="2">
        <v>0.64040823401401825</v>
      </c>
      <c r="N46">
        <v>5</v>
      </c>
      <c r="Q46">
        <v>400</v>
      </c>
      <c r="R46">
        <v>50</v>
      </c>
      <c r="S46">
        <v>20</v>
      </c>
      <c r="T46" s="2">
        <v>-4.3195714688148161</v>
      </c>
      <c r="U46">
        <v>5</v>
      </c>
      <c r="AA46" s="2"/>
    </row>
    <row r="47" spans="1:28" x14ac:dyDescent="0.25">
      <c r="J47">
        <v>300</v>
      </c>
      <c r="K47">
        <v>100</v>
      </c>
      <c r="L47">
        <v>20</v>
      </c>
      <c r="M47" s="2">
        <v>8.0044156906970585</v>
      </c>
      <c r="N47">
        <v>5</v>
      </c>
      <c r="Q47">
        <v>300</v>
      </c>
      <c r="R47">
        <v>100</v>
      </c>
      <c r="S47">
        <v>20</v>
      </c>
      <c r="T47" s="2">
        <v>-2.054936241596347</v>
      </c>
      <c r="U47">
        <v>5</v>
      </c>
      <c r="AA47" s="2"/>
    </row>
    <row r="48" spans="1:28" x14ac:dyDescent="0.25">
      <c r="J48">
        <v>200</v>
      </c>
      <c r="K48">
        <v>200</v>
      </c>
      <c r="L48">
        <v>20</v>
      </c>
      <c r="M48" s="2">
        <v>14.598779411596629</v>
      </c>
      <c r="N48">
        <v>5</v>
      </c>
      <c r="Q48">
        <v>200</v>
      </c>
      <c r="R48">
        <v>200</v>
      </c>
      <c r="S48">
        <v>20</v>
      </c>
      <c r="T48" s="2">
        <v>0.68276284477124971</v>
      </c>
      <c r="U48">
        <v>5</v>
      </c>
      <c r="AA48" s="2"/>
    </row>
    <row r="49" spans="10:27" x14ac:dyDescent="0.25">
      <c r="J49">
        <v>100</v>
      </c>
      <c r="K49">
        <v>300</v>
      </c>
      <c r="L49">
        <v>20</v>
      </c>
      <c r="M49" s="2">
        <v>17.323324040035143</v>
      </c>
      <c r="N49">
        <v>5</v>
      </c>
      <c r="Q49">
        <v>100</v>
      </c>
      <c r="R49">
        <v>300</v>
      </c>
      <c r="S49">
        <v>20</v>
      </c>
      <c r="T49" s="2">
        <v>1.6358163140283777</v>
      </c>
      <c r="U49">
        <v>5</v>
      </c>
      <c r="AA49" s="2"/>
    </row>
    <row r="50" spans="10:27" x14ac:dyDescent="0.25">
      <c r="J50">
        <v>50</v>
      </c>
      <c r="K50">
        <v>400</v>
      </c>
      <c r="L50">
        <v>20</v>
      </c>
      <c r="M50" s="2">
        <v>18.878850219220489</v>
      </c>
      <c r="N50">
        <v>5</v>
      </c>
      <c r="Q50">
        <v>50</v>
      </c>
      <c r="R50">
        <v>400</v>
      </c>
      <c r="S50">
        <v>20</v>
      </c>
      <c r="T50" s="2">
        <v>2.1799438009187373</v>
      </c>
      <c r="U50">
        <v>5</v>
      </c>
      <c r="AA50" s="2"/>
    </row>
    <row r="51" spans="10:27" x14ac:dyDescent="0.25">
      <c r="J51">
        <v>400</v>
      </c>
      <c r="K51">
        <v>500</v>
      </c>
      <c r="L51">
        <v>20</v>
      </c>
      <c r="M51" s="2">
        <v>19.884842035258618</v>
      </c>
      <c r="N51">
        <v>5</v>
      </c>
      <c r="Q51">
        <v>400</v>
      </c>
      <c r="R51">
        <v>500</v>
      </c>
      <c r="S51">
        <v>20</v>
      </c>
      <c r="T51" s="2">
        <v>2.531842602763251</v>
      </c>
      <c r="U51">
        <v>5</v>
      </c>
      <c r="AA51" s="2"/>
    </row>
    <row r="52" spans="10:27" x14ac:dyDescent="0.25">
      <c r="J52">
        <v>500</v>
      </c>
      <c r="K52">
        <v>600</v>
      </c>
      <c r="L52">
        <v>20</v>
      </c>
      <c r="M52" s="2">
        <v>20.588790974558897</v>
      </c>
      <c r="N52">
        <v>5</v>
      </c>
      <c r="Q52">
        <v>500</v>
      </c>
      <c r="R52">
        <v>600</v>
      </c>
      <c r="S52">
        <v>20</v>
      </c>
      <c r="T52" s="2">
        <v>2.7780859462479608</v>
      </c>
      <c r="U52">
        <v>5</v>
      </c>
      <c r="AA52" s="2"/>
    </row>
    <row r="53" spans="10:27" x14ac:dyDescent="0.25">
      <c r="J53">
        <v>600</v>
      </c>
      <c r="K53">
        <v>700</v>
      </c>
      <c r="L53">
        <v>20</v>
      </c>
      <c r="M53" s="2">
        <v>21.108971264802708</v>
      </c>
      <c r="N53">
        <v>5</v>
      </c>
      <c r="Q53">
        <v>600</v>
      </c>
      <c r="R53">
        <v>700</v>
      </c>
      <c r="S53">
        <v>20</v>
      </c>
      <c r="T53" s="2">
        <v>2.9600464930055201</v>
      </c>
      <c r="U53">
        <v>5</v>
      </c>
      <c r="AA53" s="2"/>
    </row>
    <row r="54" spans="10:27" x14ac:dyDescent="0.25">
      <c r="J54">
        <v>700</v>
      </c>
      <c r="K54">
        <v>800</v>
      </c>
      <c r="L54">
        <v>20</v>
      </c>
      <c r="M54" s="2">
        <v>21.509034900530168</v>
      </c>
      <c r="N54">
        <v>5</v>
      </c>
      <c r="Q54">
        <v>700</v>
      </c>
      <c r="R54">
        <v>800</v>
      </c>
      <c r="S54">
        <v>20</v>
      </c>
      <c r="T54" s="2">
        <v>3.0999898919771836</v>
      </c>
      <c r="U54">
        <v>5</v>
      </c>
      <c r="AA54" s="2"/>
    </row>
    <row r="55" spans="10:27" x14ac:dyDescent="0.25">
      <c r="J55">
        <v>800</v>
      </c>
      <c r="K55">
        <v>900</v>
      </c>
      <c r="L55">
        <v>20</v>
      </c>
      <c r="M55" s="2">
        <v>21.8262803575502</v>
      </c>
      <c r="N55">
        <v>5</v>
      </c>
      <c r="Q55">
        <v>800</v>
      </c>
      <c r="R55">
        <v>900</v>
      </c>
      <c r="S55">
        <v>20</v>
      </c>
      <c r="T55" s="2">
        <v>3.2109632562095358</v>
      </c>
      <c r="U55">
        <v>5</v>
      </c>
      <c r="AA55" s="2"/>
    </row>
    <row r="56" spans="10:27" x14ac:dyDescent="0.25">
      <c r="J56">
        <v>900</v>
      </c>
      <c r="K56">
        <v>1000</v>
      </c>
      <c r="L56">
        <v>20</v>
      </c>
      <c r="M56" s="2">
        <v>22.084012079154821</v>
      </c>
      <c r="N56">
        <v>5</v>
      </c>
      <c r="Q56">
        <v>900</v>
      </c>
      <c r="R56">
        <v>1000</v>
      </c>
      <c r="S56">
        <v>20</v>
      </c>
      <c r="T56" s="2">
        <v>3.30111854632628</v>
      </c>
      <c r="U56">
        <v>5</v>
      </c>
      <c r="AA5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0EBD-3C7E-4DE5-ADCF-2BDF469A5A2D}">
  <dimension ref="A1:P45"/>
  <sheetViews>
    <sheetView workbookViewId="0">
      <selection activeCell="H3" sqref="H3"/>
    </sheetView>
  </sheetViews>
  <sheetFormatPr defaultRowHeight="15" x14ac:dyDescent="0.25"/>
  <sheetData>
    <row r="1" spans="1:16" x14ac:dyDescent="0.25">
      <c r="A1" t="s">
        <v>5</v>
      </c>
      <c r="B1" t="s">
        <v>6</v>
      </c>
      <c r="C1" t="s">
        <v>0</v>
      </c>
      <c r="D1" t="s">
        <v>7</v>
      </c>
      <c r="E1" t="s">
        <v>1</v>
      </c>
      <c r="F1" t="s">
        <v>8</v>
      </c>
      <c r="I1" t="s">
        <v>9</v>
      </c>
      <c r="J1" t="s">
        <v>10</v>
      </c>
      <c r="K1" t="s">
        <v>11</v>
      </c>
      <c r="M1" t="s">
        <v>19</v>
      </c>
      <c r="P1" t="s">
        <v>21</v>
      </c>
    </row>
    <row r="2" spans="1:16" x14ac:dyDescent="0.25">
      <c r="A2">
        <v>180</v>
      </c>
      <c r="B2">
        <v>400</v>
      </c>
      <c r="C2">
        <v>50</v>
      </c>
      <c r="D2">
        <v>20</v>
      </c>
      <c r="E2" s="2">
        <v>-3.3223720998722053</v>
      </c>
      <c r="F2">
        <v>1</v>
      </c>
      <c r="I2">
        <v>180</v>
      </c>
      <c r="J2">
        <v>92.48</v>
      </c>
      <c r="K2">
        <v>1.28</v>
      </c>
      <c r="M2">
        <v>2.4300000000000002</v>
      </c>
    </row>
    <row r="3" spans="1:16" x14ac:dyDescent="0.25">
      <c r="A3">
        <v>180</v>
      </c>
      <c r="B3">
        <v>300</v>
      </c>
      <c r="C3">
        <v>100</v>
      </c>
      <c r="D3">
        <v>20</v>
      </c>
      <c r="E3" s="2">
        <v>1.1253834888840306</v>
      </c>
      <c r="F3">
        <v>1</v>
      </c>
      <c r="I3">
        <v>240</v>
      </c>
      <c r="J3">
        <v>177.94</v>
      </c>
      <c r="K3">
        <v>8.7999999999999995E-2</v>
      </c>
      <c r="M3">
        <v>14.45</v>
      </c>
    </row>
    <row r="4" spans="1:16" x14ac:dyDescent="0.25">
      <c r="A4">
        <v>180</v>
      </c>
      <c r="B4">
        <v>200</v>
      </c>
      <c r="C4">
        <v>200</v>
      </c>
      <c r="D4">
        <v>20</v>
      </c>
      <c r="E4" s="2">
        <v>5.3638197903329576</v>
      </c>
      <c r="F4">
        <v>1</v>
      </c>
      <c r="I4">
        <v>300</v>
      </c>
      <c r="J4">
        <v>85.12</v>
      </c>
      <c r="K4">
        <v>3.9E-2</v>
      </c>
      <c r="M4">
        <v>5.27</v>
      </c>
    </row>
    <row r="5" spans="1:16" x14ac:dyDescent="0.25">
      <c r="A5">
        <v>180</v>
      </c>
      <c r="B5">
        <v>100</v>
      </c>
      <c r="C5">
        <v>300</v>
      </c>
      <c r="D5">
        <v>20</v>
      </c>
      <c r="E5" s="2">
        <v>7.2108364547011945</v>
      </c>
      <c r="F5">
        <v>1</v>
      </c>
      <c r="I5">
        <v>400</v>
      </c>
      <c r="J5">
        <v>84.06</v>
      </c>
      <c r="K5">
        <v>3.5999999999999997E-2</v>
      </c>
      <c r="M5">
        <v>5.14</v>
      </c>
    </row>
    <row r="6" spans="1:16" x14ac:dyDescent="0.25">
      <c r="A6">
        <v>180</v>
      </c>
      <c r="B6">
        <v>50</v>
      </c>
      <c r="C6">
        <v>400</v>
      </c>
      <c r="D6">
        <v>20</v>
      </c>
      <c r="E6" s="2">
        <v>8.1894183168948356</v>
      </c>
      <c r="F6">
        <v>1</v>
      </c>
    </row>
    <row r="7" spans="1:16" x14ac:dyDescent="0.25">
      <c r="A7">
        <v>180</v>
      </c>
      <c r="B7">
        <v>400</v>
      </c>
      <c r="C7">
        <v>500</v>
      </c>
      <c r="D7">
        <v>20</v>
      </c>
      <c r="E7" s="2">
        <v>8.8222879901045292</v>
      </c>
      <c r="F7">
        <v>1</v>
      </c>
      <c r="I7" t="s">
        <v>9</v>
      </c>
      <c r="J7" t="s">
        <v>12</v>
      </c>
      <c r="K7" t="s">
        <v>11</v>
      </c>
    </row>
    <row r="8" spans="1:16" x14ac:dyDescent="0.25">
      <c r="A8">
        <v>180</v>
      </c>
      <c r="B8">
        <v>500</v>
      </c>
      <c r="C8">
        <v>600</v>
      </c>
      <c r="D8">
        <v>20</v>
      </c>
      <c r="E8" s="2">
        <v>9.2651424229823363</v>
      </c>
      <c r="F8">
        <v>1</v>
      </c>
      <c r="I8">
        <v>180</v>
      </c>
      <c r="J8">
        <v>89.21</v>
      </c>
      <c r="K8">
        <v>0.42</v>
      </c>
    </row>
    <row r="9" spans="1:16" x14ac:dyDescent="0.25">
      <c r="A9">
        <v>180</v>
      </c>
      <c r="B9">
        <v>600</v>
      </c>
      <c r="C9">
        <v>700</v>
      </c>
      <c r="D9">
        <v>20</v>
      </c>
      <c r="E9" s="2">
        <v>9.5923879582325409</v>
      </c>
      <c r="F9">
        <v>1</v>
      </c>
      <c r="I9">
        <v>240</v>
      </c>
      <c r="J9">
        <v>183.2</v>
      </c>
      <c r="K9">
        <v>0.03</v>
      </c>
    </row>
    <row r="10" spans="1:16" x14ac:dyDescent="0.25">
      <c r="A10">
        <v>180</v>
      </c>
      <c r="B10">
        <v>700</v>
      </c>
      <c r="C10">
        <v>800</v>
      </c>
      <c r="D10">
        <v>20</v>
      </c>
      <c r="E10" s="2">
        <v>9.8440680796504711</v>
      </c>
      <c r="F10">
        <v>1</v>
      </c>
      <c r="I10">
        <v>300</v>
      </c>
      <c r="J10">
        <v>88.5</v>
      </c>
      <c r="K10">
        <v>1.2999999999999999E-2</v>
      </c>
    </row>
    <row r="11" spans="1:16" x14ac:dyDescent="0.25">
      <c r="A11">
        <v>180</v>
      </c>
      <c r="B11">
        <v>800</v>
      </c>
      <c r="C11">
        <v>900</v>
      </c>
      <c r="D11">
        <v>20</v>
      </c>
      <c r="E11" s="2">
        <v>10.043647266588826</v>
      </c>
      <c r="F11">
        <v>1</v>
      </c>
      <c r="I11">
        <v>400</v>
      </c>
      <c r="J11">
        <v>89.23</v>
      </c>
      <c r="K11">
        <v>1.2E-2</v>
      </c>
    </row>
    <row r="12" spans="1:16" x14ac:dyDescent="0.25">
      <c r="A12">
        <v>180</v>
      </c>
      <c r="B12">
        <v>900</v>
      </c>
      <c r="C12">
        <v>1000</v>
      </c>
      <c r="D12">
        <v>20</v>
      </c>
      <c r="E12" s="2">
        <v>10.205786349459361</v>
      </c>
      <c r="F12">
        <v>1</v>
      </c>
    </row>
    <row r="13" spans="1:16" x14ac:dyDescent="0.25">
      <c r="A13">
        <v>240</v>
      </c>
      <c r="B13">
        <v>400</v>
      </c>
      <c r="C13">
        <v>50</v>
      </c>
      <c r="D13">
        <v>20</v>
      </c>
      <c r="E13" s="2">
        <v>-3.6655890476059496</v>
      </c>
      <c r="F13">
        <v>2</v>
      </c>
      <c r="I13" t="s">
        <v>9</v>
      </c>
      <c r="J13" t="s">
        <v>13</v>
      </c>
      <c r="K13" t="s">
        <v>11</v>
      </c>
    </row>
    <row r="14" spans="1:16" x14ac:dyDescent="0.25">
      <c r="A14">
        <v>240</v>
      </c>
      <c r="B14">
        <v>300</v>
      </c>
      <c r="C14">
        <v>100</v>
      </c>
      <c r="D14">
        <v>20</v>
      </c>
      <c r="E14" s="2">
        <v>4.9955006643880404</v>
      </c>
      <c r="F14">
        <v>2</v>
      </c>
      <c r="I14">
        <v>180</v>
      </c>
      <c r="J14">
        <v>5.1100000000000003</v>
      </c>
      <c r="K14">
        <v>6.0999999999999999E-2</v>
      </c>
    </row>
    <row r="15" spans="1:16" x14ac:dyDescent="0.25">
      <c r="A15">
        <v>240</v>
      </c>
      <c r="B15">
        <v>200</v>
      </c>
      <c r="C15">
        <v>200</v>
      </c>
      <c r="D15">
        <v>20</v>
      </c>
      <c r="E15" s="2">
        <v>13.923133365869058</v>
      </c>
      <c r="F15">
        <v>2</v>
      </c>
      <c r="I15">
        <v>240</v>
      </c>
      <c r="J15">
        <v>7.03</v>
      </c>
      <c r="K15">
        <v>4.0000000000000001E-3</v>
      </c>
    </row>
    <row r="16" spans="1:16" x14ac:dyDescent="0.25">
      <c r="A16">
        <v>240</v>
      </c>
      <c r="B16">
        <v>100</v>
      </c>
      <c r="C16">
        <v>300</v>
      </c>
      <c r="D16">
        <v>20</v>
      </c>
      <c r="E16" s="2">
        <v>17.317730031368406</v>
      </c>
      <c r="F16">
        <v>2</v>
      </c>
      <c r="I16">
        <v>300</v>
      </c>
      <c r="J16">
        <v>5.75</v>
      </c>
      <c r="K16">
        <v>2E-3</v>
      </c>
    </row>
    <row r="17" spans="1:11" x14ac:dyDescent="0.25">
      <c r="A17">
        <v>240</v>
      </c>
      <c r="B17">
        <v>50</v>
      </c>
      <c r="C17">
        <v>400</v>
      </c>
      <c r="D17">
        <v>20</v>
      </c>
      <c r="E17" s="2">
        <v>19.255809490902084</v>
      </c>
      <c r="F17">
        <v>2</v>
      </c>
      <c r="I17">
        <v>400</v>
      </c>
      <c r="J17">
        <v>7.37</v>
      </c>
      <c r="K17">
        <v>2E-3</v>
      </c>
    </row>
    <row r="18" spans="1:11" x14ac:dyDescent="0.25">
      <c r="A18">
        <v>240</v>
      </c>
      <c r="B18">
        <v>400</v>
      </c>
      <c r="C18">
        <v>500</v>
      </c>
      <c r="D18">
        <v>20</v>
      </c>
      <c r="E18" s="2">
        <v>20.509206637932785</v>
      </c>
      <c r="F18">
        <v>2</v>
      </c>
    </row>
    <row r="19" spans="1:11" x14ac:dyDescent="0.25">
      <c r="A19">
        <v>240</v>
      </c>
      <c r="B19">
        <v>500</v>
      </c>
      <c r="C19">
        <v>600</v>
      </c>
      <c r="D19">
        <v>20</v>
      </c>
      <c r="E19" s="2">
        <v>21.386278974017102</v>
      </c>
      <c r="F19">
        <v>2</v>
      </c>
    </row>
    <row r="20" spans="1:11" x14ac:dyDescent="0.25">
      <c r="A20">
        <v>240</v>
      </c>
      <c r="B20">
        <v>600</v>
      </c>
      <c r="C20">
        <v>700</v>
      </c>
      <c r="D20">
        <v>20</v>
      </c>
      <c r="E20" s="2">
        <v>22.034388115004862</v>
      </c>
      <c r="F20">
        <v>2</v>
      </c>
    </row>
    <row r="21" spans="1:11" x14ac:dyDescent="0.25">
      <c r="A21">
        <v>240</v>
      </c>
      <c r="B21">
        <v>700</v>
      </c>
      <c r="C21">
        <v>800</v>
      </c>
      <c r="D21">
        <v>20</v>
      </c>
      <c r="E21" s="2">
        <v>22.532840102046201</v>
      </c>
      <c r="F21">
        <v>2</v>
      </c>
    </row>
    <row r="22" spans="1:11" x14ac:dyDescent="0.25">
      <c r="A22">
        <v>240</v>
      </c>
      <c r="B22">
        <v>800</v>
      </c>
      <c r="C22">
        <v>900</v>
      </c>
      <c r="D22">
        <v>20</v>
      </c>
      <c r="E22" s="2">
        <v>22.928106290496281</v>
      </c>
      <c r="F22">
        <v>2</v>
      </c>
    </row>
    <row r="23" spans="1:11" x14ac:dyDescent="0.25">
      <c r="A23">
        <v>240</v>
      </c>
      <c r="B23">
        <v>900</v>
      </c>
      <c r="C23">
        <v>1000</v>
      </c>
      <c r="D23">
        <v>20</v>
      </c>
      <c r="E23" s="2">
        <v>23.249222426242554</v>
      </c>
      <c r="F23">
        <v>2</v>
      </c>
    </row>
    <row r="24" spans="1:11" x14ac:dyDescent="0.25">
      <c r="A24">
        <v>300</v>
      </c>
      <c r="B24">
        <v>400</v>
      </c>
      <c r="C24">
        <v>50</v>
      </c>
      <c r="D24">
        <v>20</v>
      </c>
      <c r="E24" s="2">
        <v>-4.1467665622524397</v>
      </c>
      <c r="F24">
        <v>3</v>
      </c>
    </row>
    <row r="25" spans="1:11" x14ac:dyDescent="0.25">
      <c r="A25">
        <v>300</v>
      </c>
      <c r="B25">
        <v>300</v>
      </c>
      <c r="C25">
        <v>100</v>
      </c>
      <c r="D25">
        <v>20</v>
      </c>
      <c r="E25" s="2">
        <v>-1.5754994173374115E-3</v>
      </c>
      <c r="F25">
        <v>3</v>
      </c>
    </row>
    <row r="26" spans="1:11" x14ac:dyDescent="0.25">
      <c r="A26">
        <v>300</v>
      </c>
      <c r="B26">
        <v>200</v>
      </c>
      <c r="C26">
        <v>200</v>
      </c>
      <c r="D26">
        <v>20</v>
      </c>
      <c r="E26" s="2">
        <v>4.7544094437739899</v>
      </c>
      <c r="F26">
        <v>3</v>
      </c>
    </row>
    <row r="27" spans="1:11" x14ac:dyDescent="0.25">
      <c r="A27">
        <v>300</v>
      </c>
      <c r="B27">
        <v>100</v>
      </c>
      <c r="C27">
        <v>300</v>
      </c>
      <c r="D27">
        <v>20</v>
      </c>
      <c r="E27" s="2">
        <v>6.4574806544731418</v>
      </c>
      <c r="F27">
        <v>3</v>
      </c>
    </row>
    <row r="28" spans="1:11" x14ac:dyDescent="0.25">
      <c r="A28">
        <v>300</v>
      </c>
      <c r="B28">
        <v>50</v>
      </c>
      <c r="C28">
        <v>400</v>
      </c>
      <c r="D28">
        <v>20</v>
      </c>
      <c r="E28" s="2">
        <v>7.4298162975041393</v>
      </c>
      <c r="F28">
        <v>3</v>
      </c>
    </row>
    <row r="29" spans="1:11" x14ac:dyDescent="0.25">
      <c r="A29">
        <v>300</v>
      </c>
      <c r="B29">
        <v>400</v>
      </c>
      <c r="C29">
        <v>500</v>
      </c>
      <c r="D29">
        <v>20</v>
      </c>
      <c r="E29" s="2">
        <v>8.0586464081253784</v>
      </c>
      <c r="F29">
        <v>3</v>
      </c>
    </row>
    <row r="30" spans="1:11" x14ac:dyDescent="0.25">
      <c r="A30">
        <v>300</v>
      </c>
      <c r="B30">
        <v>500</v>
      </c>
      <c r="C30">
        <v>600</v>
      </c>
      <c r="D30">
        <v>20</v>
      </c>
      <c r="E30" s="2">
        <v>8.4986741323222148</v>
      </c>
      <c r="F30">
        <v>3</v>
      </c>
    </row>
    <row r="31" spans="1:11" x14ac:dyDescent="0.25">
      <c r="A31">
        <v>300</v>
      </c>
      <c r="B31">
        <v>600</v>
      </c>
      <c r="C31">
        <v>700</v>
      </c>
      <c r="D31">
        <v>20</v>
      </c>
      <c r="E31" s="2">
        <v>8.8238308823494993</v>
      </c>
      <c r="F31">
        <v>3</v>
      </c>
    </row>
    <row r="32" spans="1:11" x14ac:dyDescent="0.25">
      <c r="A32">
        <v>300</v>
      </c>
      <c r="B32">
        <v>700</v>
      </c>
      <c r="C32">
        <v>800</v>
      </c>
      <c r="D32">
        <v>20</v>
      </c>
      <c r="E32" s="2">
        <v>9.0739045472633855</v>
      </c>
      <c r="F32">
        <v>3</v>
      </c>
    </row>
    <row r="33" spans="1:6" x14ac:dyDescent="0.25">
      <c r="A33">
        <v>300</v>
      </c>
      <c r="B33">
        <v>800</v>
      </c>
      <c r="C33">
        <v>900</v>
      </c>
      <c r="D33">
        <v>20</v>
      </c>
      <c r="E33" s="2">
        <v>9.2722098342960919</v>
      </c>
      <c r="F33">
        <v>3</v>
      </c>
    </row>
    <row r="34" spans="1:6" x14ac:dyDescent="0.25">
      <c r="A34">
        <v>300</v>
      </c>
      <c r="B34">
        <v>900</v>
      </c>
      <c r="C34">
        <v>1000</v>
      </c>
      <c r="D34">
        <v>20</v>
      </c>
      <c r="E34" s="2">
        <v>9.4333139948105451</v>
      </c>
      <c r="F34">
        <v>3</v>
      </c>
    </row>
    <row r="35" spans="1:6" x14ac:dyDescent="0.25">
      <c r="A35">
        <v>400</v>
      </c>
      <c r="B35">
        <v>400</v>
      </c>
      <c r="C35">
        <v>50</v>
      </c>
      <c r="D35">
        <v>20</v>
      </c>
      <c r="E35" s="2">
        <v>-5.7816213913848484</v>
      </c>
      <c r="F35">
        <v>4</v>
      </c>
    </row>
    <row r="36" spans="1:6" x14ac:dyDescent="0.25">
      <c r="A36">
        <v>400</v>
      </c>
      <c r="B36">
        <v>300</v>
      </c>
      <c r="C36">
        <v>100</v>
      </c>
      <c r="D36">
        <v>20</v>
      </c>
      <c r="E36" s="2">
        <v>-1.6872203308195359</v>
      </c>
      <c r="F36">
        <v>4</v>
      </c>
    </row>
    <row r="37" spans="1:6" x14ac:dyDescent="0.25">
      <c r="A37">
        <v>400</v>
      </c>
      <c r="B37">
        <v>200</v>
      </c>
      <c r="C37">
        <v>200</v>
      </c>
      <c r="D37">
        <v>20</v>
      </c>
      <c r="E37" s="2">
        <v>3.2233897450919322</v>
      </c>
      <c r="F37">
        <v>4</v>
      </c>
    </row>
    <row r="38" spans="1:6" x14ac:dyDescent="0.25">
      <c r="A38">
        <v>400</v>
      </c>
      <c r="B38">
        <v>100</v>
      </c>
      <c r="C38">
        <v>300</v>
      </c>
      <c r="D38">
        <v>20</v>
      </c>
      <c r="E38" s="2">
        <v>4.9401436813044475</v>
      </c>
      <c r="F38">
        <v>4</v>
      </c>
    </row>
    <row r="39" spans="1:6" x14ac:dyDescent="0.25">
      <c r="A39">
        <v>400</v>
      </c>
      <c r="B39">
        <v>50</v>
      </c>
      <c r="C39">
        <v>400</v>
      </c>
      <c r="D39">
        <v>20</v>
      </c>
      <c r="E39" s="2">
        <v>5.9202912124273048</v>
      </c>
      <c r="F39">
        <v>4</v>
      </c>
    </row>
    <row r="40" spans="1:6" x14ac:dyDescent="0.25">
      <c r="A40">
        <v>400</v>
      </c>
      <c r="B40">
        <v>400</v>
      </c>
      <c r="C40">
        <v>500</v>
      </c>
      <c r="D40">
        <v>20</v>
      </c>
      <c r="E40" s="2">
        <v>6.5541734369848941</v>
      </c>
      <c r="F40">
        <v>4</v>
      </c>
    </row>
    <row r="41" spans="1:6" x14ac:dyDescent="0.25">
      <c r="A41">
        <v>400</v>
      </c>
      <c r="B41">
        <v>500</v>
      </c>
      <c r="C41">
        <v>600</v>
      </c>
      <c r="D41">
        <v>20</v>
      </c>
      <c r="E41" s="2">
        <v>6.9977364088746201</v>
      </c>
      <c r="F41">
        <v>4</v>
      </c>
    </row>
    <row r="42" spans="1:6" x14ac:dyDescent="0.25">
      <c r="A42">
        <v>400</v>
      </c>
      <c r="B42">
        <v>600</v>
      </c>
      <c r="C42">
        <v>700</v>
      </c>
      <c r="D42">
        <v>20</v>
      </c>
      <c r="E42" s="2">
        <v>7.3255055162311153</v>
      </c>
      <c r="F42">
        <v>4</v>
      </c>
    </row>
    <row r="43" spans="1:6" x14ac:dyDescent="0.25">
      <c r="A43">
        <v>400</v>
      </c>
      <c r="B43">
        <v>700</v>
      </c>
      <c r="C43">
        <v>800</v>
      </c>
      <c r="D43">
        <v>20</v>
      </c>
      <c r="E43" s="2">
        <v>7.5775883098846846</v>
      </c>
      <c r="F43">
        <v>4</v>
      </c>
    </row>
    <row r="44" spans="1:6" x14ac:dyDescent="0.25">
      <c r="A44">
        <v>400</v>
      </c>
      <c r="B44">
        <v>800</v>
      </c>
      <c r="C44">
        <v>900</v>
      </c>
      <c r="D44">
        <v>20</v>
      </c>
      <c r="E44" s="2">
        <v>7.7774868108671482</v>
      </c>
      <c r="F44">
        <v>4</v>
      </c>
    </row>
    <row r="45" spans="1:6" x14ac:dyDescent="0.25">
      <c r="A45">
        <v>400</v>
      </c>
      <c r="B45">
        <v>900</v>
      </c>
      <c r="C45">
        <v>1000</v>
      </c>
      <c r="D45">
        <v>20</v>
      </c>
      <c r="E45" s="2">
        <v>7.9398853059893</v>
      </c>
      <c r="F45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AFB7-93E4-4782-9BF4-9EDD5EAC25F6}">
  <dimension ref="A1:I45"/>
  <sheetViews>
    <sheetView workbookViewId="0">
      <selection activeCell="Q4" sqref="Q4"/>
    </sheetView>
  </sheetViews>
  <sheetFormatPr defaultRowHeight="15" x14ac:dyDescent="0.25"/>
  <sheetData>
    <row r="1" spans="1:9" x14ac:dyDescent="0.25">
      <c r="A1" t="s">
        <v>5</v>
      </c>
      <c r="B1" t="s">
        <v>6</v>
      </c>
      <c r="C1" t="s">
        <v>0</v>
      </c>
      <c r="D1" t="s">
        <v>7</v>
      </c>
      <c r="E1" t="s">
        <v>1</v>
      </c>
      <c r="F1" t="s">
        <v>8</v>
      </c>
      <c r="G1" t="s">
        <v>22</v>
      </c>
      <c r="I1" t="s">
        <v>20</v>
      </c>
    </row>
    <row r="2" spans="1:9" x14ac:dyDescent="0.25">
      <c r="A2">
        <v>180</v>
      </c>
      <c r="B2">
        <v>400</v>
      </c>
      <c r="C2">
        <v>50</v>
      </c>
      <c r="D2">
        <v>20</v>
      </c>
      <c r="E2" s="2">
        <v>-1.5959112975874055</v>
      </c>
      <c r="F2">
        <v>1</v>
      </c>
      <c r="G2">
        <v>0.29787098870630901</v>
      </c>
    </row>
    <row r="3" spans="1:9" x14ac:dyDescent="0.25">
      <c r="A3">
        <v>180</v>
      </c>
      <c r="B3">
        <v>300</v>
      </c>
      <c r="C3">
        <v>100</v>
      </c>
      <c r="D3">
        <v>20</v>
      </c>
      <c r="E3" s="2">
        <v>3.8818254279038293</v>
      </c>
      <c r="F3">
        <v>1</v>
      </c>
      <c r="G3">
        <v>0.12538241200890282</v>
      </c>
    </row>
    <row r="4" spans="1:9" x14ac:dyDescent="0.25">
      <c r="A4">
        <v>180</v>
      </c>
      <c r="B4">
        <v>200</v>
      </c>
      <c r="C4">
        <v>200</v>
      </c>
      <c r="D4">
        <v>20</v>
      </c>
      <c r="E4" s="2">
        <v>8.595694837287061</v>
      </c>
      <c r="F4">
        <v>1</v>
      </c>
      <c r="G4">
        <v>0.13846144391949106</v>
      </c>
    </row>
    <row r="5" spans="1:9" x14ac:dyDescent="0.25">
      <c r="A5">
        <v>180</v>
      </c>
      <c r="B5">
        <v>100</v>
      </c>
      <c r="C5">
        <v>300</v>
      </c>
      <c r="D5">
        <v>20</v>
      </c>
      <c r="E5" s="2">
        <v>10.598388005493497</v>
      </c>
      <c r="F5">
        <v>1</v>
      </c>
      <c r="G5">
        <v>0.24068403014688289</v>
      </c>
    </row>
    <row r="6" spans="1:9" x14ac:dyDescent="0.25">
      <c r="A6">
        <v>180</v>
      </c>
      <c r="B6">
        <v>50</v>
      </c>
      <c r="C6">
        <v>400</v>
      </c>
      <c r="D6">
        <v>20</v>
      </c>
      <c r="E6" s="2">
        <v>11.741787023261155</v>
      </c>
      <c r="F6">
        <v>1</v>
      </c>
      <c r="G6">
        <v>0.29904604313100158</v>
      </c>
    </row>
    <row r="7" spans="1:9" x14ac:dyDescent="0.25">
      <c r="A7">
        <v>180</v>
      </c>
      <c r="B7">
        <v>400</v>
      </c>
      <c r="C7">
        <v>500</v>
      </c>
      <c r="D7">
        <v>20</v>
      </c>
      <c r="E7" s="2">
        <v>12.481247451334891</v>
      </c>
      <c r="F7">
        <v>1</v>
      </c>
      <c r="G7">
        <v>0.33678999640878104</v>
      </c>
    </row>
    <row r="8" spans="1:9" x14ac:dyDescent="0.25">
      <c r="A8">
        <v>180</v>
      </c>
      <c r="B8">
        <v>500</v>
      </c>
      <c r="C8">
        <v>600</v>
      </c>
      <c r="D8">
        <v>20</v>
      </c>
      <c r="E8" s="2">
        <v>12.998689418255731</v>
      </c>
      <c r="F8">
        <v>1</v>
      </c>
      <c r="G8">
        <v>0.36320155905899304</v>
      </c>
    </row>
    <row r="9" spans="1:9" x14ac:dyDescent="0.25">
      <c r="A9">
        <v>180</v>
      </c>
      <c r="B9">
        <v>600</v>
      </c>
      <c r="C9">
        <v>700</v>
      </c>
      <c r="D9">
        <v>20</v>
      </c>
      <c r="E9" s="2">
        <v>13.381051117393678</v>
      </c>
      <c r="F9">
        <v>1</v>
      </c>
      <c r="G9">
        <v>0.38271827903421807</v>
      </c>
    </row>
    <row r="10" spans="1:9" x14ac:dyDescent="0.25">
      <c r="A10">
        <v>180</v>
      </c>
      <c r="B10">
        <v>700</v>
      </c>
      <c r="C10">
        <v>800</v>
      </c>
      <c r="D10">
        <v>20</v>
      </c>
      <c r="E10" s="2">
        <v>13.675120336064689</v>
      </c>
      <c r="F10">
        <v>1</v>
      </c>
      <c r="G10">
        <v>0.39772832477644332</v>
      </c>
    </row>
    <row r="11" spans="1:9" x14ac:dyDescent="0.25">
      <c r="A11">
        <v>180</v>
      </c>
      <c r="B11">
        <v>800</v>
      </c>
      <c r="C11">
        <v>900</v>
      </c>
      <c r="D11">
        <v>20</v>
      </c>
      <c r="E11" s="2">
        <v>13.908313546697716</v>
      </c>
      <c r="F11">
        <v>1</v>
      </c>
      <c r="G11">
        <v>0.40963110322498936</v>
      </c>
    </row>
    <row r="12" spans="1:9" x14ac:dyDescent="0.25">
      <c r="A12">
        <v>180</v>
      </c>
      <c r="B12">
        <v>900</v>
      </c>
      <c r="C12">
        <v>1000</v>
      </c>
      <c r="D12">
        <v>20</v>
      </c>
      <c r="E12" s="2">
        <v>14.097760822657174</v>
      </c>
      <c r="F12">
        <v>1</v>
      </c>
      <c r="G12">
        <v>0.41930097717759934</v>
      </c>
    </row>
    <row r="13" spans="1:9" x14ac:dyDescent="0.25">
      <c r="A13">
        <v>240</v>
      </c>
      <c r="B13">
        <v>400</v>
      </c>
      <c r="C13">
        <v>50</v>
      </c>
      <c r="D13">
        <v>20</v>
      </c>
      <c r="E13" s="3">
        <v>-1.4032440646368352</v>
      </c>
      <c r="F13">
        <v>2</v>
      </c>
      <c r="G13">
        <v>1.4450803987634939</v>
      </c>
    </row>
    <row r="14" spans="1:9" x14ac:dyDescent="0.25">
      <c r="A14">
        <v>240</v>
      </c>
      <c r="B14">
        <v>300</v>
      </c>
      <c r="C14">
        <v>100</v>
      </c>
      <c r="D14">
        <v>20</v>
      </c>
      <c r="E14" s="3">
        <v>4.7778729251417813</v>
      </c>
      <c r="F14">
        <v>2</v>
      </c>
      <c r="G14">
        <v>2.2815102693125335</v>
      </c>
    </row>
    <row r="15" spans="1:9" x14ac:dyDescent="0.25">
      <c r="A15">
        <v>240</v>
      </c>
      <c r="B15">
        <v>200</v>
      </c>
      <c r="C15">
        <v>200</v>
      </c>
      <c r="D15">
        <v>20</v>
      </c>
      <c r="E15" s="3">
        <v>11.388491214841963</v>
      </c>
      <c r="F15">
        <v>2</v>
      </c>
      <c r="G15">
        <v>2.2700165534883596</v>
      </c>
    </row>
    <row r="16" spans="1:9" x14ac:dyDescent="0.25">
      <c r="A16">
        <v>240</v>
      </c>
      <c r="B16">
        <v>100</v>
      </c>
      <c r="C16">
        <v>300</v>
      </c>
      <c r="D16">
        <v>20</v>
      </c>
      <c r="E16" s="3">
        <v>13.84992725513812</v>
      </c>
      <c r="F16">
        <v>2</v>
      </c>
      <c r="G16">
        <v>2.4560624203522408</v>
      </c>
    </row>
    <row r="17" spans="1:7" x14ac:dyDescent="0.25">
      <c r="A17">
        <v>240</v>
      </c>
      <c r="B17">
        <v>50</v>
      </c>
      <c r="C17">
        <v>400</v>
      </c>
      <c r="D17">
        <v>20</v>
      </c>
      <c r="E17" s="3">
        <v>15.255236663215374</v>
      </c>
      <c r="F17">
        <v>2</v>
      </c>
      <c r="G17">
        <v>2.562281717850714</v>
      </c>
    </row>
    <row r="18" spans="1:7" x14ac:dyDescent="0.25">
      <c r="A18">
        <v>240</v>
      </c>
      <c r="B18">
        <v>400</v>
      </c>
      <c r="C18">
        <v>500</v>
      </c>
      <c r="D18">
        <v>20</v>
      </c>
      <c r="E18" s="3">
        <v>16.164080103103668</v>
      </c>
      <c r="F18">
        <v>2</v>
      </c>
      <c r="G18">
        <v>2.6309759934075276</v>
      </c>
    </row>
    <row r="19" spans="1:7" x14ac:dyDescent="0.25">
      <c r="A19">
        <v>240</v>
      </c>
      <c r="B19">
        <v>500</v>
      </c>
      <c r="C19">
        <v>600</v>
      </c>
      <c r="D19">
        <v>20</v>
      </c>
      <c r="E19" s="3">
        <v>16.800048870741367</v>
      </c>
      <c r="F19">
        <v>2</v>
      </c>
      <c r="G19">
        <v>2.6790452337763639</v>
      </c>
    </row>
    <row r="20" spans="1:7" x14ac:dyDescent="0.25">
      <c r="A20">
        <v>240</v>
      </c>
      <c r="B20">
        <v>600</v>
      </c>
      <c r="C20">
        <v>700</v>
      </c>
      <c r="D20">
        <v>20</v>
      </c>
      <c r="E20" s="3">
        <v>17.269995481449538</v>
      </c>
      <c r="F20">
        <v>2</v>
      </c>
      <c r="G20">
        <v>2.7145658092199612</v>
      </c>
    </row>
    <row r="21" spans="1:7" x14ac:dyDescent="0.25">
      <c r="A21">
        <v>240</v>
      </c>
      <c r="B21">
        <v>700</v>
      </c>
      <c r="C21">
        <v>800</v>
      </c>
      <c r="D21">
        <v>20</v>
      </c>
      <c r="E21" s="3">
        <v>17.63142507269681</v>
      </c>
      <c r="F21">
        <v>2</v>
      </c>
      <c r="G21">
        <v>2.7418842040565665</v>
      </c>
    </row>
    <row r="22" spans="1:7" x14ac:dyDescent="0.25">
      <c r="A22">
        <v>240</v>
      </c>
      <c r="B22">
        <v>800</v>
      </c>
      <c r="C22">
        <v>900</v>
      </c>
      <c r="D22">
        <v>20</v>
      </c>
      <c r="E22" s="3">
        <v>17.918034215883011</v>
      </c>
      <c r="F22">
        <v>2</v>
      </c>
      <c r="G22">
        <v>2.7635473493190328</v>
      </c>
    </row>
    <row r="23" spans="1:7" x14ac:dyDescent="0.25">
      <c r="A23">
        <v>240</v>
      </c>
      <c r="B23">
        <v>900</v>
      </c>
      <c r="C23">
        <v>1000</v>
      </c>
      <c r="D23">
        <v>20</v>
      </c>
      <c r="E23" s="3">
        <v>18.150876850084519</v>
      </c>
      <c r="F23">
        <v>2</v>
      </c>
      <c r="G23">
        <v>2.781146591799311</v>
      </c>
    </row>
    <row r="24" spans="1:7" x14ac:dyDescent="0.25">
      <c r="A24">
        <v>300</v>
      </c>
      <c r="B24">
        <v>400</v>
      </c>
      <c r="C24">
        <v>50</v>
      </c>
      <c r="D24">
        <v>20</v>
      </c>
      <c r="E24" s="2">
        <v>-0.10924491406269055</v>
      </c>
      <c r="F24">
        <v>3</v>
      </c>
      <c r="G24">
        <v>0.7533608924460965</v>
      </c>
    </row>
    <row r="25" spans="1:7" x14ac:dyDescent="0.25">
      <c r="A25">
        <v>300</v>
      </c>
      <c r="B25">
        <v>300</v>
      </c>
      <c r="C25">
        <v>100</v>
      </c>
      <c r="D25">
        <v>20</v>
      </c>
      <c r="E25" s="2">
        <v>5.1872757265526168</v>
      </c>
      <c r="F25">
        <v>3</v>
      </c>
      <c r="G25">
        <v>1.0484751706854643</v>
      </c>
    </row>
    <row r="26" spans="1:7" x14ac:dyDescent="0.25">
      <c r="A26">
        <v>300</v>
      </c>
      <c r="B26">
        <v>200</v>
      </c>
      <c r="C26">
        <v>200</v>
      </c>
      <c r="D26">
        <v>20</v>
      </c>
      <c r="E26" s="2">
        <v>10.544760861821263</v>
      </c>
      <c r="F26">
        <v>3</v>
      </c>
      <c r="G26">
        <v>1.5166592468479347</v>
      </c>
    </row>
    <row r="27" spans="1:7" x14ac:dyDescent="0.25">
      <c r="A27">
        <v>300</v>
      </c>
      <c r="B27">
        <v>100</v>
      </c>
      <c r="C27">
        <v>300</v>
      </c>
      <c r="D27">
        <v>20</v>
      </c>
      <c r="E27" s="2">
        <v>12.604101743288982</v>
      </c>
      <c r="F27">
        <v>3</v>
      </c>
      <c r="G27">
        <v>1.6589378152610823</v>
      </c>
    </row>
    <row r="28" spans="1:7" x14ac:dyDescent="0.25">
      <c r="A28">
        <v>300</v>
      </c>
      <c r="B28">
        <v>50</v>
      </c>
      <c r="C28">
        <v>400</v>
      </c>
      <c r="D28">
        <v>20</v>
      </c>
      <c r="E28" s="2">
        <v>13.77984267979387</v>
      </c>
      <c r="F28">
        <v>3</v>
      </c>
      <c r="G28">
        <v>1.7401690183008884</v>
      </c>
    </row>
    <row r="29" spans="1:7" x14ac:dyDescent="0.25">
      <c r="A29">
        <v>300</v>
      </c>
      <c r="B29">
        <v>400</v>
      </c>
      <c r="C29">
        <v>500</v>
      </c>
      <c r="D29">
        <v>20</v>
      </c>
      <c r="E29" s="2">
        <v>14.540219313586277</v>
      </c>
      <c r="F29">
        <v>3</v>
      </c>
      <c r="G29">
        <v>1.79270296247903</v>
      </c>
    </row>
    <row r="30" spans="1:7" x14ac:dyDescent="0.25">
      <c r="A30">
        <v>300</v>
      </c>
      <c r="B30">
        <v>500</v>
      </c>
      <c r="C30">
        <v>600</v>
      </c>
      <c r="D30">
        <v>20</v>
      </c>
      <c r="E30" s="2">
        <v>15.072297523660501</v>
      </c>
      <c r="F30">
        <v>3</v>
      </c>
      <c r="G30">
        <v>1.8294639119140943</v>
      </c>
    </row>
    <row r="31" spans="1:7" x14ac:dyDescent="0.25">
      <c r="A31">
        <v>300</v>
      </c>
      <c r="B31">
        <v>600</v>
      </c>
      <c r="C31">
        <v>700</v>
      </c>
      <c r="D31">
        <v>20</v>
      </c>
      <c r="E31" s="2">
        <v>15.465474616908102</v>
      </c>
      <c r="F31">
        <v>3</v>
      </c>
      <c r="G31">
        <v>1.8566282704054637</v>
      </c>
    </row>
    <row r="32" spans="1:7" x14ac:dyDescent="0.25">
      <c r="A32">
        <v>300</v>
      </c>
      <c r="B32">
        <v>700</v>
      </c>
      <c r="C32">
        <v>800</v>
      </c>
      <c r="D32">
        <v>20</v>
      </c>
      <c r="E32" s="2">
        <v>15.767861809117296</v>
      </c>
      <c r="F32">
        <v>3</v>
      </c>
      <c r="G32">
        <v>1.8775200116422675</v>
      </c>
    </row>
    <row r="33" spans="1:7" x14ac:dyDescent="0.25">
      <c r="A33">
        <v>300</v>
      </c>
      <c r="B33">
        <v>800</v>
      </c>
      <c r="C33">
        <v>900</v>
      </c>
      <c r="D33">
        <v>20</v>
      </c>
      <c r="E33" s="2">
        <v>16.0076510686809</v>
      </c>
      <c r="F33">
        <v>3</v>
      </c>
      <c r="G33">
        <v>1.8940869010186479</v>
      </c>
    </row>
    <row r="34" spans="1:7" x14ac:dyDescent="0.25">
      <c r="A34">
        <v>300</v>
      </c>
      <c r="B34">
        <v>900</v>
      </c>
      <c r="C34">
        <v>1000</v>
      </c>
      <c r="D34">
        <v>20</v>
      </c>
      <c r="E34" s="2">
        <v>16.202457006235178</v>
      </c>
      <c r="F34">
        <v>3</v>
      </c>
      <c r="G34">
        <v>1.9075459209230525</v>
      </c>
    </row>
    <row r="35" spans="1:7" x14ac:dyDescent="0.25">
      <c r="A35">
        <v>400</v>
      </c>
      <c r="B35">
        <v>400</v>
      </c>
      <c r="C35">
        <v>50</v>
      </c>
      <c r="D35">
        <v>20</v>
      </c>
      <c r="E35" s="2">
        <v>-7.6289385368655216</v>
      </c>
      <c r="F35">
        <v>4</v>
      </c>
      <c r="G35">
        <v>4.7436920240625984</v>
      </c>
    </row>
    <row r="36" spans="1:7" x14ac:dyDescent="0.25">
      <c r="A36">
        <v>400</v>
      </c>
      <c r="B36">
        <v>300</v>
      </c>
      <c r="C36">
        <v>100</v>
      </c>
      <c r="D36">
        <v>20</v>
      </c>
      <c r="E36" s="2">
        <v>-2.1494984573825295</v>
      </c>
      <c r="F36">
        <v>4</v>
      </c>
      <c r="G36">
        <v>3.7384609078991327</v>
      </c>
    </row>
    <row r="37" spans="1:7" x14ac:dyDescent="0.25">
      <c r="A37">
        <v>400</v>
      </c>
      <c r="B37">
        <v>200</v>
      </c>
      <c r="C37">
        <v>200</v>
      </c>
      <c r="D37">
        <v>20</v>
      </c>
      <c r="E37" s="2">
        <v>4.2071529449953005</v>
      </c>
      <c r="F37">
        <v>4</v>
      </c>
      <c r="G37">
        <v>2.224150793417333</v>
      </c>
    </row>
    <row r="38" spans="1:7" x14ac:dyDescent="0.25">
      <c r="A38">
        <v>400</v>
      </c>
      <c r="B38">
        <v>100</v>
      </c>
      <c r="C38">
        <v>300</v>
      </c>
      <c r="D38">
        <v>20</v>
      </c>
      <c r="E38" s="2">
        <v>6.4697366018463081</v>
      </c>
      <c r="F38">
        <v>4</v>
      </c>
      <c r="G38">
        <v>1.7525692506933745</v>
      </c>
    </row>
    <row r="39" spans="1:7" x14ac:dyDescent="0.25">
      <c r="A39">
        <v>400</v>
      </c>
      <c r="B39">
        <v>50</v>
      </c>
      <c r="C39">
        <v>400</v>
      </c>
      <c r="D39">
        <v>20</v>
      </c>
      <c r="E39" s="2">
        <v>7.7615150789145089</v>
      </c>
      <c r="F39">
        <v>4</v>
      </c>
      <c r="G39">
        <v>1.4833288691371578</v>
      </c>
    </row>
    <row r="40" spans="1:7" x14ac:dyDescent="0.25">
      <c r="A40">
        <v>400</v>
      </c>
      <c r="B40">
        <v>400</v>
      </c>
      <c r="C40">
        <v>500</v>
      </c>
      <c r="D40">
        <v>20</v>
      </c>
      <c r="E40" s="2">
        <v>8.5969356545716735</v>
      </c>
      <c r="F40">
        <v>4</v>
      </c>
      <c r="G40">
        <v>1.3092053963104944</v>
      </c>
    </row>
    <row r="41" spans="1:7" x14ac:dyDescent="0.25">
      <c r="A41">
        <v>400</v>
      </c>
      <c r="B41">
        <v>500</v>
      </c>
      <c r="C41">
        <v>600</v>
      </c>
      <c r="D41">
        <v>20</v>
      </c>
      <c r="E41" s="2">
        <v>9.1815263229327346</v>
      </c>
      <c r="F41">
        <v>4</v>
      </c>
      <c r="G41">
        <v>1.1873614289447014</v>
      </c>
    </row>
    <row r="42" spans="1:7" x14ac:dyDescent="0.25">
      <c r="A42">
        <v>400</v>
      </c>
      <c r="B42">
        <v>600</v>
      </c>
      <c r="C42">
        <v>700</v>
      </c>
      <c r="D42">
        <v>20</v>
      </c>
      <c r="E42" s="2">
        <v>9.6135072899672842</v>
      </c>
      <c r="F42">
        <v>4</v>
      </c>
      <c r="G42">
        <v>1.0973253101719387</v>
      </c>
    </row>
    <row r="43" spans="1:7" x14ac:dyDescent="0.25">
      <c r="A43">
        <v>400</v>
      </c>
      <c r="B43">
        <v>700</v>
      </c>
      <c r="C43">
        <v>800</v>
      </c>
      <c r="D43">
        <v>20</v>
      </c>
      <c r="E43" s="2">
        <v>9.9457380174250751</v>
      </c>
      <c r="F43">
        <v>4</v>
      </c>
      <c r="G43">
        <v>1.028079747241947</v>
      </c>
    </row>
    <row r="44" spans="1:7" x14ac:dyDescent="0.25">
      <c r="A44">
        <v>400</v>
      </c>
      <c r="B44">
        <v>800</v>
      </c>
      <c r="C44">
        <v>900</v>
      </c>
      <c r="D44">
        <v>20</v>
      </c>
      <c r="E44" s="2">
        <v>10.209192827000038</v>
      </c>
      <c r="F44">
        <v>4</v>
      </c>
      <c r="G44">
        <v>0.97316888232819865</v>
      </c>
    </row>
    <row r="45" spans="1:7" x14ac:dyDescent="0.25">
      <c r="A45">
        <v>400</v>
      </c>
      <c r="B45">
        <v>900</v>
      </c>
      <c r="C45">
        <v>1000</v>
      </c>
      <c r="D45">
        <v>20</v>
      </c>
      <c r="E45" s="2">
        <v>10.423224770198154</v>
      </c>
      <c r="F45">
        <v>4</v>
      </c>
      <c r="G45">
        <v>0.9285590339100156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835F-BF94-4574-951D-2B1B2E93B125}">
  <dimension ref="A1:Q36"/>
  <sheetViews>
    <sheetView tabSelected="1" workbookViewId="0">
      <selection activeCell="B1" sqref="B1:B18"/>
    </sheetView>
  </sheetViews>
  <sheetFormatPr defaultRowHeight="15" x14ac:dyDescent="0.25"/>
  <cols>
    <col min="2" max="2" width="11.140625" bestFit="1" customWidth="1"/>
    <col min="3" max="3" width="10.7109375" bestFit="1" customWidth="1"/>
    <col min="4" max="4" width="18.28515625" bestFit="1" customWidth="1"/>
    <col min="11" max="11" width="21.7109375" bestFit="1" customWidth="1"/>
  </cols>
  <sheetData>
    <row r="1" spans="1:17" x14ac:dyDescent="0.25">
      <c r="A1" t="s">
        <v>25</v>
      </c>
      <c r="B1" s="5" t="s">
        <v>27</v>
      </c>
      <c r="C1" s="5" t="s">
        <v>28</v>
      </c>
      <c r="D1" s="5" t="s">
        <v>23</v>
      </c>
      <c r="E1" t="s">
        <v>24</v>
      </c>
      <c r="F1" t="s">
        <v>22</v>
      </c>
      <c r="G1" s="5" t="s">
        <v>10</v>
      </c>
      <c r="H1" s="5" t="s">
        <v>12</v>
      </c>
      <c r="I1" s="5" t="s">
        <v>13</v>
      </c>
      <c r="J1" s="5" t="s">
        <v>31</v>
      </c>
      <c r="K1" t="s">
        <v>26</v>
      </c>
    </row>
    <row r="2" spans="1:17" x14ac:dyDescent="0.25">
      <c r="A2">
        <v>1</v>
      </c>
      <c r="B2">
        <v>0.32</v>
      </c>
      <c r="C2">
        <v>0.9</v>
      </c>
      <c r="D2">
        <f>((C2-B2)/C2)*100</f>
        <v>64.444444444444443</v>
      </c>
      <c r="E2">
        <f>AVERAGE(B2:B5)</f>
        <v>4.0149999999999997</v>
      </c>
      <c r="F2">
        <f>_xlfn.STDEV.S(B2:B5)/SQRT((COUNT(B2:B5)))</f>
        <v>1.4757512211299935</v>
      </c>
      <c r="G2">
        <v>63.78</v>
      </c>
      <c r="H2">
        <v>78.180000000000007</v>
      </c>
      <c r="I2">
        <v>9.16</v>
      </c>
      <c r="J2">
        <v>0</v>
      </c>
      <c r="K2">
        <v>180</v>
      </c>
      <c r="N2">
        <v>4.0149999999999997</v>
      </c>
      <c r="O2">
        <v>1.4757512211299935</v>
      </c>
      <c r="P2">
        <v>180</v>
      </c>
      <c r="Q2" t="s">
        <v>29</v>
      </c>
    </row>
    <row r="3" spans="1:17" x14ac:dyDescent="0.25">
      <c r="A3">
        <v>2</v>
      </c>
      <c r="B3">
        <v>6.3</v>
      </c>
      <c r="C3">
        <v>7.8</v>
      </c>
      <c r="D3">
        <f t="shared" ref="D3:D18" si="0">((C3-B3)/C3)*100</f>
        <v>19.230769230769234</v>
      </c>
      <c r="G3">
        <v>358</v>
      </c>
      <c r="H3">
        <v>379.79</v>
      </c>
      <c r="I3">
        <v>6.04</v>
      </c>
      <c r="J3">
        <v>0.23</v>
      </c>
      <c r="K3">
        <v>180</v>
      </c>
      <c r="N3">
        <v>13.074000000000002</v>
      </c>
      <c r="O3">
        <v>3.5012049354472228</v>
      </c>
      <c r="P3">
        <v>240</v>
      </c>
    </row>
    <row r="4" spans="1:17" x14ac:dyDescent="0.25">
      <c r="A4">
        <v>3</v>
      </c>
      <c r="B4">
        <v>6.49</v>
      </c>
      <c r="C4">
        <v>8.23</v>
      </c>
      <c r="D4">
        <f t="shared" si="0"/>
        <v>21.142162818955043</v>
      </c>
      <c r="G4">
        <v>122.28</v>
      </c>
      <c r="H4">
        <v>111.35</v>
      </c>
      <c r="I4">
        <v>4.25</v>
      </c>
      <c r="J4">
        <v>0.24</v>
      </c>
      <c r="K4">
        <v>180</v>
      </c>
      <c r="N4">
        <v>5.3960000000000008</v>
      </c>
      <c r="O4">
        <v>2.5014088030547912</v>
      </c>
      <c r="P4">
        <v>300</v>
      </c>
    </row>
    <row r="5" spans="1:17" x14ac:dyDescent="0.25">
      <c r="A5">
        <v>4</v>
      </c>
      <c r="B5">
        <v>2.95</v>
      </c>
      <c r="C5">
        <v>4.1100000000000003</v>
      </c>
      <c r="D5">
        <f t="shared" si="0"/>
        <v>28.223844282238442</v>
      </c>
      <c r="G5">
        <v>75.489999999999995</v>
      </c>
      <c r="H5">
        <v>72.89</v>
      </c>
      <c r="I5">
        <v>4.17</v>
      </c>
      <c r="J5">
        <v>0.1</v>
      </c>
      <c r="K5">
        <v>180</v>
      </c>
      <c r="N5">
        <v>5.083333333333333</v>
      </c>
      <c r="O5">
        <v>2.1125366531994452</v>
      </c>
      <c r="P5">
        <v>400</v>
      </c>
    </row>
    <row r="6" spans="1:17" x14ac:dyDescent="0.25">
      <c r="A6">
        <v>5</v>
      </c>
      <c r="B6">
        <v>24.6</v>
      </c>
      <c r="C6">
        <v>27.9</v>
      </c>
      <c r="D6">
        <f t="shared" si="0"/>
        <v>11.827956989247303</v>
      </c>
      <c r="E6">
        <f>AVERAGE(B6:B10)</f>
        <v>13.074000000000002</v>
      </c>
      <c r="F6">
        <f>_xlfn.STDEV.S(B6:B10)/SQRT((COUNT(B6:B10)))</f>
        <v>3.5012049354472228</v>
      </c>
      <c r="G6">
        <v>264.63</v>
      </c>
      <c r="H6">
        <v>259.51</v>
      </c>
      <c r="I6">
        <v>2.87</v>
      </c>
      <c r="J6">
        <v>0.69</v>
      </c>
      <c r="K6">
        <v>240</v>
      </c>
    </row>
    <row r="7" spans="1:17" x14ac:dyDescent="0.25">
      <c r="A7">
        <v>6</v>
      </c>
      <c r="B7">
        <v>7.64</v>
      </c>
      <c r="C7">
        <v>9.19</v>
      </c>
      <c r="D7">
        <f t="shared" si="0"/>
        <v>16.866158868335145</v>
      </c>
      <c r="G7">
        <v>105.32</v>
      </c>
      <c r="H7">
        <v>112.61</v>
      </c>
      <c r="I7">
        <v>5.09</v>
      </c>
      <c r="J7">
        <v>0.21</v>
      </c>
      <c r="K7">
        <v>240</v>
      </c>
      <c r="N7">
        <f>AVERAGE(D2:D5)</f>
        <v>33.26030519410179</v>
      </c>
      <c r="O7">
        <f>_xlfn.STDEV.S(D2:D5)/SQRT((COUNT(D2:D5)))</f>
        <v>10.573133142042375</v>
      </c>
      <c r="P7">
        <v>180</v>
      </c>
      <c r="Q7" t="s">
        <v>30</v>
      </c>
    </row>
    <row r="8" spans="1:17" x14ac:dyDescent="0.25">
      <c r="A8">
        <v>7</v>
      </c>
      <c r="B8">
        <v>14.76</v>
      </c>
      <c r="C8">
        <v>19.66</v>
      </c>
      <c r="D8">
        <f t="shared" si="0"/>
        <v>24.923702950152595</v>
      </c>
      <c r="G8">
        <v>288.45</v>
      </c>
      <c r="H8">
        <v>315.12</v>
      </c>
      <c r="I8">
        <v>17.78</v>
      </c>
      <c r="J8">
        <v>0.41</v>
      </c>
      <c r="K8">
        <v>240</v>
      </c>
      <c r="N8">
        <f>AVERAGE(D6:D10)</f>
        <v>19.55080465298682</v>
      </c>
      <c r="O8">
        <f>_xlfn.STDEV.S(D6:D10)/SQRT((COUNT(D6:D10)))</f>
        <v>3.9473108648747788</v>
      </c>
      <c r="P8">
        <v>240</v>
      </c>
    </row>
    <row r="9" spans="1:17" x14ac:dyDescent="0.25">
      <c r="A9">
        <v>8</v>
      </c>
      <c r="B9">
        <v>4.2</v>
      </c>
      <c r="C9">
        <v>6.19</v>
      </c>
      <c r="D9">
        <f t="shared" si="0"/>
        <v>32.148626817447493</v>
      </c>
      <c r="G9">
        <v>81.52</v>
      </c>
      <c r="H9">
        <v>100.3</v>
      </c>
      <c r="I9">
        <v>6.57</v>
      </c>
      <c r="J9">
        <v>0.12</v>
      </c>
      <c r="K9">
        <v>240</v>
      </c>
      <c r="N9">
        <f>AVERAGE(D11:D15)</f>
        <v>26.85229033231052</v>
      </c>
      <c r="O9">
        <f>_xlfn.STDEV.S(D11:D15)/SQRT((COUNT(D11:D15)))</f>
        <v>6.5661183923167847</v>
      </c>
      <c r="P9">
        <v>300</v>
      </c>
    </row>
    <row r="10" spans="1:17" x14ac:dyDescent="0.25">
      <c r="A10">
        <v>9</v>
      </c>
      <c r="B10">
        <v>14.17</v>
      </c>
      <c r="C10">
        <v>16.100000000000001</v>
      </c>
      <c r="D10">
        <f t="shared" si="0"/>
        <v>11.98757763975156</v>
      </c>
      <c r="G10">
        <v>144.69999999999999</v>
      </c>
      <c r="H10">
        <v>142.44</v>
      </c>
      <c r="I10">
        <v>1.77</v>
      </c>
      <c r="J10">
        <v>0.4</v>
      </c>
      <c r="K10">
        <v>240</v>
      </c>
      <c r="N10">
        <f>AVERAGE(D16:D18)</f>
        <v>16.506713131127572</v>
      </c>
      <c r="O10">
        <f>_xlfn.STDEV.S(D16:D18)/SQRT((COUNT(D16:D18)))</f>
        <v>5.3843175657918811</v>
      </c>
      <c r="P10">
        <v>400</v>
      </c>
    </row>
    <row r="11" spans="1:17" x14ac:dyDescent="0.25">
      <c r="A11">
        <v>10</v>
      </c>
      <c r="B11">
        <v>13.55</v>
      </c>
      <c r="C11">
        <v>14.98</v>
      </c>
      <c r="D11">
        <f t="shared" si="0"/>
        <v>9.5460614152202918</v>
      </c>
      <c r="E11">
        <f>AVERAGE(B11:B15)</f>
        <v>5.3960000000000008</v>
      </c>
      <c r="F11">
        <f>_xlfn.STDEV.S(B11:B15)/SQRT((COUNT(B11:B15)))</f>
        <v>2.5014088030547912</v>
      </c>
      <c r="G11">
        <v>121.38</v>
      </c>
      <c r="H11">
        <v>118.66</v>
      </c>
      <c r="I11">
        <v>1.22</v>
      </c>
      <c r="J11">
        <v>0.3</v>
      </c>
      <c r="K11">
        <v>300</v>
      </c>
    </row>
    <row r="12" spans="1:17" x14ac:dyDescent="0.25">
      <c r="A12">
        <v>11</v>
      </c>
      <c r="B12">
        <v>8.9600000000000009</v>
      </c>
      <c r="C12">
        <v>10.32</v>
      </c>
      <c r="D12">
        <f t="shared" si="0"/>
        <v>13.178294573643404</v>
      </c>
      <c r="G12">
        <v>102.56</v>
      </c>
      <c r="H12">
        <v>95.14</v>
      </c>
      <c r="I12">
        <v>2.9</v>
      </c>
      <c r="J12">
        <v>0.2</v>
      </c>
      <c r="K12">
        <v>300</v>
      </c>
    </row>
    <row r="13" spans="1:17" x14ac:dyDescent="0.25">
      <c r="A13">
        <v>12</v>
      </c>
      <c r="B13">
        <v>1.51</v>
      </c>
      <c r="C13">
        <v>2.36</v>
      </c>
      <c r="D13">
        <f t="shared" si="0"/>
        <v>36.016949152542374</v>
      </c>
      <c r="G13">
        <v>64.11</v>
      </c>
      <c r="H13">
        <v>69.61</v>
      </c>
      <c r="I13">
        <v>7.31</v>
      </c>
      <c r="J13">
        <v>0.03</v>
      </c>
      <c r="K13">
        <v>300</v>
      </c>
    </row>
    <row r="14" spans="1:17" x14ac:dyDescent="0.25">
      <c r="A14">
        <v>13</v>
      </c>
      <c r="B14">
        <v>1.78</v>
      </c>
      <c r="C14">
        <v>3.12</v>
      </c>
      <c r="D14">
        <f t="shared" si="0"/>
        <v>42.948717948717949</v>
      </c>
      <c r="G14">
        <v>104.87</v>
      </c>
      <c r="H14">
        <v>110.9</v>
      </c>
      <c r="I14">
        <v>12.06</v>
      </c>
      <c r="J14">
        <v>0.04</v>
      </c>
      <c r="K14">
        <v>300</v>
      </c>
    </row>
    <row r="15" spans="1:17" x14ac:dyDescent="0.25">
      <c r="A15">
        <v>14</v>
      </c>
      <c r="B15">
        <v>1.18</v>
      </c>
      <c r="C15">
        <v>1.75</v>
      </c>
      <c r="D15">
        <f t="shared" si="0"/>
        <v>32.571428571428577</v>
      </c>
      <c r="G15">
        <v>39.229999999999997</v>
      </c>
      <c r="H15">
        <v>45.61</v>
      </c>
      <c r="I15">
        <v>4.63</v>
      </c>
      <c r="J15">
        <v>0.03</v>
      </c>
      <c r="K15">
        <v>300</v>
      </c>
    </row>
    <row r="16" spans="1:17" x14ac:dyDescent="0.25">
      <c r="A16">
        <v>15</v>
      </c>
      <c r="B16">
        <v>4.21</v>
      </c>
      <c r="C16">
        <v>5.73</v>
      </c>
      <c r="D16">
        <f t="shared" si="0"/>
        <v>26.52705061082025</v>
      </c>
      <c r="E16">
        <f>AVERAGE(B16:B18)</f>
        <v>5.083333333333333</v>
      </c>
      <c r="F16">
        <f>_xlfn.STDEV.S(B16:B18)/SQRT((COUNT(B16:B18)))</f>
        <v>2.1125366531994452</v>
      </c>
      <c r="G16">
        <v>143.86000000000001</v>
      </c>
      <c r="H16">
        <v>154.59</v>
      </c>
      <c r="I16">
        <v>16.72</v>
      </c>
      <c r="J16">
        <v>7.0000000000000007E-2</v>
      </c>
      <c r="K16">
        <v>400</v>
      </c>
    </row>
    <row r="17" spans="1:14" x14ac:dyDescent="0.25">
      <c r="A17">
        <v>16</v>
      </c>
      <c r="B17">
        <v>9.1</v>
      </c>
      <c r="C17">
        <v>9.9</v>
      </c>
      <c r="D17">
        <f t="shared" si="0"/>
        <v>8.0808080808080867</v>
      </c>
      <c r="G17">
        <v>65.5</v>
      </c>
      <c r="H17">
        <v>79.13</v>
      </c>
      <c r="I17">
        <v>1.93</v>
      </c>
      <c r="J17">
        <v>0.15</v>
      </c>
      <c r="K17">
        <v>400</v>
      </c>
    </row>
    <row r="18" spans="1:14" x14ac:dyDescent="0.25">
      <c r="A18">
        <v>17</v>
      </c>
      <c r="B18">
        <v>1.94</v>
      </c>
      <c r="C18">
        <v>2.2799999999999998</v>
      </c>
      <c r="D18">
        <f t="shared" si="0"/>
        <v>14.912280701754382</v>
      </c>
      <c r="G18">
        <v>24.75</v>
      </c>
      <c r="H18">
        <v>31.98</v>
      </c>
      <c r="I18">
        <v>2.57</v>
      </c>
      <c r="J18">
        <v>0.04</v>
      </c>
      <c r="K18">
        <v>400</v>
      </c>
    </row>
    <row r="19" spans="1:14" x14ac:dyDescent="0.25">
      <c r="A19">
        <v>18</v>
      </c>
    </row>
    <row r="20" spans="1:14" x14ac:dyDescent="0.25">
      <c r="A20">
        <v>19</v>
      </c>
      <c r="N20" s="2"/>
    </row>
    <row r="21" spans="1:14" x14ac:dyDescent="0.25">
      <c r="A21">
        <v>20</v>
      </c>
      <c r="N21" s="2"/>
    </row>
    <row r="22" spans="1:14" x14ac:dyDescent="0.25">
      <c r="N22" s="2"/>
    </row>
    <row r="23" spans="1:14" x14ac:dyDescent="0.25">
      <c r="N23" s="2"/>
    </row>
    <row r="24" spans="1:14" x14ac:dyDescent="0.25">
      <c r="N24" s="2"/>
    </row>
    <row r="25" spans="1:14" x14ac:dyDescent="0.25">
      <c r="N25" s="2"/>
    </row>
    <row r="26" spans="1:14" x14ac:dyDescent="0.25">
      <c r="N26" s="2"/>
    </row>
    <row r="27" spans="1:14" x14ac:dyDescent="0.25">
      <c r="N27" s="2"/>
    </row>
    <row r="28" spans="1:14" x14ac:dyDescent="0.25">
      <c r="N28" s="2"/>
    </row>
    <row r="29" spans="1:14" x14ac:dyDescent="0.25">
      <c r="N29" s="2"/>
    </row>
    <row r="30" spans="1:14" x14ac:dyDescent="0.25">
      <c r="N30" s="2"/>
    </row>
    <row r="31" spans="1:14" x14ac:dyDescent="0.25">
      <c r="N31" s="2"/>
    </row>
    <row r="32" spans="1:14" x14ac:dyDescent="0.25">
      <c r="N32" s="2"/>
    </row>
    <row r="33" spans="14:14" x14ac:dyDescent="0.25">
      <c r="N33" s="2"/>
    </row>
    <row r="34" spans="14:14" x14ac:dyDescent="0.25">
      <c r="N34" s="2"/>
    </row>
    <row r="35" spans="14:14" x14ac:dyDescent="0.25">
      <c r="N35" s="2"/>
    </row>
    <row r="36" spans="14:14" x14ac:dyDescent="0.25">
      <c r="N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180ppm</vt:lpstr>
      <vt:lpstr>240ppm</vt:lpstr>
      <vt:lpstr>300ppm</vt:lpstr>
      <vt:lpstr>400ppm</vt:lpstr>
      <vt:lpstr>Sheet4</vt:lpstr>
      <vt:lpstr>Sheet1</vt:lpstr>
      <vt:lpstr>Sheet2</vt:lpstr>
      <vt:lpstr>A at Ca=growth 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Zintle</dc:creator>
  <cp:lastModifiedBy>Zintle Faltein</cp:lastModifiedBy>
  <dcterms:created xsi:type="dcterms:W3CDTF">2017-09-18T21:55:55Z</dcterms:created>
  <dcterms:modified xsi:type="dcterms:W3CDTF">2020-08-19T11:27:46Z</dcterms:modified>
</cp:coreProperties>
</file>