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ruacza-my.sharepoint.com/personal/g12f2166_campus_ru_ac_za/Documents/Documents/Thesis/R code/Data/"/>
    </mc:Choice>
  </mc:AlternateContent>
  <xr:revisionPtr revIDLastSave="77" documentId="11_1C532BD79314CA8C85FAC33572D471429BF510ED" xr6:coauthVersionLast="47" xr6:coauthVersionMax="47" xr10:uidLastSave="{7888AFDC-1B7D-48B8-8D71-15692443DE06}"/>
  <bookViews>
    <workbookView xWindow="-110" yWindow="-110" windowWidth="19420" windowHeight="10420" xr2:uid="{00000000-000D-0000-FFFF-FFFF00000000}"/>
  </bookViews>
  <sheets>
    <sheet name="Sheet1" sheetId="1" r:id="rId1"/>
    <sheet name="Sheet4" sheetId="11" r:id="rId2"/>
    <sheet name="Sheet9" sheetId="9" r:id="rId3"/>
    <sheet name="Sheet2" sheetId="2" r:id="rId4"/>
    <sheet name="Sheet3" sheetId="10" r:id="rId5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Sheet2!$I$9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1" i="1"/>
  <c r="AB12" i="1" l="1"/>
  <c r="Q12" i="1"/>
  <c r="T4" i="1"/>
  <c r="R24" i="1"/>
  <c r="R8" i="1"/>
  <c r="U20" i="1"/>
  <c r="V16" i="1"/>
  <c r="V8" i="1"/>
  <c r="Y28" i="1"/>
  <c r="Y20" i="1"/>
  <c r="Y12" i="1"/>
  <c r="Z24" i="1"/>
  <c r="R23" i="1"/>
  <c r="R15" i="1"/>
  <c r="R7" i="1"/>
  <c r="S16" i="1"/>
  <c r="W4" i="1"/>
  <c r="W24" i="1"/>
  <c r="W16" i="1"/>
  <c r="W8" i="1"/>
  <c r="AB4" i="1"/>
  <c r="Z23" i="1"/>
  <c r="Z7" i="1"/>
  <c r="AB17" i="1"/>
  <c r="AB9" i="1"/>
  <c r="R4" i="1"/>
  <c r="R22" i="1"/>
  <c r="R6" i="1"/>
  <c r="T24" i="1"/>
  <c r="T16" i="1"/>
  <c r="T8" i="1"/>
  <c r="V14" i="1"/>
  <c r="V6" i="1"/>
  <c r="W23" i="1"/>
  <c r="W7" i="1"/>
  <c r="Z22" i="1"/>
  <c r="AA15" i="1"/>
  <c r="AA7" i="1"/>
  <c r="AB24" i="1"/>
  <c r="AB8" i="1"/>
  <c r="T23" i="1"/>
  <c r="T15" i="1"/>
  <c r="T7" i="1"/>
  <c r="U17" i="1"/>
  <c r="W22" i="1"/>
  <c r="W6" i="1"/>
  <c r="Y17" i="1"/>
  <c r="Y9" i="1"/>
  <c r="AA14" i="1"/>
  <c r="AA6" i="1"/>
  <c r="AB23" i="1"/>
  <c r="AB7" i="1"/>
  <c r="T22" i="1"/>
  <c r="U16" i="1"/>
  <c r="U8" i="1"/>
  <c r="V28" i="1"/>
  <c r="V12" i="1"/>
  <c r="X22" i="1"/>
  <c r="X14" i="1"/>
  <c r="Y24" i="1"/>
  <c r="Z20" i="1"/>
  <c r="Z12" i="1"/>
  <c r="AB6" i="1"/>
  <c r="Q23" i="1"/>
  <c r="Q15" i="1"/>
  <c r="S20" i="1"/>
  <c r="S12" i="1"/>
  <c r="U7" i="1"/>
  <c r="W28" i="1"/>
  <c r="Y15" i="1"/>
  <c r="AA28" i="1"/>
  <c r="AA20" i="1"/>
  <c r="Q24" i="1"/>
  <c r="Q8" i="1"/>
  <c r="R10" i="1"/>
  <c r="S19" i="1"/>
  <c r="T12" i="1"/>
  <c r="U4" i="1"/>
  <c r="U22" i="1"/>
  <c r="U6" i="1"/>
  <c r="X20" i="1"/>
  <c r="Y14" i="1"/>
  <c r="Y6" i="1"/>
  <c r="Z26" i="1"/>
  <c r="Z10" i="1"/>
  <c r="AB28" i="1"/>
  <c r="AB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  <c r="K5" i="1"/>
  <c r="Q5" i="1" s="1"/>
  <c r="K6" i="1"/>
  <c r="X6" i="1" s="1"/>
  <c r="K7" i="1"/>
  <c r="Q7" i="1" s="1"/>
  <c r="K8" i="1"/>
  <c r="S8" i="1" s="1"/>
  <c r="K9" i="1"/>
  <c r="R9" i="1" s="1"/>
  <c r="K10" i="1"/>
  <c r="S10" i="1" s="1"/>
  <c r="K11" i="1"/>
  <c r="T11" i="1" s="1"/>
  <c r="K12" i="1"/>
  <c r="AA12" i="1" s="1"/>
  <c r="K13" i="1"/>
  <c r="Q13" i="1" s="1"/>
  <c r="K14" i="1"/>
  <c r="R14" i="1" s="1"/>
  <c r="K15" i="1"/>
  <c r="Z15" i="1" s="1"/>
  <c r="K16" i="1"/>
  <c r="R16" i="1" s="1"/>
  <c r="K17" i="1"/>
  <c r="R17" i="1" s="1"/>
  <c r="K18" i="1"/>
  <c r="S18" i="1" s="1"/>
  <c r="K19" i="1"/>
  <c r="T19" i="1" s="1"/>
  <c r="K20" i="1"/>
  <c r="V20" i="1" s="1"/>
  <c r="K21" i="1"/>
  <c r="Q21" i="1" s="1"/>
  <c r="K22" i="1"/>
  <c r="S22" i="1" s="1"/>
  <c r="K23" i="1"/>
  <c r="Y23" i="1" s="1"/>
  <c r="K24" i="1"/>
  <c r="S24" i="1" s="1"/>
  <c r="K25" i="1"/>
  <c r="R25" i="1" s="1"/>
  <c r="K26" i="1"/>
  <c r="S26" i="1" s="1"/>
  <c r="K27" i="1"/>
  <c r="T27" i="1" s="1"/>
  <c r="K28" i="1"/>
  <c r="U28" i="1" s="1"/>
  <c r="K29" i="1"/>
  <c r="V29" i="1" s="1"/>
  <c r="K4" i="1"/>
  <c r="Z4" i="1" s="1"/>
  <c r="J4" i="1"/>
  <c r="J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AA29" i="1" l="1"/>
  <c r="W19" i="1"/>
  <c r="R18" i="1"/>
  <c r="V27" i="1"/>
  <c r="R26" i="1"/>
  <c r="Y25" i="1"/>
  <c r="AB25" i="1"/>
  <c r="T26" i="1"/>
  <c r="Y29" i="1"/>
  <c r="AA11" i="1"/>
  <c r="Y22" i="1"/>
  <c r="V10" i="1"/>
  <c r="T20" i="1"/>
  <c r="Q6" i="1"/>
  <c r="AB5" i="1"/>
  <c r="AB31" i="1" s="1"/>
  <c r="Z19" i="1"/>
  <c r="X29" i="1"/>
  <c r="U15" i="1"/>
  <c r="S28" i="1"/>
  <c r="AB14" i="1"/>
  <c r="Z28" i="1"/>
  <c r="W13" i="1"/>
  <c r="U24" i="1"/>
  <c r="R12" i="1"/>
  <c r="AA22" i="1"/>
  <c r="X7" i="1"/>
  <c r="V21" i="1"/>
  <c r="S6" i="1"/>
  <c r="Q17" i="1"/>
  <c r="AA23" i="1"/>
  <c r="X8" i="1"/>
  <c r="V22" i="1"/>
  <c r="S7" i="1"/>
  <c r="Q18" i="1"/>
  <c r="AA8" i="1"/>
  <c r="Y19" i="1"/>
  <c r="V7" i="1"/>
  <c r="T17" i="1"/>
  <c r="Q11" i="1"/>
  <c r="AA25" i="1"/>
  <c r="X10" i="1"/>
  <c r="V24" i="1"/>
  <c r="S9" i="1"/>
  <c r="Q20" i="1"/>
  <c r="AA26" i="1"/>
  <c r="X11" i="1"/>
  <c r="T29" i="1"/>
  <c r="S21" i="1"/>
  <c r="R29" i="1"/>
  <c r="Y18" i="1"/>
  <c r="W27" i="1"/>
  <c r="U13" i="1"/>
  <c r="Y26" i="1"/>
  <c r="AA19" i="1"/>
  <c r="Y4" i="1"/>
  <c r="V18" i="1"/>
  <c r="T28" i="1"/>
  <c r="Q14" i="1"/>
  <c r="AB13" i="1"/>
  <c r="Z27" i="1"/>
  <c r="W12" i="1"/>
  <c r="U23" i="1"/>
  <c r="R11" i="1"/>
  <c r="AB22" i="1"/>
  <c r="Y8" i="1"/>
  <c r="W21" i="1"/>
  <c r="T6" i="1"/>
  <c r="R28" i="1"/>
  <c r="Z5" i="1"/>
  <c r="X15" i="1"/>
  <c r="S14" i="1"/>
  <c r="Q25" i="1"/>
  <c r="Z6" i="1"/>
  <c r="Z30" i="1" s="1"/>
  <c r="X16" i="1"/>
  <c r="V4" i="1"/>
  <c r="S15" i="1"/>
  <c r="Q26" i="1"/>
  <c r="AA16" i="1"/>
  <c r="Y27" i="1"/>
  <c r="V15" i="1"/>
  <c r="T25" i="1"/>
  <c r="T31" i="1" s="1"/>
  <c r="Q27" i="1"/>
  <c r="Z8" i="1"/>
  <c r="X18" i="1"/>
  <c r="X4" i="1"/>
  <c r="S17" i="1"/>
  <c r="Q28" i="1"/>
  <c r="Z9" i="1"/>
  <c r="X19" i="1"/>
  <c r="U29" i="1"/>
  <c r="Q29" i="1"/>
  <c r="Z11" i="1"/>
  <c r="X21" i="1"/>
  <c r="W5" i="1"/>
  <c r="S29" i="1"/>
  <c r="V13" i="1"/>
  <c r="Q9" i="1"/>
  <c r="Q10" i="1"/>
  <c r="Y11" i="1"/>
  <c r="T9" i="1"/>
  <c r="T30" i="1" s="1"/>
  <c r="AA17" i="1"/>
  <c r="AA18" i="1"/>
  <c r="AA27" i="1"/>
  <c r="X12" i="1"/>
  <c r="V26" i="1"/>
  <c r="S11" i="1"/>
  <c r="Q22" i="1"/>
  <c r="AB21" i="1"/>
  <c r="Y7" i="1"/>
  <c r="W20" i="1"/>
  <c r="T5" i="1"/>
  <c r="R19" i="1"/>
  <c r="AA5" i="1"/>
  <c r="Y16" i="1"/>
  <c r="W29" i="1"/>
  <c r="T14" i="1"/>
  <c r="Q16" i="1"/>
  <c r="Q30" i="1" s="1"/>
  <c r="Z13" i="1"/>
  <c r="X23" i="1"/>
  <c r="U9" i="1"/>
  <c r="V9" i="1"/>
  <c r="Z14" i="1"/>
  <c r="X24" i="1"/>
  <c r="U10" i="1"/>
  <c r="S23" i="1"/>
  <c r="S4" i="1"/>
  <c r="AA24" i="1"/>
  <c r="X9" i="1"/>
  <c r="V23" i="1"/>
  <c r="U5" i="1"/>
  <c r="U30" i="1" s="1"/>
  <c r="Z16" i="1"/>
  <c r="X26" i="1"/>
  <c r="U12" i="1"/>
  <c r="S25" i="1"/>
  <c r="W26" i="1"/>
  <c r="Z17" i="1"/>
  <c r="X27" i="1"/>
  <c r="AC4" i="1"/>
  <c r="AB29" i="1"/>
  <c r="T13" i="1"/>
  <c r="R27" i="1"/>
  <c r="AA13" i="1"/>
  <c r="Z21" i="1"/>
  <c r="R5" i="1"/>
  <c r="R31" i="1" s="1"/>
  <c r="U18" i="1"/>
  <c r="Q19" i="1"/>
  <c r="X17" i="1"/>
  <c r="AB10" i="1"/>
  <c r="W9" i="1"/>
  <c r="W30" i="1" s="1"/>
  <c r="AB11" i="1"/>
  <c r="AB30" i="1" s="1"/>
  <c r="Z25" i="1"/>
  <c r="W10" i="1"/>
  <c r="W31" i="1" s="1"/>
  <c r="Z18" i="1"/>
  <c r="X28" i="1"/>
  <c r="U14" i="1"/>
  <c r="S27" i="1"/>
  <c r="R20" i="1"/>
  <c r="V11" i="1"/>
  <c r="T21" i="1"/>
  <c r="AA21" i="1"/>
  <c r="S5" i="1"/>
  <c r="AB15" i="1"/>
  <c r="Z29" i="1"/>
  <c r="W14" i="1"/>
  <c r="U25" i="1"/>
  <c r="R13" i="1"/>
  <c r="AB16" i="1"/>
  <c r="AA4" i="1"/>
  <c r="W15" i="1"/>
  <c r="U26" i="1"/>
  <c r="V17" i="1"/>
  <c r="X25" i="1"/>
  <c r="U11" i="1"/>
  <c r="AB18" i="1"/>
  <c r="W17" i="1"/>
  <c r="AB19" i="1"/>
  <c r="Y5" i="1"/>
  <c r="W18" i="1"/>
  <c r="V19" i="1"/>
  <c r="S13" i="1"/>
  <c r="R21" i="1"/>
  <c r="Y10" i="1"/>
  <c r="U19" i="1"/>
  <c r="AB26" i="1"/>
  <c r="W25" i="1"/>
  <c r="T10" i="1"/>
  <c r="AB27" i="1"/>
  <c r="Y13" i="1"/>
  <c r="V25" i="1"/>
  <c r="W11" i="1"/>
  <c r="X5" i="1"/>
  <c r="X13" i="1"/>
  <c r="V5" i="1"/>
  <c r="U27" i="1"/>
  <c r="AA9" i="1"/>
  <c r="T18" i="1"/>
  <c r="AA10" i="1"/>
  <c r="Y21" i="1"/>
  <c r="U21" i="1"/>
  <c r="J31" i="1"/>
  <c r="J30" i="1"/>
  <c r="L31" i="1"/>
  <c r="L30" i="1"/>
  <c r="K30" i="1"/>
  <c r="K31" i="1"/>
  <c r="AA30" i="1" l="1"/>
  <c r="AA31" i="1"/>
  <c r="R30" i="1"/>
  <c r="U31" i="1"/>
  <c r="X30" i="1"/>
  <c r="X31" i="1"/>
  <c r="Q31" i="1"/>
  <c r="V30" i="1"/>
  <c r="V31" i="1"/>
  <c r="Z31" i="1"/>
  <c r="S30" i="1"/>
  <c r="S31" i="1"/>
  <c r="Y30" i="1"/>
  <c r="Y31" i="1"/>
  <c r="AH6" i="1"/>
  <c r="AK20" i="1"/>
  <c r="AI7" i="1"/>
  <c r="AM12" i="1"/>
  <c r="AJ17" i="1"/>
  <c r="AL16" i="1"/>
  <c r="AI29" i="1"/>
  <c r="AJ8" i="1"/>
  <c r="AI12" i="1"/>
  <c r="AH23" i="1"/>
  <c r="AK26" i="1"/>
  <c r="AJ21" i="1"/>
  <c r="AK24" i="1"/>
  <c r="AL5" i="1"/>
  <c r="AM22" i="1"/>
  <c r="AM26" i="1"/>
  <c r="AI9" i="1"/>
  <c r="AG5" i="1"/>
  <c r="AH20" i="1"/>
  <c r="AN29" i="1"/>
  <c r="AI15" i="1"/>
  <c r="AG29" i="1"/>
  <c r="AI19" i="1"/>
  <c r="AN14" i="1"/>
  <c r="AG6" i="1"/>
  <c r="AK10" i="1"/>
  <c r="AL28" i="1"/>
  <c r="AN12" i="1"/>
  <c r="AI22" i="1"/>
  <c r="AL18" i="1"/>
  <c r="AJ24" i="1"/>
  <c r="AK14" i="1"/>
  <c r="AG7" i="1"/>
  <c r="AL13" i="1"/>
  <c r="AH16" i="1"/>
  <c r="AL25" i="1"/>
  <c r="AK12" i="1"/>
  <c r="AN7" i="1"/>
  <c r="AI13" i="1"/>
  <c r="AJ28" i="1"/>
  <c r="AG27" i="1"/>
  <c r="AK11" i="1"/>
  <c r="AL9" i="1"/>
  <c r="AK28" i="1"/>
  <c r="AM27" i="1"/>
  <c r="AL8" i="1"/>
  <c r="AG16" i="1"/>
  <c r="AH5" i="1"/>
  <c r="AJ6" i="1"/>
  <c r="AH11" i="1"/>
  <c r="AL14" i="1"/>
  <c r="AG15" i="1"/>
  <c r="AK9" i="1"/>
  <c r="AJ10" i="1"/>
  <c r="AH12" i="1"/>
  <c r="AJ22" i="1"/>
  <c r="AL27" i="1"/>
  <c r="AI28" i="1"/>
  <c r="AM23" i="1"/>
  <c r="AG19" i="1"/>
  <c r="AM19" i="1"/>
  <c r="AG18" i="1"/>
  <c r="AN16" i="1"/>
  <c r="AH13" i="1"/>
  <c r="AI27" i="1"/>
  <c r="AG12" i="1"/>
  <c r="AN21" i="1"/>
  <c r="AJ9" i="1"/>
  <c r="AG9" i="1"/>
  <c r="AG8" i="1"/>
  <c r="AN15" i="1"/>
  <c r="AH15" i="1"/>
  <c r="AK13" i="1"/>
  <c r="AN18" i="1"/>
  <c r="AH8" i="1"/>
  <c r="AG11" i="1"/>
  <c r="AC9" i="1"/>
  <c r="B9" i="2" s="1"/>
  <c r="AJ29" i="1"/>
  <c r="AI16" i="1"/>
  <c r="AN26" i="1"/>
  <c r="AJ15" i="1"/>
  <c r="AI8" i="1"/>
  <c r="AN20" i="1"/>
  <c r="AM24" i="1"/>
  <c r="AH24" i="1"/>
  <c r="AL26" i="1"/>
  <c r="AF15" i="1"/>
  <c r="E15" i="2" s="1"/>
  <c r="AI14" i="1"/>
  <c r="AJ12" i="1"/>
  <c r="AM16" i="1"/>
  <c r="AJ23" i="1"/>
  <c r="AK6" i="1"/>
  <c r="AM18" i="1"/>
  <c r="AN17" i="1"/>
  <c r="AM21" i="1"/>
  <c r="AI25" i="1"/>
  <c r="AH17" i="1"/>
  <c r="AL23" i="1"/>
  <c r="AN8" i="1"/>
  <c r="AG22" i="1"/>
  <c r="AN24" i="1"/>
  <c r="AD15" i="1"/>
  <c r="C15" i="2" s="1"/>
  <c r="AJ14" i="1"/>
  <c r="AL20" i="1"/>
  <c r="AJ7" i="1"/>
  <c r="AK18" i="1"/>
  <c r="AJ25" i="1"/>
  <c r="AM10" i="1"/>
  <c r="AG25" i="1"/>
  <c r="AC15" i="1"/>
  <c r="B15" i="2" s="1"/>
  <c r="AN22" i="1"/>
  <c r="AM7" i="1"/>
  <c r="AH26" i="1"/>
  <c r="AG14" i="1"/>
  <c r="AN27" i="1"/>
  <c r="AM15" i="1"/>
  <c r="AN11" i="1"/>
  <c r="AK17" i="1"/>
  <c r="AH18" i="1"/>
  <c r="AL24" i="1"/>
  <c r="AC10" i="1"/>
  <c r="B10" i="2" s="1"/>
  <c r="AI6" i="1"/>
  <c r="AG20" i="1"/>
  <c r="AN6" i="1"/>
  <c r="AK19" i="1"/>
  <c r="AJ19" i="1"/>
  <c r="AH29" i="1"/>
  <c r="AG21" i="1"/>
  <c r="AH14" i="1"/>
  <c r="AN25" i="1"/>
  <c r="AH21" i="1"/>
  <c r="AK16" i="1"/>
  <c r="AG17" i="1"/>
  <c r="AI5" i="1"/>
  <c r="AH27" i="1"/>
  <c r="AK29" i="1"/>
  <c r="AJ5" i="1"/>
  <c r="AM17" i="1"/>
  <c r="AK27" i="1"/>
  <c r="AL21" i="1"/>
  <c r="AE25" i="1"/>
  <c r="D25" i="2" s="1"/>
  <c r="AC7" i="1"/>
  <c r="B7" i="2" s="1"/>
  <c r="AG28" i="1"/>
  <c r="AK22" i="1"/>
  <c r="AC14" i="1"/>
  <c r="B14" i="2" s="1"/>
  <c r="AD27" i="1"/>
  <c r="C27" i="2" s="1"/>
  <c r="AL15" i="1"/>
  <c r="AL17" i="1"/>
  <c r="AF23" i="1"/>
  <c r="E23" i="2" s="1"/>
  <c r="AN9" i="1"/>
  <c r="AL11" i="1"/>
  <c r="AM9" i="1"/>
  <c r="AI26" i="1"/>
  <c r="AM5" i="1"/>
  <c r="AD16" i="1"/>
  <c r="C16" i="2" s="1"/>
  <c r="AI18" i="1"/>
  <c r="AL12" i="1"/>
  <c r="AE6" i="1"/>
  <c r="D6" i="2" s="1"/>
  <c r="AM11" i="1"/>
  <c r="AF9" i="1"/>
  <c r="E9" i="2" s="1"/>
  <c r="AE21" i="1"/>
  <c r="D21" i="2" s="1"/>
  <c r="AF11" i="1"/>
  <c r="E11" i="2" s="1"/>
  <c r="AM29" i="1"/>
  <c r="AE28" i="1"/>
  <c r="D28" i="2" s="1"/>
  <c r="AD21" i="1"/>
  <c r="C21" i="2"/>
  <c r="AC19" i="1"/>
  <c r="B19" i="2" s="1"/>
  <c r="AN10" i="1"/>
  <c r="AJ16" i="1"/>
  <c r="AG24" i="1"/>
  <c r="AG13" i="1"/>
  <c r="AG10" i="1"/>
  <c r="AK7" i="1"/>
  <c r="AK8" i="1"/>
  <c r="AL7" i="1"/>
  <c r="AC12" i="1"/>
  <c r="B12" i="2" s="1"/>
  <c r="AD12" i="1"/>
  <c r="C12" i="2" s="1"/>
  <c r="AI17" i="1"/>
  <c r="AE7" i="1"/>
  <c r="D7" i="2" s="1"/>
  <c r="AF5" i="1"/>
  <c r="E5" i="2" s="1"/>
  <c r="AF12" i="1"/>
  <c r="E12" i="2" s="1"/>
  <c r="AK25" i="1"/>
  <c r="AE10" i="1"/>
  <c r="D10" i="2" s="1"/>
  <c r="AK23" i="1"/>
  <c r="AE15" i="1"/>
  <c r="D15" i="2" s="1"/>
  <c r="AE22" i="1"/>
  <c r="D22" i="2" s="1"/>
  <c r="AD7" i="1"/>
  <c r="C7" i="2" s="1"/>
  <c r="AD26" i="1"/>
  <c r="C26" i="2" s="1"/>
  <c r="AE20" i="1"/>
  <c r="D20" i="2" s="1"/>
  <c r="AL19" i="1"/>
  <c r="AJ11" i="1"/>
  <c r="AI24" i="1"/>
  <c r="AL10" i="1"/>
  <c r="AC20" i="1"/>
  <c r="B20" i="2" s="1"/>
  <c r="AC13" i="1"/>
  <c r="B13" i="2" s="1"/>
  <c r="AC26" i="1"/>
  <c r="B26" i="2" s="1"/>
  <c r="AD10" i="1"/>
  <c r="C10" i="2" s="1"/>
  <c r="AJ20" i="1"/>
  <c r="AH9" i="1"/>
  <c r="AL22" i="1"/>
  <c r="AJ27" i="1"/>
  <c r="AE17" i="1"/>
  <c r="D17" i="2" s="1"/>
  <c r="AE11" i="1"/>
  <c r="D11" i="2"/>
  <c r="AD23" i="1"/>
  <c r="C23" i="2" s="1"/>
  <c r="AD8" i="1"/>
  <c r="C8" i="2" s="1"/>
  <c r="AM25" i="1"/>
  <c r="AH19" i="1"/>
  <c r="AH7" i="1"/>
  <c r="AH28" i="1"/>
  <c r="AM6" i="1"/>
  <c r="AM14" i="1"/>
  <c r="AC24" i="1"/>
  <c r="B24" i="2" s="1"/>
  <c r="AD22" i="1"/>
  <c r="C22" i="2" s="1"/>
  <c r="AN13" i="1"/>
  <c r="AE26" i="1"/>
  <c r="D26" i="2" s="1"/>
  <c r="AI10" i="1"/>
  <c r="AC8" i="1"/>
  <c r="B8" i="2" s="1"/>
  <c r="AD11" i="1"/>
  <c r="C11" i="2" s="1"/>
  <c r="AC11" i="1"/>
  <c r="B11" i="2"/>
  <c r="AC16" i="1"/>
  <c r="B16" i="2" s="1"/>
  <c r="AG26" i="1"/>
  <c r="AF7" i="1"/>
  <c r="E7" i="2" s="1"/>
  <c r="AE12" i="1"/>
  <c r="D12" i="2" s="1"/>
  <c r="AF25" i="1"/>
  <c r="E25" i="2" s="1"/>
  <c r="AI20" i="1"/>
  <c r="AC22" i="1"/>
  <c r="B22" i="2" s="1"/>
  <c r="AN28" i="1"/>
  <c r="AH10" i="1"/>
  <c r="AD28" i="1"/>
  <c r="C28" i="2" s="1"/>
  <c r="AE16" i="1"/>
  <c r="D16" i="2" s="1"/>
  <c r="AF10" i="1"/>
  <c r="E10" i="2" s="1"/>
  <c r="AF29" i="1"/>
  <c r="E29" i="2" s="1"/>
  <c r="AD19" i="1"/>
  <c r="C19" i="2" s="1"/>
  <c r="AF20" i="1"/>
  <c r="E20" i="2" s="1"/>
  <c r="AF21" i="1"/>
  <c r="E21" i="2" s="1"/>
  <c r="AF13" i="1"/>
  <c r="E13" i="2" s="1"/>
  <c r="AE24" i="1"/>
  <c r="D24" i="2" s="1"/>
  <c r="AF18" i="1"/>
  <c r="E18" i="2" s="1"/>
  <c r="AJ13" i="1"/>
  <c r="AM20" i="1"/>
  <c r="AM13" i="1"/>
  <c r="AC18" i="1"/>
  <c r="B18" i="2" s="1"/>
  <c r="AD24" i="1"/>
  <c r="C24" i="2"/>
  <c r="AK15" i="1"/>
  <c r="AC25" i="1"/>
  <c r="B25" i="2" s="1"/>
  <c r="AF24" i="1"/>
  <c r="E24" i="2" s="1"/>
  <c r="AK5" i="1"/>
  <c r="AF26" i="1"/>
  <c r="E26" i="2"/>
  <c r="AE13" i="1"/>
  <c r="D13" i="2" s="1"/>
  <c r="AC28" i="1"/>
  <c r="B28" i="2" s="1"/>
  <c r="AN23" i="1"/>
  <c r="AN19" i="1"/>
  <c r="AE5" i="1"/>
  <c r="D5" i="2" s="1"/>
  <c r="AI23" i="1"/>
  <c r="AC23" i="1"/>
  <c r="B23" i="2"/>
  <c r="AK21" i="1"/>
  <c r="AM28" i="1"/>
  <c r="AF27" i="1"/>
  <c r="E27" i="2" s="1"/>
  <c r="AL29" i="1"/>
  <c r="AD9" i="1"/>
  <c r="C9" i="2" s="1"/>
  <c r="AD5" i="1"/>
  <c r="C5" i="2" s="1"/>
  <c r="AD14" i="1"/>
  <c r="C14" i="2" s="1"/>
  <c r="AI4" i="1"/>
  <c r="AH4" i="1"/>
  <c r="AJ4" i="1"/>
  <c r="AK4" i="1"/>
  <c r="AM4" i="1"/>
  <c r="AD20" i="1"/>
  <c r="C20" i="2" s="1"/>
  <c r="AE8" i="1"/>
  <c r="D8" i="2" s="1"/>
  <c r="AC27" i="1"/>
  <c r="B27" i="2" s="1"/>
  <c r="AE27" i="1"/>
  <c r="D27" i="2" s="1"/>
  <c r="AF19" i="1"/>
  <c r="E19" i="2" s="1"/>
  <c r="AM8" i="1"/>
  <c r="AL4" i="1"/>
  <c r="AN4" i="1"/>
  <c r="AC5" i="1"/>
  <c r="B5" i="2"/>
  <c r="AE23" i="1"/>
  <c r="D23" i="2" s="1"/>
  <c r="AF14" i="1"/>
  <c r="E14" i="2" s="1"/>
  <c r="AD17" i="1"/>
  <c r="C17" i="2" s="1"/>
  <c r="AI21" i="1"/>
  <c r="AC29" i="1"/>
  <c r="B29" i="2" s="1"/>
  <c r="AJ18" i="1"/>
  <c r="AD18" i="1"/>
  <c r="C18" i="2" s="1"/>
  <c r="AE29" i="1"/>
  <c r="D29" i="2" s="1"/>
  <c r="AE9" i="1"/>
  <c r="D9" i="2" s="1"/>
  <c r="AC6" i="1"/>
  <c r="B6" i="2" s="1"/>
  <c r="AI11" i="1"/>
  <c r="AF8" i="1"/>
  <c r="E8" i="2" s="1"/>
  <c r="AE14" i="1"/>
  <c r="D14" i="2" s="1"/>
  <c r="AD29" i="1"/>
  <c r="C29" i="2" s="1"/>
  <c r="AF22" i="1"/>
  <c r="E22" i="2"/>
  <c r="AF16" i="1"/>
  <c r="E16" i="2" s="1"/>
  <c r="AJ26" i="1"/>
  <c r="AF17" i="1"/>
  <c r="E17" i="2"/>
  <c r="AH22" i="1"/>
  <c r="AN5" i="1"/>
  <c r="AG23" i="1"/>
  <c r="AF6" i="1"/>
  <c r="E6" i="2" s="1"/>
  <c r="AE18" i="1"/>
  <c r="D18" i="2" s="1"/>
  <c r="AD6" i="1"/>
  <c r="C6" i="2" s="1"/>
  <c r="AH25" i="1"/>
  <c r="AD13" i="1"/>
  <c r="C13" i="2" s="1"/>
  <c r="AC17" i="1"/>
  <c r="B17" i="2" s="1"/>
  <c r="AC21" i="1"/>
  <c r="B21" i="2" s="1"/>
  <c r="AD25" i="1"/>
  <c r="C25" i="2" s="1"/>
  <c r="AL6" i="1"/>
  <c r="AE19" i="1"/>
  <c r="D19" i="2" s="1"/>
  <c r="AF28" i="1"/>
  <c r="E28" i="2" s="1"/>
  <c r="AG4" i="1"/>
  <c r="AF4" i="1"/>
  <c r="AD4" i="1"/>
  <c r="AE4" i="1"/>
  <c r="AH31" i="1" l="1"/>
  <c r="AJ31" i="1"/>
  <c r="AJ30" i="1"/>
  <c r="AD30" i="1"/>
  <c r="C30" i="2" s="1"/>
  <c r="AD31" i="1"/>
  <c r="C31" i="2" s="1"/>
  <c r="C4" i="2"/>
  <c r="AI31" i="1"/>
  <c r="AG30" i="1"/>
  <c r="AG31" i="1"/>
  <c r="B4" i="2"/>
  <c r="AC31" i="1"/>
  <c r="B31" i="2" s="1"/>
  <c r="AC30" i="1"/>
  <c r="B30" i="2" s="1"/>
  <c r="AL31" i="1"/>
  <c r="AL30" i="1"/>
  <c r="AK30" i="1"/>
  <c r="AK31" i="1"/>
  <c r="AF30" i="1"/>
  <c r="E30" i="2" s="1"/>
  <c r="AE30" i="1"/>
  <c r="D30" i="2" s="1"/>
  <c r="AM31" i="1"/>
  <c r="AM30" i="1"/>
  <c r="AN30" i="1"/>
  <c r="AN31" i="1"/>
  <c r="AF31" i="1"/>
  <c r="E31" i="2" s="1"/>
  <c r="AH30" i="1"/>
  <c r="D4" i="2"/>
  <c r="E4" i="2"/>
  <c r="AE31" i="1"/>
  <c r="D31" i="2" s="1"/>
  <c r="AI30" i="1"/>
  <c r="G7" i="2" l="1"/>
  <c r="G8" i="2" s="1"/>
  <c r="H16" i="2" s="1"/>
  <c r="I16" i="2" s="1"/>
  <c r="G3" i="2"/>
  <c r="G4" i="2" s="1"/>
  <c r="H12" i="2" s="1"/>
  <c r="I12" i="2" s="1"/>
  <c r="I7" i="2"/>
  <c r="I3" i="2"/>
  <c r="I4" i="2" s="1"/>
  <c r="H14" i="2" s="1"/>
  <c r="I14" i="2" s="1"/>
  <c r="H7" i="2"/>
  <c r="H8" i="2" s="1"/>
  <c r="H17" i="2" s="1"/>
  <c r="I17" i="2" s="1"/>
  <c r="H3" i="2"/>
  <c r="H4" i="2" s="1"/>
  <c r="H13" i="2" s="1"/>
  <c r="I13" i="2" s="1"/>
  <c r="J7" i="2"/>
  <c r="J3" i="2"/>
  <c r="J8" i="2"/>
  <c r="H19" i="2" s="1"/>
  <c r="I19" i="2" s="1"/>
  <c r="J4" i="2"/>
  <c r="H15" i="2" s="1"/>
  <c r="I15" i="2" s="1"/>
  <c r="I8" i="2"/>
  <c r="H18" i="2" s="1"/>
  <c r="I18" i="2" s="1"/>
  <c r="L1" i="2"/>
</calcChain>
</file>

<file path=xl/sharedStrings.xml><?xml version="1.0" encoding="utf-8"?>
<sst xmlns="http://schemas.openxmlformats.org/spreadsheetml/2006/main" count="194" uniqueCount="36">
  <si>
    <t>Time</t>
  </si>
  <si>
    <t>Biomass</t>
  </si>
  <si>
    <t>n</t>
  </si>
  <si>
    <t>Ferraria crispa</t>
  </si>
  <si>
    <t>Chasmanthe aethiopica</t>
  </si>
  <si>
    <t>Pelargonium lobatum</t>
  </si>
  <si>
    <t>Watsonia meriana</t>
  </si>
  <si>
    <t>Cyanella lutea</t>
  </si>
  <si>
    <t>Cyphia digitata</t>
  </si>
  <si>
    <t>Spp</t>
  </si>
  <si>
    <t>Calories</t>
  </si>
  <si>
    <t>Plants for arid lands</t>
  </si>
  <si>
    <t>cal g-1</t>
  </si>
  <si>
    <t>cal min-1</t>
  </si>
  <si>
    <t>g min-1</t>
  </si>
  <si>
    <t>Min 2000 cal-1</t>
  </si>
  <si>
    <t>.</t>
  </si>
  <si>
    <t>hrs 2000 cal-1</t>
  </si>
  <si>
    <t>Average</t>
  </si>
  <si>
    <t>Upper confidence</t>
  </si>
  <si>
    <t>Lower confidence</t>
  </si>
  <si>
    <t>hours</t>
  </si>
  <si>
    <t>co2</t>
  </si>
  <si>
    <t>Two hours</t>
  </si>
  <si>
    <t>One Hour</t>
  </si>
  <si>
    <t>pro</t>
  </si>
  <si>
    <t>perc</t>
  </si>
  <si>
    <t>lm(formula = upr ~ poly(x, 2, raw = TRUE), data = df2)</t>
  </si>
  <si>
    <t>Coefficients:</t>
  </si>
  <si>
    <t xml:space="preserve">            (Intercept)  poly(x, 2, raw = TRUE)1  poly(x, 2, raw = TRUE)2  </t>
  </si>
  <si>
    <t xml:space="preserve">              3.853e-01                1.601e-03                3.445e-06  </t>
  </si>
  <si>
    <t>lm(formula = lwr ~ poly(x, 2, raw = TRUE), data = df2)</t>
  </si>
  <si>
    <t xml:space="preserve">             -8.450e-01                8.089e-03               -8.456e-06  </t>
  </si>
  <si>
    <t>cal_per_min</t>
  </si>
  <si>
    <t>species</t>
  </si>
  <si>
    <t>hrs_to_2000_cal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</si>
</sst>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2" fontId="3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vertical="center"/>
    </xf>
    <xf numFmtId="2" fontId="2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5529729228088"/>
          <c:y val="2.122712921754346E-2"/>
          <c:w val="0.77148078611660398"/>
          <c:h val="0.78588093879569398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Sheet1!$AC$31:$AF$31</c:f>
                <c:numCache>
                  <c:formatCode>General</c:formatCode>
                  <c:ptCount val="4"/>
                  <c:pt idx="0">
                    <c:v>0.24269569772908936</c:v>
                  </c:pt>
                  <c:pt idx="1">
                    <c:v>0.31785660426848117</c:v>
                  </c:pt>
                  <c:pt idx="2">
                    <c:v>0.38465894465731537</c:v>
                  </c:pt>
                  <c:pt idx="3">
                    <c:v>0.56545868433613711</c:v>
                  </c:pt>
                </c:numCache>
              </c:numRef>
            </c:plus>
            <c:minus>
              <c:numRef>
                <c:f>Sheet1!$AC$31:$AF$31</c:f>
                <c:numCache>
                  <c:formatCode>General</c:formatCode>
                  <c:ptCount val="4"/>
                  <c:pt idx="0">
                    <c:v>0.24269569772908936</c:v>
                  </c:pt>
                  <c:pt idx="1">
                    <c:v>0.31785660426848117</c:v>
                  </c:pt>
                  <c:pt idx="2">
                    <c:v>0.38465894465731537</c:v>
                  </c:pt>
                  <c:pt idx="3">
                    <c:v>0.56545868433613711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Sheet1!$AC$2:$AF$2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</c:numCache>
            </c:numRef>
          </c:xVal>
          <c:yVal>
            <c:numRef>
              <c:f>Sheet1!$AC$30:$AF$30</c:f>
              <c:numCache>
                <c:formatCode>0.00</c:formatCode>
                <c:ptCount val="4"/>
                <c:pt idx="0">
                  <c:v>5.9590301924152236</c:v>
                </c:pt>
                <c:pt idx="1">
                  <c:v>7.8044939379550877</c:v>
                </c:pt>
                <c:pt idx="2">
                  <c:v>9.4447255820504825</c:v>
                </c:pt>
                <c:pt idx="3">
                  <c:v>13.883993016982744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7-4701-A0C6-58771ACBD3A7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Sheet1!$AC$2:$AF$2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</c:numCache>
            </c:numRef>
          </c:xVal>
          <c:yVal>
            <c:numRef>
              <c:f>Sheet1!$AG$30:$AJ$30</c:f>
              <c:numCache>
                <c:formatCode>0.00</c:formatCode>
                <c:ptCount val="4"/>
                <c:pt idx="0">
                  <c:v>4.1173424228105002</c:v>
                </c:pt>
                <c:pt idx="1">
                  <c:v>5.4037903608471103</c:v>
                </c:pt>
                <c:pt idx="2">
                  <c:v>6.2710952710524985</c:v>
                </c:pt>
                <c:pt idx="3">
                  <c:v>7.8526699441661787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7-4701-A0C6-58771ACBD3A7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Sheet1!$AC$2:$AF$2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</c:numCache>
            </c:numRef>
          </c:xVal>
          <c:yVal>
            <c:numRef>
              <c:f>Sheet1!$AK$30:$AN$30</c:f>
              <c:numCache>
                <c:formatCode>0.00</c:formatCode>
                <c:ptCount val="4"/>
                <c:pt idx="0">
                  <c:v>7.5053331986856628</c:v>
                </c:pt>
                <c:pt idx="1">
                  <c:v>9.4899094639978401</c:v>
                </c:pt>
                <c:pt idx="2">
                  <c:v>12.00436991304109</c:v>
                </c:pt>
                <c:pt idx="3">
                  <c:v>23.102742121486827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7-4701-A0C6-58771ACB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07136"/>
        <c:axId val="242005960"/>
      </c:scatterChart>
      <c:valAx>
        <c:axId val="242007136"/>
        <c:scaling>
          <c:orientation val="minMax"/>
          <c:max val="41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0"/>
                  <a:t>Growth CO</a:t>
                </a:r>
                <a:r>
                  <a:rPr lang="en-GB" sz="1100" b="0" baseline="-25000"/>
                  <a:t>2</a:t>
                </a:r>
                <a:r>
                  <a:rPr lang="en-GB" sz="1100" b="0"/>
                  <a:t>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005960"/>
        <c:crosses val="autoZero"/>
        <c:crossBetween val="midCat"/>
      </c:valAx>
      <c:valAx>
        <c:axId val="242005960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0"/>
                  <a:t>Hours to harvest 2000 calories</a:t>
                </a:r>
              </a:p>
            </c:rich>
          </c:tx>
          <c:layout>
            <c:manualLayout>
              <c:xMode val="edge"/>
              <c:yMode val="edge"/>
              <c:x val="4.71441523118767E-2"/>
              <c:y val="0.2183124500741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007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Sheet1!$AC$2:$AF$2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</c:numCache>
            </c:numRef>
          </c:xVal>
          <c:yVal>
            <c:numRef>
              <c:f>Sheet1!$AK$30:$AN$30</c:f>
              <c:numCache>
                <c:formatCode>0.00</c:formatCode>
                <c:ptCount val="4"/>
                <c:pt idx="0">
                  <c:v>7.5053331986856628</c:v>
                </c:pt>
                <c:pt idx="1">
                  <c:v>9.4899094639978401</c:v>
                </c:pt>
                <c:pt idx="2">
                  <c:v>12.00436991304109</c:v>
                </c:pt>
                <c:pt idx="3">
                  <c:v>23.102742121486827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7-4FA5-B31C-3A448679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05176"/>
        <c:axId val="241718888"/>
      </c:scatterChart>
      <c:valAx>
        <c:axId val="242005176"/>
        <c:scaling>
          <c:orientation val="minMax"/>
          <c:max val="41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Growth CO</a:t>
                </a:r>
                <a:r>
                  <a:rPr lang="en-GB" baseline="-25000"/>
                  <a:t>2</a:t>
                </a:r>
                <a:r>
                  <a:rPr lang="en-GB"/>
                  <a:t>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8888"/>
        <c:crosses val="autoZero"/>
        <c:crossBetween val="midCat"/>
      </c:valAx>
      <c:valAx>
        <c:axId val="241718888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to harvest 2000 calories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71441523118767E-2"/>
              <c:y val="0.2183124500741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5529729228088"/>
          <c:y val="2.122712921754346E-2"/>
          <c:w val="0.77148078611660398"/>
          <c:h val="0.785880938795693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Sheet1!$AC$31:$AF$31</c:f>
                <c:numCache>
                  <c:formatCode>General</c:formatCode>
                  <c:ptCount val="4"/>
                  <c:pt idx="0">
                    <c:v>0.24269569772908936</c:v>
                  </c:pt>
                  <c:pt idx="1">
                    <c:v>0.31785660426848117</c:v>
                  </c:pt>
                  <c:pt idx="2">
                    <c:v>0.38465894465731537</c:v>
                  </c:pt>
                  <c:pt idx="3">
                    <c:v>0.56545868433613711</c:v>
                  </c:pt>
                </c:numCache>
              </c:numRef>
            </c:plus>
            <c:minus>
              <c:numRef>
                <c:f>Sheet1!$AC$31:$AF$31</c:f>
                <c:numCache>
                  <c:formatCode>General</c:formatCode>
                  <c:ptCount val="4"/>
                  <c:pt idx="0">
                    <c:v>0.24269569772908936</c:v>
                  </c:pt>
                  <c:pt idx="1">
                    <c:v>0.31785660426848117</c:v>
                  </c:pt>
                  <c:pt idx="2">
                    <c:v>0.38465894465731537</c:v>
                  </c:pt>
                  <c:pt idx="3">
                    <c:v>0.56545868433613711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Sheet1!$AC$2:$AF$2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</c:numCache>
            </c:numRef>
          </c:xVal>
          <c:yVal>
            <c:numRef>
              <c:f>Sheet1!$Q$30:$T$30</c:f>
              <c:numCache>
                <c:formatCode>0.00</c:formatCode>
                <c:ptCount val="4"/>
                <c:pt idx="0">
                  <c:v>20.794592459234302</c:v>
                </c:pt>
                <c:pt idx="1">
                  <c:v>15.877468198279512</c:v>
                </c:pt>
                <c:pt idx="2">
                  <c:v>13.120085197503926</c:v>
                </c:pt>
                <c:pt idx="3">
                  <c:v>8.9250696216841199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3-4E7E-B247-BFF76C1B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07136"/>
        <c:axId val="242005960"/>
      </c:scatterChart>
      <c:valAx>
        <c:axId val="242007136"/>
        <c:scaling>
          <c:orientation val="minMax"/>
          <c:max val="41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0"/>
                  <a:t>Growth CO</a:t>
                </a:r>
                <a:r>
                  <a:rPr lang="en-GB" sz="1100" b="0" baseline="-25000"/>
                  <a:t>2</a:t>
                </a:r>
                <a:r>
                  <a:rPr lang="en-GB" sz="1100" b="0"/>
                  <a:t>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005960"/>
        <c:crosses val="autoZero"/>
        <c:crossBetween val="midCat"/>
      </c:valAx>
      <c:valAx>
        <c:axId val="242005960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100" b="0"/>
                  <a:t>Calories harvested per minute</a:t>
                </a:r>
              </a:p>
            </c:rich>
          </c:tx>
          <c:layout>
            <c:manualLayout>
              <c:xMode val="edge"/>
              <c:yMode val="edge"/>
              <c:x val="3.6304120521520176E-2"/>
              <c:y val="0.17905836353380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007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4612091399023"/>
          <c:y val="5.0925925925925923E-2"/>
          <c:w val="0.7017839934187331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Sheet2!$G$6</c:f>
              <c:strCache>
                <c:ptCount val="1"/>
                <c:pt idx="0">
                  <c:v>One Hour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Sheet2!$G$1:$J$1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</c:numCache>
            </c:numRef>
          </c:xVal>
          <c:yVal>
            <c:numRef>
              <c:f>Sheet2!$G$8:$J$8</c:f>
              <c:numCache>
                <c:formatCode>0%</c:formatCode>
                <c:ptCount val="4"/>
                <c:pt idx="0">
                  <c:v>0.2857142857142857</c:v>
                </c:pt>
                <c:pt idx="1">
                  <c:v>0.17857142857142858</c:v>
                </c:pt>
                <c:pt idx="2">
                  <c:v>0.10714285714285714</c:v>
                </c:pt>
                <c:pt idx="3">
                  <c:v>7.1428571428571425E-2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E-43BA-8661-D64A5D0EA2B7}"/>
            </c:ext>
          </c:extLst>
        </c:ser>
        <c:ser>
          <c:idx val="0"/>
          <c:order val="1"/>
          <c:tx>
            <c:strRef>
              <c:f>Sheet2!$G$2</c:f>
              <c:strCache>
                <c:ptCount val="1"/>
                <c:pt idx="0">
                  <c:v>Two hours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Sheet2!$G$1:$J$1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250</c:v>
                </c:pt>
                <c:pt idx="3">
                  <c:v>180</c:v>
                </c:pt>
              </c:numCache>
            </c:numRef>
          </c:xVal>
          <c:yVal>
            <c:numRef>
              <c:f>Sheet2!$G$4:$J$4</c:f>
              <c:numCache>
                <c:formatCode>0%</c:formatCode>
                <c:ptCount val="4"/>
                <c:pt idx="0">
                  <c:v>0.4642857142857143</c:v>
                </c:pt>
                <c:pt idx="1">
                  <c:v>0.42857142857142855</c:v>
                </c:pt>
                <c:pt idx="2">
                  <c:v>0.2857142857142857</c:v>
                </c:pt>
                <c:pt idx="3">
                  <c:v>0.21428571428571427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E-43BA-8661-D64A5D0E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13824"/>
        <c:axId val="495907944"/>
      </c:scatterChart>
      <c:valAx>
        <c:axId val="495913824"/>
        <c:scaling>
          <c:orientation val="minMax"/>
          <c:max val="41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Growth CO</a:t>
                </a:r>
                <a:r>
                  <a:rPr lang="en-GB" baseline="-25000">
                    <a:solidFill>
                      <a:sysClr val="windowText" lastClr="000000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944"/>
        <c:crosses val="autoZero"/>
        <c:crossBetween val="midCat"/>
        <c:majorUnit val="50"/>
        <c:minorUnit val="50"/>
      </c:valAx>
      <c:valAx>
        <c:axId val="4959079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harvest events yielding 2000 cal within 1 or 2hrs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13824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582828265869751"/>
          <c:y val="0.56161235053951586"/>
          <c:w val="0.26609069388714468"/>
          <c:h val="0.1730715952172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3</xdr:row>
      <xdr:rowOff>152399</xdr:rowOff>
    </xdr:from>
    <xdr:to>
      <xdr:col>22</xdr:col>
      <xdr:colOff>368300</xdr:colOff>
      <xdr:row>21</xdr:row>
      <xdr:rowOff>136524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33</xdr:col>
      <xdr:colOff>327025</xdr:colOff>
      <xdr:row>52</xdr:row>
      <xdr:rowOff>155575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161925</xdr:colOff>
      <xdr:row>24</xdr:row>
      <xdr:rowOff>0</xdr:rowOff>
    </xdr:from>
    <xdr:to>
      <xdr:col>17</xdr:col>
      <xdr:colOff>473075</xdr:colOff>
      <xdr:row>40</xdr:row>
      <xdr:rowOff>28480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6850" y="4343400"/>
          <a:ext cx="3502025" cy="2933605"/>
        </a:xfrm>
        <a:prstGeom prst="rect">
          <a:avLst/>
        </a:prstGeom>
      </xdr:spPr>
    </xdr:pic>
    <xdr:clientData/>
  </xdr:twoCellAnchor>
  <xdr:twoCellAnchor>
    <xdr:from>
      <xdr:col>16</xdr:col>
      <xdr:colOff>330200</xdr:colOff>
      <xdr:row>21</xdr:row>
      <xdr:rowOff>104775</xdr:rowOff>
    </xdr:from>
    <xdr:to>
      <xdr:col>22</xdr:col>
      <xdr:colOff>19050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73BF6-39DA-4D85-9A54-C0AD269B2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66675</xdr:rowOff>
    </xdr:from>
    <xdr:to>
      <xdr:col>15</xdr:col>
      <xdr:colOff>590550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218438</xdr:colOff>
      <xdr:row>23</xdr:row>
      <xdr:rowOff>126455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95238" cy="4361905"/>
        </a:xfrm>
        <a:prstGeom prst="rect">
          <a:avLst/>
        </a:prstGeom>
      </xdr:spPr>
    </xdr:pic>
    <xdr:clientData/>
  </xdr:twoCellAnchor>
  <xdr:oneCellAnchor>
    <xdr:from>
      <xdr:col>1</xdr:col>
      <xdr:colOff>69850</xdr:colOff>
      <xdr:row>2</xdr:row>
      <xdr:rowOff>31750</xdr:rowOff>
    </xdr:from>
    <xdr:ext cx="1574405" cy="40536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679450" y="400050"/>
          <a:ext cx="1574405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00" i="1"/>
            <a:t>-3 x 10</a:t>
          </a:r>
          <a:r>
            <a:rPr lang="en-GB" sz="1000" i="1" baseline="30000"/>
            <a:t>-6</a:t>
          </a:r>
          <a:r>
            <a:rPr lang="en-GB" sz="1000" i="1"/>
            <a:t>x</a:t>
          </a:r>
          <a:r>
            <a:rPr lang="en-GB" sz="1000" i="1" baseline="30000"/>
            <a:t>2</a:t>
          </a:r>
          <a:r>
            <a:rPr lang="en-GB" sz="1000" i="1"/>
            <a:t>+0.0048x-0.2298</a:t>
          </a:r>
        </a:p>
        <a:p>
          <a:r>
            <a:rPr lang="en-GB" sz="1000" i="1"/>
            <a:t>R</a:t>
          </a:r>
          <a:r>
            <a:rPr lang="en-GB" sz="1000" i="1" baseline="30000"/>
            <a:t>2</a:t>
          </a:r>
          <a:r>
            <a:rPr lang="en-GB" sz="1000" i="1"/>
            <a:t>= 0.57</a:t>
          </a:r>
        </a:p>
      </xdr:txBody>
    </xdr:sp>
    <xdr:clientData/>
  </xdr:oneCellAnchor>
  <xdr:twoCellAnchor editAs="oneCell">
    <xdr:from>
      <xdr:col>8</xdr:col>
      <xdr:colOff>565150</xdr:colOff>
      <xdr:row>0</xdr:row>
      <xdr:rowOff>0</xdr:rowOff>
    </xdr:from>
    <xdr:to>
      <xdr:col>14</xdr:col>
      <xdr:colOff>440688</xdr:colOff>
      <xdr:row>16</xdr:row>
      <xdr:rowOff>78230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1950" y="0"/>
          <a:ext cx="3533138" cy="3024630"/>
        </a:xfrm>
        <a:prstGeom prst="rect">
          <a:avLst/>
        </a:prstGeom>
      </xdr:spPr>
    </xdr:pic>
    <xdr:clientData/>
  </xdr:twoCellAnchor>
  <xdr:twoCellAnchor editAs="oneCell">
    <xdr:from>
      <xdr:col>9</xdr:col>
      <xdr:colOff>116462</xdr:colOff>
      <xdr:row>15</xdr:row>
      <xdr:rowOff>171450</xdr:rowOff>
    </xdr:from>
    <xdr:to>
      <xdr:col>14</xdr:col>
      <xdr:colOff>427987</xdr:colOff>
      <xdr:row>31</xdr:row>
      <xdr:rowOff>101055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2862" y="2933700"/>
          <a:ext cx="3359525" cy="2876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N49"/>
  <sheetViews>
    <sheetView tabSelected="1" topLeftCell="E1" workbookViewId="0">
      <selection activeCell="Q4" sqref="Q4"/>
    </sheetView>
  </sheetViews>
  <sheetFormatPr defaultRowHeight="14.5" x14ac:dyDescent="0.35"/>
  <cols>
    <col min="4" max="4" width="26.7265625" customWidth="1"/>
    <col min="9" max="9" width="12.81640625" customWidth="1"/>
    <col min="10" max="10" width="8.81640625" bestFit="1" customWidth="1"/>
    <col min="11" max="12" width="9.08984375" bestFit="1" customWidth="1"/>
    <col min="13" max="40" width="9.08984375" customWidth="1"/>
  </cols>
  <sheetData>
    <row r="1" spans="4:40" x14ac:dyDescent="0.35">
      <c r="Q1" s="9">
        <f>((-0.2298+0.004845*Q$2-0.000002505*Q$2^2))</f>
        <v>1.3074000000000001</v>
      </c>
      <c r="S1" s="9"/>
      <c r="T1" s="9"/>
      <c r="V1" t="s">
        <v>19</v>
      </c>
      <c r="Z1" t="s">
        <v>20</v>
      </c>
      <c r="AC1" t="s">
        <v>18</v>
      </c>
      <c r="AG1" t="s">
        <v>19</v>
      </c>
      <c r="AK1" t="s">
        <v>20</v>
      </c>
    </row>
    <row r="2" spans="4:40" x14ac:dyDescent="0.35">
      <c r="G2">
        <v>100</v>
      </c>
      <c r="H2">
        <v>673</v>
      </c>
      <c r="J2" s="3">
        <f>H2/G2</f>
        <v>6.73</v>
      </c>
      <c r="K2" t="s">
        <v>11</v>
      </c>
      <c r="Q2">
        <v>400</v>
      </c>
      <c r="R2">
        <v>300</v>
      </c>
      <c r="S2">
        <v>250</v>
      </c>
      <c r="T2">
        <v>180</v>
      </c>
      <c r="U2">
        <v>400</v>
      </c>
      <c r="V2">
        <v>300</v>
      </c>
      <c r="W2">
        <v>250</v>
      </c>
      <c r="X2">
        <v>180</v>
      </c>
      <c r="Y2">
        <v>400</v>
      </c>
      <c r="Z2">
        <v>300</v>
      </c>
      <c r="AA2">
        <v>250</v>
      </c>
      <c r="AB2">
        <v>180</v>
      </c>
      <c r="AC2">
        <v>400</v>
      </c>
      <c r="AD2">
        <v>300</v>
      </c>
      <c r="AE2">
        <v>250</v>
      </c>
      <c r="AF2">
        <v>180</v>
      </c>
      <c r="AG2">
        <v>400</v>
      </c>
      <c r="AH2">
        <v>300</v>
      </c>
      <c r="AI2">
        <v>250</v>
      </c>
      <c r="AJ2">
        <v>180</v>
      </c>
      <c r="AK2">
        <v>400</v>
      </c>
      <c r="AL2">
        <v>300</v>
      </c>
      <c r="AM2">
        <v>250</v>
      </c>
      <c r="AN2">
        <v>180</v>
      </c>
    </row>
    <row r="3" spans="4:40" x14ac:dyDescent="0.35">
      <c r="D3" t="s">
        <v>9</v>
      </c>
      <c r="E3" t="s">
        <v>0</v>
      </c>
      <c r="F3" t="s">
        <v>2</v>
      </c>
      <c r="G3" t="s">
        <v>1</v>
      </c>
      <c r="H3" t="s">
        <v>10</v>
      </c>
      <c r="I3" t="s">
        <v>15</v>
      </c>
      <c r="J3" t="s">
        <v>12</v>
      </c>
      <c r="K3" t="s">
        <v>13</v>
      </c>
      <c r="L3" t="s">
        <v>14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t="s">
        <v>17</v>
      </c>
      <c r="AD3" t="s">
        <v>17</v>
      </c>
      <c r="AE3" t="s">
        <v>17</v>
      </c>
      <c r="AF3" t="s">
        <v>17</v>
      </c>
      <c r="AG3" t="s">
        <v>17</v>
      </c>
      <c r="AH3" t="s">
        <v>17</v>
      </c>
      <c r="AI3" t="s">
        <v>17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</row>
    <row r="4" spans="4:40" x14ac:dyDescent="0.35">
      <c r="D4" s="15" t="s">
        <v>4</v>
      </c>
      <c r="E4" s="16">
        <v>21</v>
      </c>
      <c r="F4" s="16">
        <v>24</v>
      </c>
      <c r="G4" s="16">
        <v>480</v>
      </c>
      <c r="H4" s="16">
        <v>1209</v>
      </c>
      <c r="I4" s="16">
        <v>33</v>
      </c>
      <c r="J4" s="17">
        <f>H4/G4</f>
        <v>2.5187499999999998</v>
      </c>
      <c r="K4" s="18">
        <f>H4/E4</f>
        <v>57.571428571428569</v>
      </c>
      <c r="L4" s="18">
        <f>G4/E4</f>
        <v>22.857142857142858</v>
      </c>
      <c r="M4" s="8"/>
      <c r="N4" s="3"/>
      <c r="O4" s="8"/>
      <c r="P4" s="1"/>
      <c r="Q4">
        <f>((-0.2298+0.004845*Q$2-0.000002505*Q$2^2)/$Q$1)*$K4</f>
        <v>57.571428571428569</v>
      </c>
      <c r="R4">
        <f t="shared" ref="R4:T19" si="0">((-0.2298+0.004845*R$2-0.000002505*R$2^2)/$Q$1)*$K4</f>
        <v>43.957991870451707</v>
      </c>
      <c r="S4">
        <f t="shared" si="0"/>
        <v>36.323964957713237</v>
      </c>
      <c r="T4">
        <f t="shared" si="0"/>
        <v>24.709741690159316</v>
      </c>
      <c r="U4">
        <f>((0.3853+(0.001601*U$2)+(0.000003445*U$2^2)/$Q$1))*$K4</f>
        <v>83.323135617037082</v>
      </c>
      <c r="V4">
        <f t="shared" ref="V4:X19" si="1">((0.3853+(0.001601*V$2)+(0.000003445*V$2^2)/$Q$1))*$K4</f>
        <v>63.486896820297645</v>
      </c>
      <c r="W4">
        <f t="shared" si="1"/>
        <v>54.706533109333677</v>
      </c>
      <c r="X4">
        <f t="shared" si="1"/>
        <v>43.688310283878579</v>
      </c>
      <c r="Y4">
        <f>((-0.845+0.00809*Y$2-0.000008456*Y$2^2)/$Q$1)*$K4</f>
        <v>45.710146637819882</v>
      </c>
      <c r="Z4">
        <f>((-0.845+0.00809*Z$2-0.000008456*Z$2^2)/$Q$1)*$K4</f>
        <v>36.151017286216913</v>
      </c>
      <c r="AA4">
        <f>((-0.845+0.00809*AA$2-0.000008456*AA$2^2)/$Q$1)*$K4</f>
        <v>28.578749535610481</v>
      </c>
      <c r="AB4">
        <f>((-0.845+0.00809*AB$2-0.000008456*AB$2^2)/$Q$1)*$K4</f>
        <v>14.849747240979911</v>
      </c>
      <c r="AC4">
        <f>(2000/Q4)/60</f>
        <v>0.57899090157154676</v>
      </c>
      <c r="AD4">
        <f t="shared" ref="AD4:AN4" si="2">(2000/R4)/60</f>
        <v>0.75829972924081168</v>
      </c>
      <c r="AE4">
        <f t="shared" si="2"/>
        <v>0.91766780890077759</v>
      </c>
      <c r="AF4">
        <f t="shared" si="2"/>
        <v>1.3489956208894072</v>
      </c>
      <c r="AG4">
        <f t="shared" si="2"/>
        <v>0.40004895502897597</v>
      </c>
      <c r="AH4">
        <f t="shared" si="2"/>
        <v>0.52504272539394625</v>
      </c>
      <c r="AI4">
        <f t="shared" si="2"/>
        <v>0.60931174831925539</v>
      </c>
      <c r="AJ4">
        <f t="shared" si="2"/>
        <v>0.76298060320345384</v>
      </c>
      <c r="AK4">
        <f t="shared" si="2"/>
        <v>0.72923269307024796</v>
      </c>
      <c r="AL4">
        <f t="shared" si="2"/>
        <v>0.92205796228152448</v>
      </c>
      <c r="AM4">
        <f t="shared" si="2"/>
        <v>1.1663678038746383</v>
      </c>
      <c r="AN4">
        <f t="shared" si="2"/>
        <v>2.244707118067669</v>
      </c>
    </row>
    <row r="5" spans="4:40" x14ac:dyDescent="0.35">
      <c r="D5" s="3" t="s">
        <v>4</v>
      </c>
      <c r="E5" s="1">
        <v>10</v>
      </c>
      <c r="F5" s="1">
        <v>15</v>
      </c>
      <c r="G5" s="1">
        <v>190</v>
      </c>
      <c r="H5" s="1">
        <v>479</v>
      </c>
      <c r="I5" s="1">
        <v>39</v>
      </c>
      <c r="J5" s="7">
        <f t="shared" ref="J5:J29" si="3">H5/G5</f>
        <v>2.5210526315789474</v>
      </c>
      <c r="K5" s="8">
        <f t="shared" ref="K5:K29" si="4">H5/E5</f>
        <v>47.9</v>
      </c>
      <c r="L5" s="8">
        <f t="shared" ref="L5:L29" si="5">G5/E5</f>
        <v>19</v>
      </c>
      <c r="M5" s="8"/>
      <c r="N5" s="3"/>
      <c r="O5" s="8"/>
      <c r="P5" s="1"/>
      <c r="Q5">
        <f t="shared" ref="Q5:T29" si="6">((-0.2298+0.004845*Q$2-0.000002505*Q$2^2)/$Q$1)*$K5</f>
        <v>47.9</v>
      </c>
      <c r="R5">
        <f t="shared" si="0"/>
        <v>36.573485543827438</v>
      </c>
      <c r="S5">
        <f t="shared" si="0"/>
        <v>30.221899380449745</v>
      </c>
      <c r="T5">
        <f t="shared" si="0"/>
        <v>20.558750344194589</v>
      </c>
      <c r="U5">
        <f t="shared" ref="U5:X29" si="7">((0.3853+(0.001601*U$2)+(0.000003445*U$2^2)/$Q$1))*$K5</f>
        <v>69.325675862016212</v>
      </c>
      <c r="V5">
        <f t="shared" si="1"/>
        <v>52.821728297384119</v>
      </c>
      <c r="W5">
        <f t="shared" si="1"/>
        <v>45.516378539850081</v>
      </c>
      <c r="X5">
        <f t="shared" si="1"/>
        <v>36.34910778705828</v>
      </c>
      <c r="Y5">
        <f t="shared" ref="Y5:AB29" si="8">((-0.845+0.00809*Y$2-0.000008456*Y$2^2)/$Q$1)*$K5</f>
        <v>38.031295701392075</v>
      </c>
      <c r="Z5">
        <f t="shared" si="8"/>
        <v>30.078005201162611</v>
      </c>
      <c r="AA5">
        <f t="shared" si="8"/>
        <v>23.777803273672937</v>
      </c>
      <c r="AB5">
        <f t="shared" si="8"/>
        <v>12.355137096527455</v>
      </c>
      <c r="AC5">
        <f>(2000/Q5)/60</f>
        <v>0.6958942240779401</v>
      </c>
      <c r="AD5">
        <f t="shared" ref="AD5:AD29" si="9">(2000/R5)/60</f>
        <v>0.91140707093363293</v>
      </c>
      <c r="AE5">
        <f t="shared" ref="AE5:AE29" si="10">(2000/S5)/60</f>
        <v>1.1029529585058557</v>
      </c>
      <c r="AF5">
        <f t="shared" ref="AF5:AF29" si="11">(2000/T5)/60</f>
        <v>1.6213696248685683</v>
      </c>
      <c r="AG5">
        <f t="shared" ref="AG5:AJ29" si="12">(2000/U5)/60</f>
        <v>0.48082233485439108</v>
      </c>
      <c r="AH5">
        <f t="shared" si="12"/>
        <v>0.63105343970700967</v>
      </c>
      <c r="AI5">
        <f t="shared" si="12"/>
        <v>0.73233711474100771</v>
      </c>
      <c r="AJ5">
        <f t="shared" si="12"/>
        <v>0.91703305425288362</v>
      </c>
      <c r="AK5">
        <f t="shared" ref="AK5:AK29" si="13">(2000/Y5)/60</f>
        <v>0.87647114615958821</v>
      </c>
      <c r="AL5">
        <f t="shared" ref="AL5:AL29" si="14">(2000/Z5)/60</f>
        <v>1.1082295222172811</v>
      </c>
      <c r="AM5">
        <f t="shared" ref="AM5:AM29" si="15">(2000/AA5)/60</f>
        <v>1.401867655715715</v>
      </c>
      <c r="AN5">
        <f t="shared" ref="AN5:AN29" si="16">(2000/AB5)/60</f>
        <v>2.69793310045115</v>
      </c>
    </row>
    <row r="6" spans="4:40" x14ac:dyDescent="0.35">
      <c r="D6" s="3" t="s">
        <v>4</v>
      </c>
      <c r="E6" s="1">
        <v>17</v>
      </c>
      <c r="F6" s="1">
        <v>22</v>
      </c>
      <c r="G6" s="1">
        <v>197</v>
      </c>
      <c r="H6" s="1">
        <v>403</v>
      </c>
      <c r="I6" s="1">
        <v>80</v>
      </c>
      <c r="J6" s="7">
        <f t="shared" si="3"/>
        <v>2.0456852791878171</v>
      </c>
      <c r="K6" s="8">
        <f t="shared" si="4"/>
        <v>23.705882352941178</v>
      </c>
      <c r="L6" s="8">
        <f t="shared" si="5"/>
        <v>11.588235294117647</v>
      </c>
      <c r="M6" s="8"/>
      <c r="N6" s="3"/>
      <c r="O6" s="8"/>
      <c r="P6" s="1"/>
      <c r="Q6">
        <f t="shared" si="6"/>
        <v>23.705882352941178</v>
      </c>
      <c r="R6">
        <f t="shared" si="0"/>
        <v>18.100349593715411</v>
      </c>
      <c r="S6">
        <f t="shared" si="0"/>
        <v>14.956926747293686</v>
      </c>
      <c r="T6">
        <f t="shared" si="0"/>
        <v>10.174599519477367</v>
      </c>
      <c r="U6">
        <f t="shared" si="7"/>
        <v>34.309526430544686</v>
      </c>
      <c r="V6">
        <f t="shared" si="1"/>
        <v>26.141663396593149</v>
      </c>
      <c r="W6">
        <f t="shared" si="1"/>
        <v>22.526219515607988</v>
      </c>
      <c r="X6">
        <f t="shared" si="1"/>
        <v>17.989304234538238</v>
      </c>
      <c r="Y6">
        <f t="shared" si="8"/>
        <v>18.82182508616113</v>
      </c>
      <c r="Z6">
        <f t="shared" si="8"/>
        <v>14.885713000206966</v>
      </c>
      <c r="AA6">
        <f t="shared" si="8"/>
        <v>11.767720397016081</v>
      </c>
      <c r="AB6">
        <f t="shared" si="8"/>
        <v>6.114601805109376</v>
      </c>
      <c r="AC6">
        <f>(2000/Q6)/60</f>
        <v>1.4061207609594706</v>
      </c>
      <c r="AD6">
        <f t="shared" si="9"/>
        <v>1.8415850567276855</v>
      </c>
      <c r="AE6">
        <f t="shared" si="10"/>
        <v>2.2286218216161742</v>
      </c>
      <c r="AF6">
        <f t="shared" si="11"/>
        <v>3.2761322221599882</v>
      </c>
      <c r="AG6">
        <f t="shared" si="12"/>
        <v>0.97154746221322719</v>
      </c>
      <c r="AH6">
        <f t="shared" si="12"/>
        <v>1.2751037616710121</v>
      </c>
      <c r="AI6">
        <f t="shared" si="12"/>
        <v>1.4797571030610486</v>
      </c>
      <c r="AJ6">
        <f t="shared" si="12"/>
        <v>1.8529528934941022</v>
      </c>
      <c r="AK6">
        <f t="shared" si="13"/>
        <v>1.7709936831706019</v>
      </c>
      <c r="AL6">
        <f t="shared" si="14"/>
        <v>2.2392836226837018</v>
      </c>
      <c r="AM6">
        <f t="shared" si="15"/>
        <v>2.8326075236955499</v>
      </c>
      <c r="AN6">
        <f t="shared" si="16"/>
        <v>5.4514315724500522</v>
      </c>
    </row>
    <row r="7" spans="4:40" x14ac:dyDescent="0.35">
      <c r="D7" s="3" t="s">
        <v>7</v>
      </c>
      <c r="E7" s="1">
        <v>20</v>
      </c>
      <c r="F7" s="1">
        <v>27</v>
      </c>
      <c r="G7" s="1">
        <v>78</v>
      </c>
      <c r="H7" s="1">
        <v>154</v>
      </c>
      <c r="I7" s="1">
        <v>224</v>
      </c>
      <c r="J7" s="7">
        <f t="shared" si="3"/>
        <v>1.9743589743589745</v>
      </c>
      <c r="K7" s="8">
        <f t="shared" si="4"/>
        <v>7.7</v>
      </c>
      <c r="L7" s="8">
        <f t="shared" si="5"/>
        <v>3.9</v>
      </c>
      <c r="M7" s="8"/>
      <c r="N7" s="3"/>
      <c r="O7" s="8"/>
      <c r="P7" s="1"/>
      <c r="Q7">
        <f t="shared" si="6"/>
        <v>7.7</v>
      </c>
      <c r="R7">
        <f t="shared" si="0"/>
        <v>5.8792450665442857</v>
      </c>
      <c r="S7">
        <f t="shared" si="0"/>
        <v>4.8582176457090407</v>
      </c>
      <c r="T7">
        <f t="shared" si="0"/>
        <v>3.3048513079394222</v>
      </c>
      <c r="U7">
        <f t="shared" si="7"/>
        <v>11.144210942328286</v>
      </c>
      <c r="V7">
        <f t="shared" si="1"/>
        <v>8.4911755300596603</v>
      </c>
      <c r="W7">
        <f t="shared" si="1"/>
        <v>7.3168291180969867</v>
      </c>
      <c r="X7">
        <f t="shared" si="1"/>
        <v>5.8431759908214778</v>
      </c>
      <c r="Y7">
        <f t="shared" si="8"/>
        <v>6.113590331956555</v>
      </c>
      <c r="Z7">
        <f t="shared" si="8"/>
        <v>4.8350864310845951</v>
      </c>
      <c r="AA7">
        <f t="shared" si="8"/>
        <v>3.8223191066238336</v>
      </c>
      <c r="AB7">
        <f t="shared" si="8"/>
        <v>1.9861076334710106</v>
      </c>
      <c r="AC7">
        <f t="shared" ref="AC7:AC29" si="17">(2000/Q7)/60</f>
        <v>4.329004329004329</v>
      </c>
      <c r="AD7">
        <f t="shared" si="9"/>
        <v>5.6696621685351971</v>
      </c>
      <c r="AE7">
        <f t="shared" si="10"/>
        <v>6.8612268457701928</v>
      </c>
      <c r="AF7">
        <f t="shared" si="11"/>
        <v>10.086182471584992</v>
      </c>
      <c r="AG7">
        <f t="shared" si="12"/>
        <v>2.9910895895487437</v>
      </c>
      <c r="AH7">
        <f t="shared" si="12"/>
        <v>3.9256441249306184</v>
      </c>
      <c r="AI7">
        <f t="shared" si="12"/>
        <v>4.5557075059862679</v>
      </c>
      <c r="AJ7">
        <f t="shared" si="12"/>
        <v>5.7046601686640424</v>
      </c>
      <c r="AK7">
        <f t="shared" si="13"/>
        <v>5.4523334936421142</v>
      </c>
      <c r="AL7">
        <f t="shared" si="14"/>
        <v>6.894051183663346</v>
      </c>
      <c r="AM7">
        <f t="shared" si="15"/>
        <v>8.7207091829587977</v>
      </c>
      <c r="AN7">
        <f t="shared" si="16"/>
        <v>16.78324617033897</v>
      </c>
    </row>
    <row r="8" spans="4:40" x14ac:dyDescent="0.35">
      <c r="D8" s="3" t="s">
        <v>7</v>
      </c>
      <c r="E8" s="1">
        <v>11</v>
      </c>
      <c r="F8" s="1">
        <v>18</v>
      </c>
      <c r="G8" s="1">
        <v>24</v>
      </c>
      <c r="H8" s="1">
        <v>44</v>
      </c>
      <c r="I8" s="1">
        <v>446</v>
      </c>
      <c r="J8" s="7">
        <f t="shared" si="3"/>
        <v>1.8333333333333333</v>
      </c>
      <c r="K8" s="8">
        <f t="shared" si="4"/>
        <v>4</v>
      </c>
      <c r="L8" s="8">
        <f t="shared" si="5"/>
        <v>2.1818181818181817</v>
      </c>
      <c r="M8" s="8"/>
      <c r="N8" s="3"/>
      <c r="O8" s="8"/>
      <c r="P8" s="1"/>
      <c r="Q8">
        <f t="shared" si="6"/>
        <v>4</v>
      </c>
      <c r="R8">
        <f t="shared" si="0"/>
        <v>3.0541532813217067</v>
      </c>
      <c r="S8">
        <f t="shared" si="0"/>
        <v>2.5237494263423588</v>
      </c>
      <c r="T8">
        <f t="shared" si="0"/>
        <v>1.7168058742542454</v>
      </c>
      <c r="U8">
        <f t="shared" si="7"/>
        <v>5.7892004895211873</v>
      </c>
      <c r="V8">
        <f t="shared" si="1"/>
        <v>4.4110002753556676</v>
      </c>
      <c r="W8">
        <f t="shared" si="1"/>
        <v>3.8009501912192136</v>
      </c>
      <c r="X8">
        <f t="shared" si="1"/>
        <v>3.0354160991280401</v>
      </c>
      <c r="Y8">
        <f t="shared" si="8"/>
        <v>3.1758910815358727</v>
      </c>
      <c r="Z8">
        <f t="shared" si="8"/>
        <v>2.5117332109530364</v>
      </c>
      <c r="AA8">
        <f t="shared" si="8"/>
        <v>1.9856203151292642</v>
      </c>
      <c r="AB8">
        <f t="shared" si="8"/>
        <v>1.0317442251797457</v>
      </c>
      <c r="AC8">
        <f t="shared" si="17"/>
        <v>8.3333333333333339</v>
      </c>
      <c r="AD8">
        <f t="shared" si="9"/>
        <v>10.914099674430254</v>
      </c>
      <c r="AE8">
        <f t="shared" si="10"/>
        <v>13.207861678107623</v>
      </c>
      <c r="AF8">
        <f t="shared" si="11"/>
        <v>19.41590125780111</v>
      </c>
      <c r="AG8">
        <f t="shared" si="12"/>
        <v>5.7578474598813321</v>
      </c>
      <c r="AH8">
        <f t="shared" si="12"/>
        <v>7.5568649404914403</v>
      </c>
      <c r="AI8">
        <f t="shared" si="12"/>
        <v>8.769736949023569</v>
      </c>
      <c r="AJ8">
        <f t="shared" si="12"/>
        <v>10.981470824678281</v>
      </c>
      <c r="AK8">
        <f t="shared" si="13"/>
        <v>10.495741975261069</v>
      </c>
      <c r="AL8">
        <f t="shared" si="14"/>
        <v>13.27104852855194</v>
      </c>
      <c r="AM8">
        <f t="shared" si="15"/>
        <v>16.787365177195685</v>
      </c>
      <c r="AN8">
        <f t="shared" si="16"/>
        <v>32.307748877902519</v>
      </c>
    </row>
    <row r="9" spans="4:40" x14ac:dyDescent="0.35">
      <c r="D9" s="3" t="s">
        <v>7</v>
      </c>
      <c r="E9" s="1">
        <v>40</v>
      </c>
      <c r="F9" s="1">
        <v>13</v>
      </c>
      <c r="G9" s="1">
        <v>51</v>
      </c>
      <c r="H9" s="1">
        <v>95</v>
      </c>
      <c r="I9" s="1">
        <v>807</v>
      </c>
      <c r="J9" s="7">
        <f t="shared" si="3"/>
        <v>1.8627450980392157</v>
      </c>
      <c r="K9" s="8">
        <f t="shared" si="4"/>
        <v>2.375</v>
      </c>
      <c r="L9" s="8">
        <f t="shared" si="5"/>
        <v>1.2749999999999999</v>
      </c>
      <c r="M9" s="8"/>
      <c r="N9" s="3"/>
      <c r="O9" s="8"/>
      <c r="P9" s="1"/>
      <c r="Q9">
        <f t="shared" si="6"/>
        <v>2.375</v>
      </c>
      <c r="R9">
        <f t="shared" si="0"/>
        <v>1.8134035107847635</v>
      </c>
      <c r="S9">
        <f t="shared" si="0"/>
        <v>1.4984762218907755</v>
      </c>
      <c r="T9">
        <f t="shared" si="0"/>
        <v>1.0193534878384582</v>
      </c>
      <c r="U9">
        <f t="shared" si="7"/>
        <v>3.437337790653205</v>
      </c>
      <c r="V9">
        <f t="shared" si="1"/>
        <v>2.6190314134924275</v>
      </c>
      <c r="W9">
        <f t="shared" si="1"/>
        <v>2.256814176036408</v>
      </c>
      <c r="X9">
        <f t="shared" si="1"/>
        <v>1.8022783088572738</v>
      </c>
      <c r="Y9">
        <f t="shared" si="8"/>
        <v>1.8856853296619245</v>
      </c>
      <c r="Z9">
        <f t="shared" si="8"/>
        <v>1.4913415940033654</v>
      </c>
      <c r="AA9">
        <f t="shared" si="8"/>
        <v>1.1789620621080006</v>
      </c>
      <c r="AB9">
        <f t="shared" si="8"/>
        <v>0.612598133700474</v>
      </c>
      <c r="AC9">
        <f t="shared" si="17"/>
        <v>14.035087719298245</v>
      </c>
      <c r="AD9">
        <f t="shared" si="9"/>
        <v>18.381641556935165</v>
      </c>
      <c r="AE9">
        <f t="shared" si="10"/>
        <v>22.244819668391788</v>
      </c>
      <c r="AF9">
        <f t="shared" si="11"/>
        <v>32.700465276296605</v>
      </c>
      <c r="AG9">
        <f t="shared" si="12"/>
        <v>9.6974273008527714</v>
      </c>
      <c r="AH9">
        <f t="shared" si="12"/>
        <v>12.727351478722426</v>
      </c>
      <c r="AI9">
        <f t="shared" si="12"/>
        <v>14.770083282566011</v>
      </c>
      <c r="AJ9">
        <f t="shared" si="12"/>
        <v>18.495108757352899</v>
      </c>
      <c r="AK9">
        <f t="shared" si="13"/>
        <v>17.677039116229171</v>
      </c>
      <c r="AL9">
        <f t="shared" si="14"/>
        <v>22.351239627034843</v>
      </c>
      <c r="AM9">
        <f t="shared" si="15"/>
        <v>28.273457140540106</v>
      </c>
      <c r="AN9">
        <f t="shared" si="16"/>
        <v>54.413050741730558</v>
      </c>
    </row>
    <row r="10" spans="4:40" x14ac:dyDescent="0.35">
      <c r="D10" s="3" t="s">
        <v>7</v>
      </c>
      <c r="E10" s="1">
        <v>26</v>
      </c>
      <c r="F10" s="1">
        <v>14</v>
      </c>
      <c r="G10" s="1">
        <v>31</v>
      </c>
      <c r="H10" s="1">
        <v>60</v>
      </c>
      <c r="I10" s="1">
        <v>822</v>
      </c>
      <c r="J10" s="7">
        <f t="shared" si="3"/>
        <v>1.935483870967742</v>
      </c>
      <c r="K10" s="8">
        <f t="shared" si="4"/>
        <v>2.3076923076923075</v>
      </c>
      <c r="L10" s="8">
        <f t="shared" si="5"/>
        <v>1.1923076923076923</v>
      </c>
      <c r="M10" s="8"/>
      <c r="N10" s="3"/>
      <c r="O10" s="8"/>
      <c r="P10" s="1"/>
      <c r="Q10">
        <f t="shared" si="6"/>
        <v>2.3076923076923075</v>
      </c>
      <c r="R10">
        <f t="shared" si="0"/>
        <v>1.7620115084548307</v>
      </c>
      <c r="S10">
        <f t="shared" si="0"/>
        <v>1.4560092844282837</v>
      </c>
      <c r="T10">
        <f t="shared" si="0"/>
        <v>0.9904649274543722</v>
      </c>
      <c r="U10">
        <f t="shared" si="7"/>
        <v>3.3399233593391462</v>
      </c>
      <c r="V10">
        <f t="shared" si="1"/>
        <v>2.5448078511667309</v>
      </c>
      <c r="W10">
        <f t="shared" si="1"/>
        <v>2.1928558795495463</v>
      </c>
      <c r="X10">
        <f t="shared" si="1"/>
        <v>1.7512015956507923</v>
      </c>
      <c r="Y10">
        <f t="shared" si="8"/>
        <v>1.8322448547322341</v>
      </c>
      <c r="Z10">
        <f t="shared" si="8"/>
        <v>1.4490768524729054</v>
      </c>
      <c r="AA10">
        <f t="shared" si="8"/>
        <v>1.1455501818053446</v>
      </c>
      <c r="AB10">
        <f t="shared" si="8"/>
        <v>0.59523705298831475</v>
      </c>
      <c r="AC10">
        <f t="shared" si="17"/>
        <v>14.444444444444446</v>
      </c>
      <c r="AD10">
        <f t="shared" si="9"/>
        <v>18.917772769012444</v>
      </c>
      <c r="AE10">
        <f t="shared" si="10"/>
        <v>22.893626908719877</v>
      </c>
      <c r="AF10">
        <f t="shared" si="11"/>
        <v>33.654228846855261</v>
      </c>
      <c r="AG10">
        <f t="shared" si="12"/>
        <v>9.9802689304609764</v>
      </c>
      <c r="AH10">
        <f t="shared" si="12"/>
        <v>13.098565896851831</v>
      </c>
      <c r="AI10">
        <f t="shared" si="12"/>
        <v>15.200877378307519</v>
      </c>
      <c r="AJ10">
        <f t="shared" si="12"/>
        <v>19.034549429442357</v>
      </c>
      <c r="AK10">
        <f t="shared" si="13"/>
        <v>18.192619423785853</v>
      </c>
      <c r="AL10">
        <f t="shared" si="14"/>
        <v>23.003150782823365</v>
      </c>
      <c r="AM10">
        <f t="shared" si="15"/>
        <v>29.098099640472526</v>
      </c>
      <c r="AN10">
        <f t="shared" si="16"/>
        <v>56.000098055031039</v>
      </c>
    </row>
    <row r="11" spans="4:40" x14ac:dyDescent="0.35">
      <c r="D11" s="3" t="s">
        <v>8</v>
      </c>
      <c r="E11" s="1">
        <v>40</v>
      </c>
      <c r="F11" s="1">
        <v>8</v>
      </c>
      <c r="G11" s="1">
        <v>295</v>
      </c>
      <c r="H11" s="1">
        <v>166</v>
      </c>
      <c r="I11" s="1">
        <v>530</v>
      </c>
      <c r="J11" s="7">
        <f t="shared" si="3"/>
        <v>0.56271186440677967</v>
      </c>
      <c r="K11" s="8">
        <f t="shared" si="4"/>
        <v>4.1500000000000004</v>
      </c>
      <c r="L11" s="8">
        <f t="shared" si="5"/>
        <v>7.375</v>
      </c>
      <c r="M11" s="8"/>
      <c r="N11" s="3"/>
      <c r="O11" s="8"/>
      <c r="P11" s="1"/>
      <c r="Q11">
        <f t="shared" si="6"/>
        <v>4.1500000000000004</v>
      </c>
      <c r="R11">
        <f t="shared" si="0"/>
        <v>3.168684029371271</v>
      </c>
      <c r="S11">
        <f t="shared" si="0"/>
        <v>2.6183900298301976</v>
      </c>
      <c r="T11">
        <f t="shared" si="0"/>
        <v>1.7811860945387796</v>
      </c>
      <c r="U11">
        <f t="shared" si="7"/>
        <v>6.0062955078782325</v>
      </c>
      <c r="V11">
        <f t="shared" si="1"/>
        <v>4.576412785681506</v>
      </c>
      <c r="W11">
        <f t="shared" si="1"/>
        <v>3.9434858233899344</v>
      </c>
      <c r="X11">
        <f t="shared" si="1"/>
        <v>3.1492442028453418</v>
      </c>
      <c r="Y11">
        <f t="shared" si="8"/>
        <v>3.2949869970934684</v>
      </c>
      <c r="Z11">
        <f t="shared" si="8"/>
        <v>2.6059232063637756</v>
      </c>
      <c r="AA11">
        <f t="shared" si="8"/>
        <v>2.0600810769466116</v>
      </c>
      <c r="AB11">
        <f t="shared" si="8"/>
        <v>1.0704346336239863</v>
      </c>
      <c r="AC11">
        <f t="shared" si="17"/>
        <v>8.0321285140562235</v>
      </c>
      <c r="AD11">
        <f t="shared" si="9"/>
        <v>10.519614144029161</v>
      </c>
      <c r="AE11">
        <f t="shared" si="10"/>
        <v>12.730469087332645</v>
      </c>
      <c r="AF11">
        <f t="shared" si="11"/>
        <v>18.714121694266126</v>
      </c>
      <c r="AG11">
        <f t="shared" si="12"/>
        <v>5.549732491451886</v>
      </c>
      <c r="AH11">
        <f t="shared" si="12"/>
        <v>7.2837252438471705</v>
      </c>
      <c r="AI11">
        <f t="shared" si="12"/>
        <v>8.4527585050829561</v>
      </c>
      <c r="AJ11">
        <f t="shared" si="12"/>
        <v>10.584550192460995</v>
      </c>
      <c r="AK11">
        <f t="shared" si="13"/>
        <v>10.116377807480546</v>
      </c>
      <c r="AL11">
        <f t="shared" si="14"/>
        <v>12.791372075712712</v>
      </c>
      <c r="AM11">
        <f t="shared" si="15"/>
        <v>16.180592941875361</v>
      </c>
      <c r="AN11">
        <f t="shared" si="16"/>
        <v>31.139998918460257</v>
      </c>
    </row>
    <row r="12" spans="4:40" x14ac:dyDescent="0.35">
      <c r="D12" s="3" t="s">
        <v>8</v>
      </c>
      <c r="E12" s="1">
        <v>118</v>
      </c>
      <c r="F12" s="1">
        <v>12</v>
      </c>
      <c r="G12" s="1">
        <v>776</v>
      </c>
      <c r="H12" s="1">
        <v>436</v>
      </c>
      <c r="I12" s="1">
        <v>571</v>
      </c>
      <c r="J12" s="7">
        <f t="shared" si="3"/>
        <v>0.56185567010309279</v>
      </c>
      <c r="K12" s="8">
        <f t="shared" si="4"/>
        <v>3.6949152542372881</v>
      </c>
      <c r="L12" s="8">
        <f t="shared" si="5"/>
        <v>6.5762711864406782</v>
      </c>
      <c r="M12" s="8"/>
      <c r="N12" s="3"/>
      <c r="O12" s="8"/>
      <c r="P12" s="1"/>
      <c r="Q12">
        <f t="shared" si="6"/>
        <v>3.6949152542372881</v>
      </c>
      <c r="R12">
        <f t="shared" si="0"/>
        <v>2.8212093869836106</v>
      </c>
      <c r="S12">
        <f t="shared" si="0"/>
        <v>2.3312600633162468</v>
      </c>
      <c r="T12">
        <f t="shared" si="0"/>
        <v>1.5858630533365485</v>
      </c>
      <c r="U12">
        <f t="shared" si="7"/>
        <v>5.3476512996424521</v>
      </c>
      <c r="V12">
        <f t="shared" si="1"/>
        <v>4.0745680509641335</v>
      </c>
      <c r="W12">
        <f t="shared" si="1"/>
        <v>3.5110472105330022</v>
      </c>
      <c r="X12">
        <f t="shared" si="1"/>
        <v>2.8039013119064098</v>
      </c>
      <c r="Y12">
        <f t="shared" si="8"/>
        <v>2.9336621007407637</v>
      </c>
      <c r="Z12">
        <f t="shared" si="8"/>
        <v>2.3201603389311947</v>
      </c>
      <c r="AA12">
        <f t="shared" si="8"/>
        <v>1.8341746978736424</v>
      </c>
      <c r="AB12">
        <f t="shared" si="8"/>
        <v>0.95305186902196848</v>
      </c>
      <c r="AC12">
        <f t="shared" si="17"/>
        <v>9.0214067278287473</v>
      </c>
      <c r="AD12">
        <f t="shared" si="9"/>
        <v>11.815263867731835</v>
      </c>
      <c r="AE12">
        <f t="shared" si="10"/>
        <v>14.298419064373387</v>
      </c>
      <c r="AF12">
        <f t="shared" si="11"/>
        <v>21.019049068078267</v>
      </c>
      <c r="AG12">
        <f t="shared" si="12"/>
        <v>6.2332660574862135</v>
      </c>
      <c r="AH12">
        <f t="shared" si="12"/>
        <v>8.1808262658531188</v>
      </c>
      <c r="AI12">
        <f t="shared" si="12"/>
        <v>9.4938436695851482</v>
      </c>
      <c r="AJ12">
        <f t="shared" si="12"/>
        <v>11.888197773504931</v>
      </c>
      <c r="AK12">
        <f t="shared" si="13"/>
        <v>11.362362872300974</v>
      </c>
      <c r="AL12">
        <f t="shared" si="14"/>
        <v>14.36682317769843</v>
      </c>
      <c r="AM12">
        <f t="shared" si="15"/>
        <v>18.173477898248542</v>
      </c>
      <c r="AN12">
        <f t="shared" si="16"/>
        <v>34.975361170573372</v>
      </c>
    </row>
    <row r="13" spans="4:40" x14ac:dyDescent="0.35">
      <c r="D13" s="3" t="s">
        <v>8</v>
      </c>
      <c r="E13" s="1">
        <v>85</v>
      </c>
      <c r="F13" s="1">
        <v>15</v>
      </c>
      <c r="G13" s="1">
        <v>797</v>
      </c>
      <c r="H13" s="1">
        <v>266</v>
      </c>
      <c r="I13" s="1">
        <v>752</v>
      </c>
      <c r="J13" s="7">
        <f t="shared" si="3"/>
        <v>0.33375156838143039</v>
      </c>
      <c r="K13" s="8">
        <f t="shared" si="4"/>
        <v>3.1294117647058823</v>
      </c>
      <c r="L13" s="8">
        <f t="shared" si="5"/>
        <v>9.3764705882352946</v>
      </c>
      <c r="M13" s="8"/>
      <c r="N13" s="3"/>
      <c r="O13" s="8"/>
      <c r="P13" s="1"/>
      <c r="Q13">
        <f t="shared" si="6"/>
        <v>3.1294117647058823</v>
      </c>
      <c r="R13">
        <f t="shared" si="0"/>
        <v>2.3894258024458059</v>
      </c>
      <c r="S13">
        <f t="shared" si="0"/>
        <v>1.9744627864913749</v>
      </c>
      <c r="T13">
        <f t="shared" si="0"/>
        <v>1.3431481251518507</v>
      </c>
      <c r="U13">
        <f t="shared" si="7"/>
        <v>4.5291980300371639</v>
      </c>
      <c r="V13">
        <f t="shared" si="1"/>
        <v>3.450959038954728</v>
      </c>
      <c r="W13">
        <f t="shared" si="1"/>
        <v>2.9736845613656202</v>
      </c>
      <c r="X13">
        <f t="shared" si="1"/>
        <v>2.3747667128472312</v>
      </c>
      <c r="Y13">
        <f t="shared" si="8"/>
        <v>2.4846677284957122</v>
      </c>
      <c r="Z13">
        <f t="shared" si="8"/>
        <v>1.9650618650397285</v>
      </c>
      <c r="AA13">
        <f t="shared" si="8"/>
        <v>1.5534558936011302</v>
      </c>
      <c r="AB13">
        <f t="shared" si="8"/>
        <v>0.80718812911121285</v>
      </c>
      <c r="AC13">
        <f t="shared" si="17"/>
        <v>10.651629072681706</v>
      </c>
      <c r="AD13">
        <f t="shared" si="9"/>
        <v>13.950352967316865</v>
      </c>
      <c r="AE13">
        <f t="shared" si="10"/>
        <v>16.882229212618764</v>
      </c>
      <c r="AF13">
        <f t="shared" si="11"/>
        <v>24.817317397189388</v>
      </c>
      <c r="AG13">
        <f t="shared" si="12"/>
        <v>7.3596546479686209</v>
      </c>
      <c r="AH13">
        <f t="shared" si="12"/>
        <v>9.659150675816127</v>
      </c>
      <c r="AI13">
        <f t="shared" si="12"/>
        <v>11.209438205518845</v>
      </c>
      <c r="AJ13">
        <f t="shared" si="12"/>
        <v>14.036466467633895</v>
      </c>
      <c r="AK13">
        <f t="shared" si="13"/>
        <v>13.41561004356678</v>
      </c>
      <c r="AL13">
        <f t="shared" si="14"/>
        <v>16.962994359803233</v>
      </c>
      <c r="AM13">
        <f t="shared" si="15"/>
        <v>21.457534437017042</v>
      </c>
      <c r="AN13">
        <f t="shared" si="16"/>
        <v>41.295618866491942</v>
      </c>
    </row>
    <row r="14" spans="4:40" x14ac:dyDescent="0.35">
      <c r="D14" s="3" t="s">
        <v>8</v>
      </c>
      <c r="E14" s="1">
        <v>75</v>
      </c>
      <c r="F14" s="1">
        <v>8</v>
      </c>
      <c r="G14" s="1">
        <v>500</v>
      </c>
      <c r="H14" s="1">
        <v>170</v>
      </c>
      <c r="I14" s="1">
        <v>931</v>
      </c>
      <c r="J14" s="7">
        <f t="shared" si="3"/>
        <v>0.34</v>
      </c>
      <c r="K14" s="8">
        <f t="shared" si="4"/>
        <v>2.2666666666666666</v>
      </c>
      <c r="L14" s="8">
        <f t="shared" si="5"/>
        <v>6.666666666666667</v>
      </c>
      <c r="M14" s="8"/>
      <c r="N14" s="3"/>
      <c r="O14" s="8"/>
      <c r="P14" s="1"/>
      <c r="Q14">
        <f t="shared" si="6"/>
        <v>2.2666666666666666</v>
      </c>
      <c r="R14">
        <f t="shared" si="0"/>
        <v>1.7306868594156337</v>
      </c>
      <c r="S14">
        <f t="shared" si="0"/>
        <v>1.4301246749273366</v>
      </c>
      <c r="T14">
        <f t="shared" si="0"/>
        <v>0.97285666207740573</v>
      </c>
      <c r="U14">
        <f t="shared" si="7"/>
        <v>3.2805469440620061</v>
      </c>
      <c r="V14">
        <f t="shared" si="1"/>
        <v>2.4995668227015448</v>
      </c>
      <c r="W14">
        <f t="shared" si="1"/>
        <v>2.1538717750242209</v>
      </c>
      <c r="X14">
        <f t="shared" si="1"/>
        <v>1.7200691228392226</v>
      </c>
      <c r="Y14">
        <f t="shared" si="8"/>
        <v>1.7996716128703278</v>
      </c>
      <c r="Z14">
        <f t="shared" si="8"/>
        <v>1.4233154862067205</v>
      </c>
      <c r="AA14">
        <f t="shared" si="8"/>
        <v>1.1251848452399162</v>
      </c>
      <c r="AB14">
        <f t="shared" si="8"/>
        <v>0.58465506093518926</v>
      </c>
      <c r="AC14">
        <f t="shared" si="17"/>
        <v>14.705882352941178</v>
      </c>
      <c r="AD14">
        <f t="shared" si="9"/>
        <v>19.260175896053394</v>
      </c>
      <c r="AE14">
        <f t="shared" si="10"/>
        <v>23.30799119666051</v>
      </c>
      <c r="AF14">
        <f t="shared" si="11"/>
        <v>34.26335516082549</v>
      </c>
      <c r="AG14">
        <f t="shared" si="12"/>
        <v>10.160907282143528</v>
      </c>
      <c r="AH14">
        <f t="shared" si="12"/>
        <v>13.335644012631953</v>
      </c>
      <c r="AI14">
        <f t="shared" si="12"/>
        <v>15.476006380629826</v>
      </c>
      <c r="AJ14">
        <f t="shared" si="12"/>
        <v>19.37906616119697</v>
      </c>
      <c r="AK14">
        <f t="shared" si="13"/>
        <v>18.521897603401886</v>
      </c>
      <c r="AL14">
        <f t="shared" si="14"/>
        <v>23.419497403326954</v>
      </c>
      <c r="AM14">
        <f t="shared" si="15"/>
        <v>29.624762077404156</v>
      </c>
      <c r="AN14">
        <f t="shared" si="16"/>
        <v>57.013674490416207</v>
      </c>
    </row>
    <row r="15" spans="4:40" x14ac:dyDescent="0.35">
      <c r="D15" s="3" t="s">
        <v>8</v>
      </c>
      <c r="E15" s="1">
        <v>120</v>
      </c>
      <c r="F15" s="1">
        <v>11</v>
      </c>
      <c r="G15" s="1">
        <v>834</v>
      </c>
      <c r="H15" s="1">
        <v>345</v>
      </c>
      <c r="I15" s="1">
        <v>1034</v>
      </c>
      <c r="J15" s="7">
        <f t="shared" si="3"/>
        <v>0.41366906474820142</v>
      </c>
      <c r="K15" s="8">
        <f t="shared" si="4"/>
        <v>2.875</v>
      </c>
      <c r="L15" s="8">
        <f t="shared" si="5"/>
        <v>6.95</v>
      </c>
      <c r="M15" s="8"/>
      <c r="N15" s="3"/>
      <c r="O15" s="8"/>
      <c r="P15" s="1"/>
      <c r="Q15">
        <f t="shared" si="6"/>
        <v>2.875</v>
      </c>
      <c r="R15">
        <f t="shared" si="0"/>
        <v>2.1951726709499768</v>
      </c>
      <c r="S15">
        <f t="shared" si="0"/>
        <v>1.8139449001835704</v>
      </c>
      <c r="T15">
        <f t="shared" si="0"/>
        <v>1.2339542221202389</v>
      </c>
      <c r="U15">
        <f t="shared" si="7"/>
        <v>4.1609878518433536</v>
      </c>
      <c r="V15">
        <f t="shared" si="1"/>
        <v>3.1704064479118861</v>
      </c>
      <c r="W15">
        <f t="shared" si="1"/>
        <v>2.7319329499388099</v>
      </c>
      <c r="X15">
        <f t="shared" si="1"/>
        <v>2.1817053212482787</v>
      </c>
      <c r="Y15">
        <f t="shared" si="8"/>
        <v>2.2826717148539086</v>
      </c>
      <c r="Z15">
        <f t="shared" si="8"/>
        <v>1.8053082453724949</v>
      </c>
      <c r="AA15">
        <f t="shared" si="8"/>
        <v>1.4271646014991586</v>
      </c>
      <c r="AB15">
        <f t="shared" si="8"/>
        <v>0.74156616184794222</v>
      </c>
      <c r="AC15">
        <f t="shared" si="17"/>
        <v>11.594202898550725</v>
      </c>
      <c r="AD15">
        <f t="shared" si="9"/>
        <v>15.184834329642092</v>
      </c>
      <c r="AE15">
        <f t="shared" si="10"/>
        <v>18.376155378236692</v>
      </c>
      <c r="AF15">
        <f t="shared" si="11"/>
        <v>27.013427836940672</v>
      </c>
      <c r="AG15">
        <f t="shared" si="12"/>
        <v>8.0109182050522882</v>
      </c>
      <c r="AH15">
        <f t="shared" si="12"/>
        <v>10.513899047640264</v>
      </c>
      <c r="AI15">
        <f t="shared" si="12"/>
        <v>12.201373146467573</v>
      </c>
      <c r="AJ15">
        <f t="shared" si="12"/>
        <v>15.27856810390022</v>
      </c>
      <c r="AK15">
        <f t="shared" si="13"/>
        <v>14.602771443841485</v>
      </c>
      <c r="AL15">
        <f t="shared" si="14"/>
        <v>18.46406751798531</v>
      </c>
      <c r="AM15">
        <f t="shared" si="15"/>
        <v>23.356334159576605</v>
      </c>
      <c r="AN15">
        <f t="shared" si="16"/>
        <v>44.949911482299157</v>
      </c>
    </row>
    <row r="16" spans="4:40" x14ac:dyDescent="0.35">
      <c r="D16" s="3" t="s">
        <v>8</v>
      </c>
      <c r="E16" s="1">
        <v>86</v>
      </c>
      <c r="F16" s="1">
        <v>8</v>
      </c>
      <c r="G16" s="1">
        <v>524</v>
      </c>
      <c r="H16" s="1">
        <v>178</v>
      </c>
      <c r="I16" s="1">
        <v>1071</v>
      </c>
      <c r="J16" s="7">
        <f t="shared" si="3"/>
        <v>0.33969465648854963</v>
      </c>
      <c r="K16" s="8">
        <f t="shared" si="4"/>
        <v>2.0697674418604652</v>
      </c>
      <c r="L16" s="8">
        <f t="shared" si="5"/>
        <v>6.0930232558139537</v>
      </c>
      <c r="M16" s="8"/>
      <c r="N16" s="3"/>
      <c r="O16" s="8"/>
      <c r="P16" s="1"/>
      <c r="Q16">
        <f t="shared" si="6"/>
        <v>2.0697674418604652</v>
      </c>
      <c r="R16">
        <f t="shared" si="0"/>
        <v>1.5803467560327438</v>
      </c>
      <c r="S16">
        <f t="shared" si="0"/>
        <v>1.30589359851436</v>
      </c>
      <c r="T16">
        <f t="shared" si="0"/>
        <v>0.88834722563155721</v>
      </c>
      <c r="U16">
        <f t="shared" si="7"/>
        <v>2.9955746719034053</v>
      </c>
      <c r="V16">
        <f t="shared" si="1"/>
        <v>2.2824361889921772</v>
      </c>
      <c r="W16">
        <f t="shared" si="1"/>
        <v>1.9667707384797095</v>
      </c>
      <c r="X16">
        <f t="shared" si="1"/>
        <v>1.5706513536185789</v>
      </c>
      <c r="Y16">
        <f t="shared" si="8"/>
        <v>1.6433389898644923</v>
      </c>
      <c r="Z16">
        <f t="shared" si="8"/>
        <v>1.2996759056675595</v>
      </c>
      <c r="AA16">
        <f t="shared" si="8"/>
        <v>1.027443070037817</v>
      </c>
      <c r="AB16">
        <f t="shared" si="8"/>
        <v>0.53386765140114756</v>
      </c>
      <c r="AC16">
        <f t="shared" si="17"/>
        <v>16.104868913857679</v>
      </c>
      <c r="AD16">
        <f t="shared" si="9"/>
        <v>21.092417348337118</v>
      </c>
      <c r="AE16">
        <f t="shared" si="10"/>
        <v>25.525305714994502</v>
      </c>
      <c r="AF16">
        <f t="shared" si="11"/>
        <v>37.522865352154945</v>
      </c>
      <c r="AG16">
        <f t="shared" si="12"/>
        <v>11.127525428085271</v>
      </c>
      <c r="AH16">
        <f t="shared" si="12"/>
        <v>14.604278311960984</v>
      </c>
      <c r="AI16">
        <f t="shared" si="12"/>
        <v>16.948255676764646</v>
      </c>
      <c r="AJ16">
        <f t="shared" si="12"/>
        <v>21.222617773535557</v>
      </c>
      <c r="AK16">
        <f t="shared" si="13"/>
        <v>20.283905839830378</v>
      </c>
      <c r="AL16">
        <f t="shared" si="14"/>
        <v>25.647419628212738</v>
      </c>
      <c r="AM16">
        <f t="shared" si="15"/>
        <v>32.442997870535478</v>
      </c>
      <c r="AN16">
        <f t="shared" si="16"/>
        <v>62.437447269654299</v>
      </c>
    </row>
    <row r="17" spans="4:40" x14ac:dyDescent="0.35">
      <c r="D17" s="5" t="s">
        <v>8</v>
      </c>
      <c r="E17" s="6">
        <v>121</v>
      </c>
      <c r="F17" s="6">
        <v>8</v>
      </c>
      <c r="G17" s="6">
        <v>524</v>
      </c>
      <c r="H17" s="6">
        <v>178</v>
      </c>
      <c r="I17" s="6">
        <v>1548</v>
      </c>
      <c r="J17" s="7">
        <f t="shared" si="3"/>
        <v>0.33969465648854963</v>
      </c>
      <c r="K17" s="8">
        <f t="shared" si="4"/>
        <v>1.4710743801652892</v>
      </c>
      <c r="L17" s="8">
        <f t="shared" si="5"/>
        <v>4.330578512396694</v>
      </c>
      <c r="M17" s="8"/>
      <c r="N17" s="5"/>
      <c r="O17" s="8"/>
      <c r="P17" s="6"/>
      <c r="Q17">
        <f t="shared" si="6"/>
        <v>1.4710743801652892</v>
      </c>
      <c r="R17">
        <f t="shared" si="0"/>
        <v>1.1232216613125285</v>
      </c>
      <c r="S17">
        <f t="shared" si="0"/>
        <v>0.92815578076227245</v>
      </c>
      <c r="T17">
        <f t="shared" si="0"/>
        <v>0.63138728433317293</v>
      </c>
      <c r="U17">
        <f t="shared" si="7"/>
        <v>2.1290861304437425</v>
      </c>
      <c r="V17">
        <f t="shared" si="1"/>
        <v>1.6222273739944397</v>
      </c>
      <c r="W17">
        <f t="shared" si="1"/>
        <v>1.3978701116467356</v>
      </c>
      <c r="X17">
        <f t="shared" si="1"/>
        <v>1.1163307141421304</v>
      </c>
      <c r="Y17">
        <f t="shared" si="8"/>
        <v>1.1679930010607136</v>
      </c>
      <c r="Z17">
        <f t="shared" si="8"/>
        <v>0.92373659411082742</v>
      </c>
      <c r="AA17">
        <f t="shared" si="8"/>
        <v>0.73024879358059713</v>
      </c>
      <c r="AB17">
        <f t="shared" si="8"/>
        <v>0.37944312413635278</v>
      </c>
      <c r="AC17">
        <f t="shared" si="17"/>
        <v>22.659176029962548</v>
      </c>
      <c r="AD17">
        <f t="shared" si="9"/>
        <v>29.676540687776647</v>
      </c>
      <c r="AE17">
        <f t="shared" si="10"/>
        <v>35.913511529236452</v>
      </c>
      <c r="AF17">
        <f t="shared" si="11"/>
        <v>52.793798925706376</v>
      </c>
      <c r="AG17">
        <f t="shared" si="12"/>
        <v>15.656169497654856</v>
      </c>
      <c r="AH17">
        <f t="shared" si="12"/>
        <v>20.54787995054976</v>
      </c>
      <c r="AI17">
        <f t="shared" si="12"/>
        <v>23.845801591727007</v>
      </c>
      <c r="AJ17">
        <f t="shared" si="12"/>
        <v>29.859729658113981</v>
      </c>
      <c r="AK17">
        <f t="shared" si="13"/>
        <v>28.538983797900883</v>
      </c>
      <c r="AL17">
        <f t="shared" si="14"/>
        <v>36.085322965276063</v>
      </c>
      <c r="AM17">
        <f t="shared" si="15"/>
        <v>45.646543515520854</v>
      </c>
      <c r="AN17">
        <f t="shared" si="16"/>
        <v>87.848036274746164</v>
      </c>
    </row>
    <row r="18" spans="4:40" x14ac:dyDescent="0.35">
      <c r="D18" s="3" t="s">
        <v>3</v>
      </c>
      <c r="E18" s="1">
        <v>21</v>
      </c>
      <c r="F18" s="1">
        <v>12</v>
      </c>
      <c r="G18" s="1">
        <v>760</v>
      </c>
      <c r="H18" s="1">
        <v>1686</v>
      </c>
      <c r="I18" s="1">
        <v>29</v>
      </c>
      <c r="J18" s="7">
        <f t="shared" si="3"/>
        <v>2.2184210526315788</v>
      </c>
      <c r="K18" s="8">
        <f t="shared" si="4"/>
        <v>80.285714285714292</v>
      </c>
      <c r="L18" s="8">
        <f t="shared" si="5"/>
        <v>36.19047619047619</v>
      </c>
      <c r="M18" s="8"/>
      <c r="N18" s="3"/>
      <c r="O18" s="8"/>
      <c r="P18" s="1"/>
      <c r="Q18">
        <f t="shared" si="6"/>
        <v>80.285714285714292</v>
      </c>
      <c r="R18">
        <f t="shared" si="0"/>
        <v>61.301219432242831</v>
      </c>
      <c r="S18">
        <f t="shared" si="0"/>
        <v>50.655256343014493</v>
      </c>
      <c r="T18">
        <f t="shared" si="0"/>
        <v>34.458746476103073</v>
      </c>
      <c r="U18">
        <f t="shared" si="7"/>
        <v>116.19752411110385</v>
      </c>
      <c r="V18">
        <f t="shared" si="1"/>
        <v>88.535076955353048</v>
      </c>
      <c r="W18">
        <f t="shared" si="1"/>
        <v>76.290500266614217</v>
      </c>
      <c r="X18">
        <f t="shared" si="1"/>
        <v>60.925137418212813</v>
      </c>
      <c r="Y18">
        <f t="shared" si="8"/>
        <v>63.744670993684309</v>
      </c>
      <c r="Z18">
        <f t="shared" si="8"/>
        <v>50.414073734128806</v>
      </c>
      <c r="AA18">
        <f t="shared" si="8"/>
        <v>39.854236325094519</v>
      </c>
      <c r="AB18">
        <f t="shared" si="8"/>
        <v>20.708580519679185</v>
      </c>
      <c r="AC18">
        <f t="shared" si="17"/>
        <v>0.41518386714116245</v>
      </c>
      <c r="AD18">
        <f t="shared" si="9"/>
        <v>0.54376297310328658</v>
      </c>
      <c r="AE18">
        <f t="shared" si="10"/>
        <v>0.65804293058187435</v>
      </c>
      <c r="AF18">
        <f t="shared" si="11"/>
        <v>0.9673402761893789</v>
      </c>
      <c r="AG18">
        <f t="shared" si="12"/>
        <v>0.28686784497629408</v>
      </c>
      <c r="AH18">
        <f t="shared" si="12"/>
        <v>0.37649860913480482</v>
      </c>
      <c r="AI18">
        <f t="shared" si="12"/>
        <v>0.43692639603676137</v>
      </c>
      <c r="AJ18">
        <f t="shared" si="12"/>
        <v>0.54711954286653364</v>
      </c>
      <c r="AK18">
        <f t="shared" si="13"/>
        <v>0.52291952901656569</v>
      </c>
      <c r="AL18">
        <f t="shared" si="14"/>
        <v>0.66119102989226741</v>
      </c>
      <c r="AM18">
        <f t="shared" si="15"/>
        <v>0.83638118320547894</v>
      </c>
      <c r="AN18">
        <f t="shared" si="16"/>
        <v>1.6096387341303744</v>
      </c>
    </row>
    <row r="19" spans="4:40" x14ac:dyDescent="0.35">
      <c r="D19" s="3" t="s">
        <v>3</v>
      </c>
      <c r="E19" s="1">
        <v>16</v>
      </c>
      <c r="F19" s="1">
        <v>11</v>
      </c>
      <c r="G19" s="1">
        <v>310</v>
      </c>
      <c r="H19" s="1">
        <v>688</v>
      </c>
      <c r="I19" s="1">
        <v>45</v>
      </c>
      <c r="J19" s="7">
        <f t="shared" si="3"/>
        <v>2.2193548387096773</v>
      </c>
      <c r="K19" s="8">
        <f t="shared" si="4"/>
        <v>43</v>
      </c>
      <c r="L19" s="8">
        <f t="shared" si="5"/>
        <v>19.375</v>
      </c>
      <c r="M19" s="8"/>
      <c r="N19" s="3"/>
      <c r="O19" s="8"/>
      <c r="P19" s="1"/>
      <c r="Q19">
        <f t="shared" si="6"/>
        <v>43</v>
      </c>
      <c r="R19">
        <f t="shared" si="0"/>
        <v>32.832147774208345</v>
      </c>
      <c r="S19">
        <f t="shared" si="0"/>
        <v>27.130306333180357</v>
      </c>
      <c r="T19">
        <f t="shared" si="0"/>
        <v>18.455663148233139</v>
      </c>
      <c r="U19">
        <f t="shared" si="7"/>
        <v>62.233905262352764</v>
      </c>
      <c r="V19">
        <f t="shared" si="1"/>
        <v>47.418252960073424</v>
      </c>
      <c r="W19">
        <f t="shared" si="1"/>
        <v>40.860214555606547</v>
      </c>
      <c r="X19">
        <f t="shared" si="1"/>
        <v>32.630723065626434</v>
      </c>
      <c r="Y19">
        <f t="shared" si="8"/>
        <v>34.140829126510631</v>
      </c>
      <c r="Z19">
        <f t="shared" si="8"/>
        <v>27.001132017745142</v>
      </c>
      <c r="AA19">
        <f t="shared" si="8"/>
        <v>21.34541838763959</v>
      </c>
      <c r="AB19">
        <f t="shared" si="8"/>
        <v>11.091250420682266</v>
      </c>
      <c r="AC19">
        <f t="shared" si="17"/>
        <v>0.77519379844961234</v>
      </c>
      <c r="AD19">
        <f t="shared" si="9"/>
        <v>1.0152650859935122</v>
      </c>
      <c r="AE19">
        <f t="shared" si="10"/>
        <v>1.2286382956379183</v>
      </c>
      <c r="AF19">
        <f t="shared" si="11"/>
        <v>1.8061303495628935</v>
      </c>
      <c r="AG19">
        <f t="shared" si="12"/>
        <v>0.53561371719826345</v>
      </c>
      <c r="AH19">
        <f t="shared" si="12"/>
        <v>0.70296418051083165</v>
      </c>
      <c r="AI19">
        <f t="shared" si="12"/>
        <v>0.8157894836300994</v>
      </c>
      <c r="AJ19">
        <f t="shared" si="12"/>
        <v>1.0215321697375146</v>
      </c>
      <c r="AK19">
        <f t="shared" si="13"/>
        <v>0.97634809072195994</v>
      </c>
      <c r="AL19">
        <f t="shared" si="14"/>
        <v>1.2345161421908781</v>
      </c>
      <c r="AM19">
        <f t="shared" si="15"/>
        <v>1.5616153653205287</v>
      </c>
      <c r="AN19">
        <f t="shared" si="16"/>
        <v>3.0053719886420951</v>
      </c>
    </row>
    <row r="20" spans="4:40" x14ac:dyDescent="0.35">
      <c r="D20" s="3" t="s">
        <v>3</v>
      </c>
      <c r="E20" s="1">
        <v>7</v>
      </c>
      <c r="F20" s="1">
        <v>12</v>
      </c>
      <c r="G20" s="1">
        <v>206</v>
      </c>
      <c r="H20" s="1">
        <v>266</v>
      </c>
      <c r="I20" s="1">
        <v>47</v>
      </c>
      <c r="J20" s="7">
        <f t="shared" si="3"/>
        <v>1.2912621359223302</v>
      </c>
      <c r="K20" s="8">
        <f t="shared" si="4"/>
        <v>38</v>
      </c>
      <c r="L20" s="8">
        <f t="shared" si="5"/>
        <v>29.428571428571427</v>
      </c>
      <c r="M20" s="8"/>
      <c r="N20" s="3"/>
      <c r="O20" s="8"/>
      <c r="P20" s="1"/>
      <c r="Q20">
        <f t="shared" si="6"/>
        <v>38</v>
      </c>
      <c r="R20">
        <f t="shared" si="6"/>
        <v>29.014456172556216</v>
      </c>
      <c r="S20">
        <f t="shared" si="6"/>
        <v>23.975619550252407</v>
      </c>
      <c r="T20">
        <f t="shared" si="6"/>
        <v>16.309655805415332</v>
      </c>
      <c r="U20">
        <f t="shared" si="7"/>
        <v>54.99740465045128</v>
      </c>
      <c r="V20">
        <f t="shared" si="7"/>
        <v>41.90450261587884</v>
      </c>
      <c r="W20">
        <f t="shared" si="7"/>
        <v>36.109026816582528</v>
      </c>
      <c r="X20">
        <f t="shared" si="7"/>
        <v>28.836452941716381</v>
      </c>
      <c r="Y20">
        <f t="shared" si="8"/>
        <v>30.170965274590792</v>
      </c>
      <c r="Z20">
        <f t="shared" si="8"/>
        <v>23.861465504053847</v>
      </c>
      <c r="AA20">
        <f t="shared" si="8"/>
        <v>18.863392993728009</v>
      </c>
      <c r="AB20">
        <f t="shared" si="8"/>
        <v>9.801570139207584</v>
      </c>
      <c r="AC20">
        <f t="shared" si="17"/>
        <v>0.8771929824561403</v>
      </c>
      <c r="AD20">
        <f t="shared" si="9"/>
        <v>1.1488525973084478</v>
      </c>
      <c r="AE20">
        <f t="shared" si="10"/>
        <v>1.3903012292744867</v>
      </c>
      <c r="AF20">
        <f t="shared" si="11"/>
        <v>2.0437790797685378</v>
      </c>
      <c r="AG20">
        <f t="shared" si="12"/>
        <v>0.60608920630329821</v>
      </c>
      <c r="AH20">
        <f t="shared" si="12"/>
        <v>0.79545946742015161</v>
      </c>
      <c r="AI20">
        <f t="shared" si="12"/>
        <v>0.92313020516037569</v>
      </c>
      <c r="AJ20">
        <f t="shared" si="12"/>
        <v>1.1559442973345562</v>
      </c>
      <c r="AK20">
        <f t="shared" si="13"/>
        <v>1.1048149447643232</v>
      </c>
      <c r="AL20">
        <f t="shared" si="14"/>
        <v>1.3969524766896777</v>
      </c>
      <c r="AM20">
        <f t="shared" si="15"/>
        <v>1.7670910712837566</v>
      </c>
      <c r="AN20">
        <f t="shared" si="16"/>
        <v>3.4008156713581599</v>
      </c>
    </row>
    <row r="21" spans="4:40" x14ac:dyDescent="0.35">
      <c r="D21" s="3" t="s">
        <v>3</v>
      </c>
      <c r="E21" s="1">
        <v>12</v>
      </c>
      <c r="F21" s="1">
        <v>9</v>
      </c>
      <c r="G21" s="1">
        <v>112</v>
      </c>
      <c r="H21" s="1">
        <v>246</v>
      </c>
      <c r="I21" s="1">
        <v>80</v>
      </c>
      <c r="J21" s="7">
        <f t="shared" si="3"/>
        <v>2.1964285714285716</v>
      </c>
      <c r="K21" s="8">
        <f t="shared" si="4"/>
        <v>20.5</v>
      </c>
      <c r="L21" s="8">
        <f t="shared" si="5"/>
        <v>9.3333333333333339</v>
      </c>
      <c r="M21" s="8"/>
      <c r="N21" s="3"/>
      <c r="O21" s="8"/>
      <c r="P21" s="1"/>
      <c r="Q21">
        <f t="shared" si="6"/>
        <v>20.5</v>
      </c>
      <c r="R21">
        <f t="shared" si="6"/>
        <v>15.652535566773746</v>
      </c>
      <c r="S21">
        <f t="shared" si="6"/>
        <v>12.934215810004588</v>
      </c>
      <c r="T21">
        <f t="shared" si="6"/>
        <v>8.7986301055530074</v>
      </c>
      <c r="U21">
        <f t="shared" si="7"/>
        <v>29.669652508796084</v>
      </c>
      <c r="V21">
        <f t="shared" si="7"/>
        <v>22.606376411197797</v>
      </c>
      <c r="W21">
        <f t="shared" si="7"/>
        <v>19.47986972999847</v>
      </c>
      <c r="X21">
        <f t="shared" si="7"/>
        <v>15.556507508031206</v>
      </c>
      <c r="Y21">
        <f t="shared" si="8"/>
        <v>16.276441792871349</v>
      </c>
      <c r="Z21">
        <f t="shared" si="8"/>
        <v>12.872632706134311</v>
      </c>
      <c r="AA21">
        <f t="shared" si="8"/>
        <v>10.176304115037478</v>
      </c>
      <c r="AB21">
        <f t="shared" si="8"/>
        <v>5.2876891540461965</v>
      </c>
      <c r="AC21">
        <f t="shared" si="17"/>
        <v>1.6260162601626016</v>
      </c>
      <c r="AD21">
        <f t="shared" si="9"/>
        <v>2.1295804242790743</v>
      </c>
      <c r="AE21">
        <f t="shared" si="10"/>
        <v>2.5771437420697798</v>
      </c>
      <c r="AF21">
        <f t="shared" si="11"/>
        <v>3.7884685381075331</v>
      </c>
      <c r="AG21">
        <f t="shared" si="12"/>
        <v>1.1234824311963576</v>
      </c>
      <c r="AH21">
        <f t="shared" si="12"/>
        <v>1.4745102322910129</v>
      </c>
      <c r="AI21">
        <f t="shared" si="12"/>
        <v>1.7111681851753304</v>
      </c>
      <c r="AJ21">
        <f t="shared" si="12"/>
        <v>2.1427260145713722</v>
      </c>
      <c r="AK21">
        <f t="shared" si="13"/>
        <v>2.0479496537094768</v>
      </c>
      <c r="AL21">
        <f t="shared" si="14"/>
        <v>2.5894728836198908</v>
      </c>
      <c r="AM21">
        <f t="shared" si="15"/>
        <v>3.2755834492089146</v>
      </c>
      <c r="AN21">
        <f t="shared" si="16"/>
        <v>6.3039510005663448</v>
      </c>
    </row>
    <row r="22" spans="4:40" x14ac:dyDescent="0.35">
      <c r="D22" s="3" t="s">
        <v>3</v>
      </c>
      <c r="E22" s="1">
        <v>26</v>
      </c>
      <c r="F22" s="1">
        <v>19</v>
      </c>
      <c r="G22" s="1">
        <v>156</v>
      </c>
      <c r="H22" s="1">
        <v>341</v>
      </c>
      <c r="I22" s="1">
        <v>217</v>
      </c>
      <c r="J22" s="7">
        <f t="shared" si="3"/>
        <v>2.1858974358974357</v>
      </c>
      <c r="K22" s="8">
        <f t="shared" si="4"/>
        <v>13.115384615384615</v>
      </c>
      <c r="L22" s="8">
        <f t="shared" si="5"/>
        <v>6</v>
      </c>
      <c r="M22" s="8"/>
      <c r="N22" s="3"/>
      <c r="O22" s="8"/>
      <c r="P22" s="1"/>
      <c r="Q22">
        <f t="shared" si="6"/>
        <v>13.115384615384615</v>
      </c>
      <c r="R22">
        <f t="shared" si="6"/>
        <v>10.014098739718287</v>
      </c>
      <c r="S22">
        <f t="shared" si="6"/>
        <v>8.2749860998340807</v>
      </c>
      <c r="T22">
        <f t="shared" si="6"/>
        <v>5.6291423376990162</v>
      </c>
      <c r="U22">
        <f t="shared" si="7"/>
        <v>18.981897758910815</v>
      </c>
      <c r="V22">
        <f t="shared" si="7"/>
        <v>14.462991287464256</v>
      </c>
      <c r="W22">
        <f t="shared" si="7"/>
        <v>12.462730915439922</v>
      </c>
      <c r="X22">
        <f t="shared" si="7"/>
        <v>9.95266240194867</v>
      </c>
      <c r="Y22">
        <f t="shared" si="8"/>
        <v>10.413258257728197</v>
      </c>
      <c r="Z22">
        <f t="shared" si="8"/>
        <v>8.2355867782210126</v>
      </c>
      <c r="AA22">
        <f t="shared" si="8"/>
        <v>6.5105435332603756</v>
      </c>
      <c r="AB22">
        <f t="shared" si="8"/>
        <v>3.3829305844835891</v>
      </c>
      <c r="AC22">
        <f t="shared" si="17"/>
        <v>2.541544477028348</v>
      </c>
      <c r="AD22">
        <f t="shared" si="9"/>
        <v>3.3286403699142126</v>
      </c>
      <c r="AE22">
        <f t="shared" si="10"/>
        <v>4.0282041481618549</v>
      </c>
      <c r="AF22">
        <f t="shared" si="11"/>
        <v>5.9215651929950592</v>
      </c>
      <c r="AG22">
        <f t="shared" si="12"/>
        <v>1.7560590493479724</v>
      </c>
      <c r="AH22">
        <f t="shared" si="12"/>
        <v>2.304733002378621</v>
      </c>
      <c r="AI22">
        <f t="shared" si="12"/>
        <v>2.6746411809338739</v>
      </c>
      <c r="AJ22">
        <f t="shared" si="12"/>
        <v>3.3491875828930828</v>
      </c>
      <c r="AK22">
        <f t="shared" si="13"/>
        <v>3.2010474059447254</v>
      </c>
      <c r="AL22">
        <f t="shared" si="14"/>
        <v>4.0474752110539649</v>
      </c>
      <c r="AM22">
        <f t="shared" si="15"/>
        <v>5.1199002299951655</v>
      </c>
      <c r="AN22">
        <f t="shared" si="16"/>
        <v>9.8533896871022346</v>
      </c>
    </row>
    <row r="23" spans="4:40" x14ac:dyDescent="0.35">
      <c r="D23" s="3" t="s">
        <v>5</v>
      </c>
      <c r="E23" s="1">
        <v>20</v>
      </c>
      <c r="F23" s="1">
        <v>14</v>
      </c>
      <c r="G23" s="1">
        <v>874</v>
      </c>
      <c r="H23" s="1">
        <v>986</v>
      </c>
      <c r="I23" s="1">
        <v>38</v>
      </c>
      <c r="J23" s="7">
        <f t="shared" si="3"/>
        <v>1.1281464530892449</v>
      </c>
      <c r="K23" s="8">
        <f t="shared" si="4"/>
        <v>49.3</v>
      </c>
      <c r="L23" s="8">
        <f t="shared" si="5"/>
        <v>43.7</v>
      </c>
      <c r="M23" s="8"/>
      <c r="N23" s="3"/>
      <c r="O23" s="8"/>
      <c r="P23" s="1"/>
      <c r="Q23">
        <f t="shared" si="6"/>
        <v>49.3</v>
      </c>
      <c r="R23">
        <f t="shared" si="6"/>
        <v>37.642439192290034</v>
      </c>
      <c r="S23">
        <f t="shared" si="6"/>
        <v>31.105211679669569</v>
      </c>
      <c r="T23">
        <f t="shared" si="6"/>
        <v>21.159632400183572</v>
      </c>
      <c r="U23">
        <f t="shared" si="7"/>
        <v>71.351896033348623</v>
      </c>
      <c r="V23">
        <f t="shared" si="7"/>
        <v>54.365578393758604</v>
      </c>
      <c r="W23">
        <f t="shared" si="7"/>
        <v>46.846711106776809</v>
      </c>
      <c r="X23">
        <f t="shared" si="7"/>
        <v>37.411503421753089</v>
      </c>
      <c r="Y23">
        <f t="shared" si="8"/>
        <v>39.142857579929633</v>
      </c>
      <c r="Z23">
        <f t="shared" si="8"/>
        <v>30.957111824996172</v>
      </c>
      <c r="AA23">
        <f t="shared" si="8"/>
        <v>24.472770383968179</v>
      </c>
      <c r="AB23">
        <f t="shared" si="8"/>
        <v>12.716247575340365</v>
      </c>
      <c r="AC23">
        <f t="shared" si="17"/>
        <v>0.67613252197430695</v>
      </c>
      <c r="AD23">
        <f t="shared" si="9"/>
        <v>0.88552532855417887</v>
      </c>
      <c r="AE23">
        <f t="shared" si="10"/>
        <v>1.0716317791568051</v>
      </c>
      <c r="AF23">
        <f t="shared" si="11"/>
        <v>1.575326674060942</v>
      </c>
      <c r="AG23">
        <f t="shared" si="12"/>
        <v>0.46716815090315073</v>
      </c>
      <c r="AH23">
        <f t="shared" si="12"/>
        <v>0.61313305805204388</v>
      </c>
      <c r="AI23">
        <f t="shared" si="12"/>
        <v>0.71154052324734829</v>
      </c>
      <c r="AJ23">
        <f t="shared" si="12"/>
        <v>0.89099154764124011</v>
      </c>
      <c r="AK23">
        <f t="shared" si="13"/>
        <v>0.85158149900698321</v>
      </c>
      <c r="AL23">
        <f t="shared" si="14"/>
        <v>1.0767585013023888</v>
      </c>
      <c r="AM23">
        <f t="shared" si="15"/>
        <v>1.3620580265473174</v>
      </c>
      <c r="AN23">
        <f t="shared" si="16"/>
        <v>2.6213183673754581</v>
      </c>
    </row>
    <row r="24" spans="4:40" x14ac:dyDescent="0.35">
      <c r="D24" s="3" t="s">
        <v>5</v>
      </c>
      <c r="E24" s="1">
        <v>15</v>
      </c>
      <c r="F24" s="1">
        <v>16</v>
      </c>
      <c r="G24" s="1">
        <v>424</v>
      </c>
      <c r="H24" s="1">
        <v>350</v>
      </c>
      <c r="I24" s="1">
        <v>81</v>
      </c>
      <c r="J24" s="7">
        <f t="shared" si="3"/>
        <v>0.82547169811320753</v>
      </c>
      <c r="K24" s="8">
        <f t="shared" si="4"/>
        <v>23.333333333333332</v>
      </c>
      <c r="L24" s="8">
        <f t="shared" si="5"/>
        <v>28.266666666666666</v>
      </c>
      <c r="M24" s="8"/>
      <c r="N24" s="3"/>
      <c r="O24" s="8"/>
      <c r="P24" s="1"/>
      <c r="Q24">
        <f t="shared" si="6"/>
        <v>23.333333333333332</v>
      </c>
      <c r="R24">
        <f t="shared" si="6"/>
        <v>17.815894141043287</v>
      </c>
      <c r="S24">
        <f t="shared" si="6"/>
        <v>14.721871653663758</v>
      </c>
      <c r="T24">
        <f t="shared" si="6"/>
        <v>10.014700933149765</v>
      </c>
      <c r="U24">
        <f t="shared" si="7"/>
        <v>33.770336188873593</v>
      </c>
      <c r="V24">
        <f t="shared" si="7"/>
        <v>25.730834939574727</v>
      </c>
      <c r="W24">
        <f t="shared" si="7"/>
        <v>22.172209448778744</v>
      </c>
      <c r="X24">
        <f t="shared" si="7"/>
        <v>17.706593911580232</v>
      </c>
      <c r="Y24">
        <f t="shared" si="8"/>
        <v>18.526031308959258</v>
      </c>
      <c r="Z24">
        <f t="shared" si="8"/>
        <v>14.651777063892711</v>
      </c>
      <c r="AA24">
        <f t="shared" si="8"/>
        <v>11.582785171587373</v>
      </c>
      <c r="AB24">
        <f t="shared" si="8"/>
        <v>6.0185079802151833</v>
      </c>
      <c r="AC24">
        <f t="shared" si="17"/>
        <v>1.4285714285714286</v>
      </c>
      <c r="AD24">
        <f t="shared" si="9"/>
        <v>1.8709885156166153</v>
      </c>
      <c r="AE24">
        <f t="shared" si="10"/>
        <v>2.2642048591041637</v>
      </c>
      <c r="AF24">
        <f t="shared" si="11"/>
        <v>3.328440215623047</v>
      </c>
      <c r="AG24">
        <f t="shared" si="12"/>
        <v>0.98705956455108546</v>
      </c>
      <c r="AH24">
        <f t="shared" si="12"/>
        <v>1.295462561227104</v>
      </c>
      <c r="AI24">
        <f t="shared" si="12"/>
        <v>1.5033834769754688</v>
      </c>
      <c r="AJ24">
        <f t="shared" si="12"/>
        <v>1.8825378556591343</v>
      </c>
      <c r="AK24">
        <f t="shared" si="13"/>
        <v>1.7992700529018975</v>
      </c>
      <c r="AL24">
        <f t="shared" si="14"/>
        <v>2.275036890608904</v>
      </c>
      <c r="AM24">
        <f t="shared" si="15"/>
        <v>2.8778340303764036</v>
      </c>
      <c r="AN24">
        <f t="shared" si="16"/>
        <v>5.5384712362118602</v>
      </c>
    </row>
    <row r="25" spans="4:40" x14ac:dyDescent="0.35">
      <c r="D25" s="3" t="s">
        <v>5</v>
      </c>
      <c r="E25" s="1">
        <v>26</v>
      </c>
      <c r="F25" s="1">
        <v>16</v>
      </c>
      <c r="G25" s="1">
        <v>528</v>
      </c>
      <c r="H25" s="1">
        <v>596</v>
      </c>
      <c r="I25" s="1">
        <v>89</v>
      </c>
      <c r="J25" s="7">
        <f t="shared" si="3"/>
        <v>1.1287878787878789</v>
      </c>
      <c r="K25" s="8">
        <f t="shared" si="4"/>
        <v>22.923076923076923</v>
      </c>
      <c r="L25" s="8">
        <f t="shared" si="5"/>
        <v>20.307692307692307</v>
      </c>
      <c r="M25" s="8"/>
      <c r="N25" s="3"/>
      <c r="O25" s="8"/>
      <c r="P25" s="1"/>
      <c r="Q25">
        <f t="shared" si="6"/>
        <v>22.923076923076923</v>
      </c>
      <c r="R25">
        <f t="shared" si="6"/>
        <v>17.502647650651319</v>
      </c>
      <c r="S25">
        <f t="shared" si="6"/>
        <v>14.463025558654287</v>
      </c>
      <c r="T25">
        <f t="shared" si="6"/>
        <v>9.838618279380098</v>
      </c>
      <c r="U25">
        <f t="shared" si="7"/>
        <v>33.176572036102186</v>
      </c>
      <c r="V25">
        <f t="shared" si="7"/>
        <v>25.278424654922865</v>
      </c>
      <c r="W25">
        <f t="shared" si="7"/>
        <v>21.782368403525492</v>
      </c>
      <c r="X25">
        <f t="shared" si="7"/>
        <v>17.395269183464539</v>
      </c>
      <c r="Y25">
        <f t="shared" si="8"/>
        <v>18.200298890340193</v>
      </c>
      <c r="Z25">
        <f t="shared" si="8"/>
        <v>14.394163401230863</v>
      </c>
      <c r="AA25">
        <f t="shared" si="8"/>
        <v>11.37913180593309</v>
      </c>
      <c r="AB25">
        <f t="shared" si="8"/>
        <v>5.9126880596839273</v>
      </c>
      <c r="AC25">
        <f t="shared" si="17"/>
        <v>1.4541387024608501</v>
      </c>
      <c r="AD25">
        <f t="shared" si="9"/>
        <v>1.9044737686925275</v>
      </c>
      <c r="AE25">
        <f t="shared" si="10"/>
        <v>2.3047275411462964</v>
      </c>
      <c r="AF25">
        <f t="shared" si="11"/>
        <v>3.3880096154552271</v>
      </c>
      <c r="AG25">
        <f t="shared" si="12"/>
        <v>1.0047250601135211</v>
      </c>
      <c r="AH25">
        <f t="shared" si="12"/>
        <v>1.3186475735085734</v>
      </c>
      <c r="AI25">
        <f t="shared" si="12"/>
        <v>1.5302896689571326</v>
      </c>
      <c r="AJ25">
        <f t="shared" si="12"/>
        <v>1.9162298083331231</v>
      </c>
      <c r="AK25">
        <f t="shared" si="13"/>
        <v>1.8314717540724013</v>
      </c>
      <c r="AL25">
        <f t="shared" si="14"/>
        <v>2.3157534345124189</v>
      </c>
      <c r="AM25">
        <f t="shared" si="15"/>
        <v>2.9293388899804556</v>
      </c>
      <c r="AN25">
        <f t="shared" si="16"/>
        <v>5.6375937639292992</v>
      </c>
    </row>
    <row r="26" spans="4:40" x14ac:dyDescent="0.35">
      <c r="D26" s="3" t="s">
        <v>5</v>
      </c>
      <c r="E26" s="1">
        <v>19</v>
      </c>
      <c r="F26" s="1">
        <v>11</v>
      </c>
      <c r="G26" s="1">
        <v>190</v>
      </c>
      <c r="H26" s="1">
        <v>157</v>
      </c>
      <c r="I26" s="1">
        <v>224</v>
      </c>
      <c r="J26" s="7">
        <f t="shared" si="3"/>
        <v>0.82631578947368423</v>
      </c>
      <c r="K26" s="8">
        <f t="shared" si="4"/>
        <v>8.2631578947368425</v>
      </c>
      <c r="L26" s="8">
        <f t="shared" si="5"/>
        <v>10</v>
      </c>
      <c r="M26" s="8"/>
      <c r="N26" s="3"/>
      <c r="O26" s="8"/>
      <c r="P26" s="1"/>
      <c r="Q26">
        <f t="shared" si="6"/>
        <v>8.2631578947368425</v>
      </c>
      <c r="R26">
        <f t="shared" si="6"/>
        <v>6.3092376995724733</v>
      </c>
      <c r="S26">
        <f t="shared" si="6"/>
        <v>5.2135349991546098</v>
      </c>
      <c r="T26">
        <f t="shared" si="6"/>
        <v>3.5465595033936386</v>
      </c>
      <c r="U26">
        <f t="shared" si="7"/>
        <v>11.959269432300347</v>
      </c>
      <c r="V26">
        <f t="shared" si="7"/>
        <v>9.1121979372478936</v>
      </c>
      <c r="W26">
        <f t="shared" si="7"/>
        <v>7.8519628950186391</v>
      </c>
      <c r="X26">
        <f t="shared" si="7"/>
        <v>6.2705306258302933</v>
      </c>
      <c r="Y26">
        <f t="shared" si="8"/>
        <v>6.5607223658043692</v>
      </c>
      <c r="Z26">
        <f t="shared" si="8"/>
        <v>5.1887120278898253</v>
      </c>
      <c r="AA26">
        <f t="shared" si="8"/>
        <v>4.1018735457275595</v>
      </c>
      <c r="AB26">
        <f t="shared" si="8"/>
        <v>2.1313663599107908</v>
      </c>
      <c r="AC26">
        <f t="shared" si="17"/>
        <v>4.0339702760084926</v>
      </c>
      <c r="AD26">
        <f t="shared" si="9"/>
        <v>5.283258441125473</v>
      </c>
      <c r="AE26">
        <f t="shared" si="10"/>
        <v>6.3936145702941349</v>
      </c>
      <c r="AF26">
        <f t="shared" si="11"/>
        <v>9.3987802267062683</v>
      </c>
      <c r="AG26">
        <f t="shared" si="12"/>
        <v>2.7872382608342758</v>
      </c>
      <c r="AH26">
        <f t="shared" si="12"/>
        <v>3.6581002259703781</v>
      </c>
      <c r="AI26">
        <f t="shared" si="12"/>
        <v>4.2452229816929368</v>
      </c>
      <c r="AJ26">
        <f t="shared" si="12"/>
        <v>5.3158712272327993</v>
      </c>
      <c r="AK26">
        <f t="shared" si="13"/>
        <v>5.0807413383429374</v>
      </c>
      <c r="AL26">
        <f t="shared" si="14"/>
        <v>6.4242018354773727</v>
      </c>
      <c r="AM26">
        <f t="shared" si="15"/>
        <v>8.1263678564768913</v>
      </c>
      <c r="AN26">
        <f t="shared" si="16"/>
        <v>15.639419838984656</v>
      </c>
    </row>
    <row r="27" spans="4:40" x14ac:dyDescent="0.35">
      <c r="D27" s="3" t="s">
        <v>6</v>
      </c>
      <c r="E27" s="1">
        <v>25</v>
      </c>
      <c r="F27" s="1">
        <v>24</v>
      </c>
      <c r="G27" s="1">
        <v>557</v>
      </c>
      <c r="H27" s="1">
        <v>962</v>
      </c>
      <c r="I27" s="1">
        <v>48</v>
      </c>
      <c r="J27" s="7">
        <f t="shared" si="3"/>
        <v>1.7271095152603231</v>
      </c>
      <c r="K27" s="8">
        <f t="shared" si="4"/>
        <v>38.479999999999997</v>
      </c>
      <c r="L27" s="8">
        <f t="shared" si="5"/>
        <v>22.28</v>
      </c>
      <c r="M27" s="8"/>
      <c r="N27" s="3"/>
      <c r="O27" s="8"/>
      <c r="P27" s="1"/>
      <c r="Q27">
        <f t="shared" si="6"/>
        <v>38.479999999999997</v>
      </c>
      <c r="R27">
        <f t="shared" si="6"/>
        <v>29.380954566314816</v>
      </c>
      <c r="S27">
        <f t="shared" si="6"/>
        <v>24.278469481413488</v>
      </c>
      <c r="T27">
        <f t="shared" si="6"/>
        <v>16.515672510325839</v>
      </c>
      <c r="U27">
        <f t="shared" si="7"/>
        <v>55.692108709193818</v>
      </c>
      <c r="V27">
        <f t="shared" si="7"/>
        <v>42.43382264892152</v>
      </c>
      <c r="W27">
        <f t="shared" si="7"/>
        <v>36.56514083952883</v>
      </c>
      <c r="X27">
        <f t="shared" si="7"/>
        <v>29.200702873611743</v>
      </c>
      <c r="Y27">
        <f t="shared" si="8"/>
        <v>30.552072204375094</v>
      </c>
      <c r="Z27">
        <f t="shared" si="8"/>
        <v>24.162873489368209</v>
      </c>
      <c r="AA27">
        <f t="shared" si="8"/>
        <v>19.101667431543518</v>
      </c>
      <c r="AB27">
        <f t="shared" si="8"/>
        <v>9.9253794462291527</v>
      </c>
      <c r="AC27">
        <f t="shared" si="17"/>
        <v>0.86625086625086634</v>
      </c>
      <c r="AD27">
        <f t="shared" si="9"/>
        <v>1.1345217956788207</v>
      </c>
      <c r="AE27">
        <f t="shared" si="10"/>
        <v>1.3729585943978819</v>
      </c>
      <c r="AF27">
        <f t="shared" si="11"/>
        <v>2.0182849540333794</v>
      </c>
      <c r="AG27">
        <f t="shared" si="12"/>
        <v>0.59852884198350653</v>
      </c>
      <c r="AH27">
        <f t="shared" si="12"/>
        <v>0.78553689610098132</v>
      </c>
      <c r="AI27">
        <f t="shared" si="12"/>
        <v>0.91161506746606746</v>
      </c>
      <c r="AJ27">
        <f t="shared" si="12"/>
        <v>1.1415250337503413</v>
      </c>
      <c r="AK27">
        <f t="shared" si="13"/>
        <v>1.0910334693618575</v>
      </c>
      <c r="AL27">
        <f t="shared" si="14"/>
        <v>1.3795268740698483</v>
      </c>
      <c r="AM27">
        <f t="shared" si="15"/>
        <v>1.7450483552178471</v>
      </c>
      <c r="AN27">
        <f t="shared" si="16"/>
        <v>3.3583938542518217</v>
      </c>
    </row>
    <row r="28" spans="4:40" x14ac:dyDescent="0.35">
      <c r="D28" s="3" t="s">
        <v>6</v>
      </c>
      <c r="E28" s="1">
        <v>27</v>
      </c>
      <c r="F28" s="1">
        <v>20</v>
      </c>
      <c r="G28" s="1">
        <v>362</v>
      </c>
      <c r="H28" s="1">
        <v>625</v>
      </c>
      <c r="I28" s="1">
        <v>83</v>
      </c>
      <c r="J28" s="7">
        <f t="shared" si="3"/>
        <v>1.7265193370165746</v>
      </c>
      <c r="K28" s="8">
        <f t="shared" si="4"/>
        <v>23.148148148148149</v>
      </c>
      <c r="L28" s="8">
        <f t="shared" si="5"/>
        <v>13.407407407407407</v>
      </c>
      <c r="M28" s="8"/>
      <c r="N28" s="3"/>
      <c r="O28" s="8"/>
      <c r="P28" s="1"/>
      <c r="Q28">
        <f t="shared" si="6"/>
        <v>23.148148148148149</v>
      </c>
      <c r="R28">
        <f t="shared" si="6"/>
        <v>17.674498155796915</v>
      </c>
      <c r="S28">
        <f t="shared" si="6"/>
        <v>14.605031402444206</v>
      </c>
      <c r="T28">
        <f t="shared" si="6"/>
        <v>9.9352191797120675</v>
      </c>
      <c r="U28">
        <f t="shared" si="7"/>
        <v>33.50231764769206</v>
      </c>
      <c r="V28">
        <f t="shared" si="7"/>
        <v>25.526621963863818</v>
      </c>
      <c r="W28">
        <f t="shared" si="7"/>
        <v>21.996239532518597</v>
      </c>
      <c r="X28">
        <f t="shared" si="7"/>
        <v>17.566065388472456</v>
      </c>
      <c r="Y28">
        <f t="shared" si="8"/>
        <v>18.378999314443707</v>
      </c>
      <c r="Z28">
        <f t="shared" si="8"/>
        <v>14.535493118941183</v>
      </c>
      <c r="AA28">
        <f t="shared" si="8"/>
        <v>11.490858305146205</v>
      </c>
      <c r="AB28">
        <f t="shared" si="8"/>
        <v>5.9707420438642691</v>
      </c>
      <c r="AC28">
        <f t="shared" si="17"/>
        <v>1.44</v>
      </c>
      <c r="AD28">
        <f t="shared" si="9"/>
        <v>1.8859564237415478</v>
      </c>
      <c r="AE28">
        <f t="shared" si="10"/>
        <v>2.2823184979769966</v>
      </c>
      <c r="AF28">
        <f t="shared" si="11"/>
        <v>3.3550677373480315</v>
      </c>
      <c r="AG28">
        <f t="shared" si="12"/>
        <v>0.99495604106749413</v>
      </c>
      <c r="AH28">
        <f t="shared" si="12"/>
        <v>1.3058262617169207</v>
      </c>
      <c r="AI28">
        <f t="shared" si="12"/>
        <v>1.5154105447912725</v>
      </c>
      <c r="AJ28">
        <f t="shared" si="12"/>
        <v>1.8975981585044071</v>
      </c>
      <c r="AK28">
        <f t="shared" si="13"/>
        <v>1.8136642133251126</v>
      </c>
      <c r="AL28">
        <f t="shared" si="14"/>
        <v>2.293237185733775</v>
      </c>
      <c r="AM28">
        <f t="shared" si="15"/>
        <v>2.9008567026194148</v>
      </c>
      <c r="AN28">
        <f t="shared" si="16"/>
        <v>5.5827790061015561</v>
      </c>
    </row>
    <row r="29" spans="4:40" ht="15" thickBot="1" x14ac:dyDescent="0.4">
      <c r="D29" s="4" t="s">
        <v>6</v>
      </c>
      <c r="E29" s="2">
        <v>32</v>
      </c>
      <c r="F29" s="2">
        <v>19</v>
      </c>
      <c r="G29" s="2">
        <v>280</v>
      </c>
      <c r="H29" s="2">
        <v>483</v>
      </c>
      <c r="I29" s="2">
        <v>93</v>
      </c>
      <c r="J29" s="7">
        <f t="shared" si="3"/>
        <v>1.7250000000000001</v>
      </c>
      <c r="K29" s="8">
        <f t="shared" si="4"/>
        <v>15.09375</v>
      </c>
      <c r="L29" s="8">
        <f t="shared" si="5"/>
        <v>8.75</v>
      </c>
      <c r="M29" s="8"/>
      <c r="N29" s="4"/>
      <c r="O29" s="8"/>
      <c r="P29" s="2"/>
      <c r="Q29">
        <f t="shared" si="6"/>
        <v>15.09375</v>
      </c>
      <c r="R29">
        <f t="shared" si="6"/>
        <v>11.524656522487378</v>
      </c>
      <c r="S29">
        <f t="shared" si="6"/>
        <v>9.5232107259637448</v>
      </c>
      <c r="T29">
        <f t="shared" si="6"/>
        <v>6.4782596661312537</v>
      </c>
      <c r="U29">
        <f t="shared" si="7"/>
        <v>21.845186222177606</v>
      </c>
      <c r="V29">
        <f t="shared" si="7"/>
        <v>16.644633851537403</v>
      </c>
      <c r="W29">
        <f t="shared" si="7"/>
        <v>14.342647987178751</v>
      </c>
      <c r="X29">
        <f t="shared" si="7"/>
        <v>11.453952936553463</v>
      </c>
      <c r="Y29">
        <f t="shared" si="8"/>
        <v>11.984026502983021</v>
      </c>
      <c r="Z29">
        <f t="shared" si="8"/>
        <v>9.4778682882055989</v>
      </c>
      <c r="AA29">
        <f t="shared" si="8"/>
        <v>7.4926141578705829</v>
      </c>
      <c r="AB29">
        <f t="shared" si="8"/>
        <v>3.8932223497016967</v>
      </c>
      <c r="AC29">
        <f t="shared" si="17"/>
        <v>2.2084195997239475</v>
      </c>
      <c r="AD29">
        <f t="shared" si="9"/>
        <v>2.8923493961223037</v>
      </c>
      <c r="AE29">
        <f t="shared" si="10"/>
        <v>3.5002200720450838</v>
      </c>
      <c r="AF29">
        <f t="shared" si="11"/>
        <v>5.1454148260839379</v>
      </c>
      <c r="AG29">
        <f t="shared" si="12"/>
        <v>1.5258891819147216</v>
      </c>
      <c r="AH29">
        <f t="shared" si="12"/>
        <v>2.0026474376457646</v>
      </c>
      <c r="AI29">
        <f t="shared" si="12"/>
        <v>2.3240710755176326</v>
      </c>
      <c r="AJ29">
        <f t="shared" si="12"/>
        <v>2.9102034483619468</v>
      </c>
      <c r="AK29">
        <f t="shared" si="13"/>
        <v>2.7814802750174263</v>
      </c>
      <c r="AL29">
        <f t="shared" si="14"/>
        <v>3.5169652415210111</v>
      </c>
      <c r="AM29">
        <f t="shared" si="15"/>
        <v>4.4488255542050679</v>
      </c>
      <c r="AN29">
        <f t="shared" si="16"/>
        <v>8.5618879013903157</v>
      </c>
    </row>
    <row r="30" spans="4:40" x14ac:dyDescent="0.35">
      <c r="J30" s="7">
        <f>AVERAGE(J4:J29)</f>
        <v>1.4146731297851209</v>
      </c>
      <c r="K30" s="7">
        <f>AVERAGE(K4:K29)</f>
        <v>20.794592459234302</v>
      </c>
      <c r="L30" s="7">
        <f>AVERAGE(L4:L29)</f>
        <v>13.707756214195653</v>
      </c>
      <c r="M30" s="7"/>
      <c r="N30" s="7"/>
      <c r="O30" s="7"/>
      <c r="P30" s="7"/>
      <c r="Q30" s="7">
        <f t="shared" ref="Q30" si="18">AVERAGE(Q4:Q29)</f>
        <v>20.794592459234302</v>
      </c>
      <c r="R30" s="7">
        <f t="shared" ref="R30" si="19">AVERAGE(R4:R29)</f>
        <v>15.877468198279512</v>
      </c>
      <c r="S30" s="7">
        <f t="shared" ref="S30" si="20">AVERAGE(S4:S29)</f>
        <v>13.120085197503926</v>
      </c>
      <c r="T30" s="7">
        <f t="shared" ref="T30" si="21">AVERAGE(T4:T29)</f>
        <v>8.9250696216841199</v>
      </c>
      <c r="U30" s="7">
        <f t="shared" ref="U30" si="22">AVERAGE(U4:U29)</f>
        <v>30.096016211098199</v>
      </c>
      <c r="V30" s="7">
        <f t="shared" ref="V30" si="23">AVERAGE(V4:V29)</f>
        <v>22.931238265897839</v>
      </c>
      <c r="W30" s="7">
        <f t="shared" ref="W30" si="24">AVERAGE(W4:W29)</f>
        <v>19.759802546063057</v>
      </c>
      <c r="X30" s="7">
        <f t="shared" ref="X30:AB30" si="25">AVERAGE(X4:X29)</f>
        <v>15.780060181391583</v>
      </c>
      <c r="Y30" s="7">
        <f t="shared" si="25"/>
        <v>16.510340183863836</v>
      </c>
      <c r="Z30" s="7">
        <f t="shared" si="25"/>
        <v>13.057617122023093</v>
      </c>
      <c r="AA30" s="7">
        <f t="shared" si="25"/>
        <v>10.322541307972358</v>
      </c>
      <c r="AB30" s="7">
        <f t="shared" si="25"/>
        <v>5.363675171195319</v>
      </c>
      <c r="AC30" s="7">
        <f>AVERAGE(AC4:AC29)</f>
        <v>5.9590301924152236</v>
      </c>
      <c r="AD30" s="7">
        <f t="shared" ref="AD30" si="26">AVERAGE(AD4:AD29)</f>
        <v>7.8044939379550877</v>
      </c>
      <c r="AE30" s="7">
        <f t="shared" ref="AE30" si="27">AVERAGE(AE4:AE29)</f>
        <v>9.4447255820504825</v>
      </c>
      <c r="AF30" s="7">
        <f t="shared" ref="AF30" si="28">AVERAGE(AF4:AF29)</f>
        <v>13.883993016982744</v>
      </c>
      <c r="AG30" s="7">
        <f t="shared" ref="AG30" si="29">AVERAGE(AG4:AG29)</f>
        <v>4.1173424228105002</v>
      </c>
      <c r="AH30" s="7">
        <f t="shared" ref="AH30" si="30">AVERAGE(AH4:AH29)</f>
        <v>5.4037903608471103</v>
      </c>
      <c r="AI30" s="7">
        <f t="shared" ref="AI30" si="31">AVERAGE(AI4:AI29)</f>
        <v>6.2710952710524985</v>
      </c>
      <c r="AJ30" s="7">
        <f t="shared" ref="AJ30" si="32">AVERAGE(AJ4:AJ29)</f>
        <v>7.8526699441661787</v>
      </c>
      <c r="AK30" s="7">
        <f t="shared" ref="AK30" si="33">AVERAGE(AK4:AK29)</f>
        <v>7.5053331986856628</v>
      </c>
      <c r="AL30" s="7">
        <f t="shared" ref="AL30" si="34">AVERAGE(AL4:AL29)</f>
        <v>9.4899094639978401</v>
      </c>
      <c r="AM30" s="7">
        <f t="shared" ref="AM30" si="35">AVERAGE(AM4:AM29)</f>
        <v>12.00436991304109</v>
      </c>
      <c r="AN30" s="7">
        <f t="shared" ref="AN30" si="36">AVERAGE(AN4:AN29)</f>
        <v>23.102742121486827</v>
      </c>
    </row>
    <row r="31" spans="4:40" x14ac:dyDescent="0.35">
      <c r="J31" s="7">
        <f>STDEV(J4:J29)/COUNT(J4:J29)</f>
        <v>2.9346320813953032E-2</v>
      </c>
      <c r="K31" s="7">
        <f t="shared" ref="K31:L31" si="37">STDEV(K4:K29)/COUNT(K4:K29)</f>
        <v>0.81476541181405393</v>
      </c>
      <c r="L31" s="7">
        <f t="shared" si="37"/>
        <v>0.43087759615274701</v>
      </c>
      <c r="M31" s="7"/>
      <c r="N31" s="7"/>
      <c r="O31" s="7"/>
      <c r="P31" s="7"/>
      <c r="Q31" s="7">
        <f t="shared" ref="Q31:AB31" si="38">STDEV(Q4:Q29)/COUNT(Q4:Q29)</f>
        <v>0.81476541181405393</v>
      </c>
      <c r="R31" s="7">
        <f t="shared" si="38"/>
        <v>0.62210461399983119</v>
      </c>
      <c r="S31" s="7">
        <f t="shared" si="38"/>
        <v>0.51406593516732868</v>
      </c>
      <c r="T31" s="7">
        <f t="shared" si="38"/>
        <v>0.34969851128538687</v>
      </c>
      <c r="U31" s="7">
        <f t="shared" si="38"/>
        <v>1.1792100802297134</v>
      </c>
      <c r="V31" s="7">
        <f t="shared" si="38"/>
        <v>0.89848261396551665</v>
      </c>
      <c r="W31" s="7">
        <f t="shared" si="38"/>
        <v>0.77422068695835766</v>
      </c>
      <c r="X31" s="7">
        <f t="shared" si="38"/>
        <v>0.61828801200826677</v>
      </c>
      <c r="Y31" s="12">
        <f t="shared" si="38"/>
        <v>0.64690155123103898</v>
      </c>
      <c r="Z31" s="12">
        <f t="shared" si="38"/>
        <v>0.51161833599729656</v>
      </c>
      <c r="AA31" s="12">
        <f t="shared" si="38"/>
        <v>0.4044536884406616</v>
      </c>
      <c r="AB31" s="12">
        <f t="shared" si="38"/>
        <v>0.21015737712883689</v>
      </c>
      <c r="AC31" s="12">
        <f>STDEV(AC4:AC29)/COUNT(AC4:AC29)</f>
        <v>0.24269569772908936</v>
      </c>
      <c r="AD31" s="12">
        <f t="shared" ref="AD31:AF31" si="39">STDEV(AD4:AD29)/COUNT(AD4:AD29)</f>
        <v>0.31785660426848117</v>
      </c>
      <c r="AE31" s="12">
        <f t="shared" si="39"/>
        <v>0.38465894465731537</v>
      </c>
      <c r="AF31" s="12">
        <f t="shared" si="39"/>
        <v>0.56545868433613711</v>
      </c>
      <c r="AG31" s="7">
        <f t="shared" ref="AG31:AI31" si="40">STDEV(AG4:AG29)/COUNT(AG4:AG29)</f>
        <v>0.16768857680322766</v>
      </c>
      <c r="AH31" s="7">
        <f t="shared" si="40"/>
        <v>0.2200822331252475</v>
      </c>
      <c r="AI31" s="7">
        <f t="shared" si="40"/>
        <v>0.25540529132926182</v>
      </c>
      <c r="AJ31" s="7">
        <f t="shared" ref="AJ31:AN31" si="41">STDEV(AJ4:AJ29)/COUNT(AJ4:AJ29)</f>
        <v>0.31981868686643189</v>
      </c>
      <c r="AK31" s="7">
        <f t="shared" si="41"/>
        <v>0.30567257062445685</v>
      </c>
      <c r="AL31" s="7">
        <f t="shared" si="41"/>
        <v>0.38649916586802202</v>
      </c>
      <c r="AM31" s="7">
        <f t="shared" si="41"/>
        <v>0.48890655656550258</v>
      </c>
      <c r="AN31" s="7">
        <f t="shared" si="41"/>
        <v>0.94091419871745019</v>
      </c>
    </row>
    <row r="32" spans="4:40" x14ac:dyDescent="0.35">
      <c r="AG32" s="10"/>
      <c r="AH32" s="10"/>
      <c r="AI32" s="10"/>
      <c r="AJ32" s="10"/>
    </row>
    <row r="35" spans="17:17" x14ac:dyDescent="0.35">
      <c r="Q35" s="14" t="s">
        <v>27</v>
      </c>
    </row>
    <row r="36" spans="17:17" x14ac:dyDescent="0.35">
      <c r="Q36" s="13"/>
    </row>
    <row r="37" spans="17:17" x14ac:dyDescent="0.35">
      <c r="Q37" s="14" t="s">
        <v>28</v>
      </c>
    </row>
    <row r="38" spans="17:17" x14ac:dyDescent="0.35">
      <c r="Q38" s="14" t="s">
        <v>29</v>
      </c>
    </row>
    <row r="39" spans="17:17" x14ac:dyDescent="0.35">
      <c r="Q39" s="14" t="s">
        <v>30</v>
      </c>
    </row>
    <row r="41" spans="17:17" x14ac:dyDescent="0.35">
      <c r="Q41" s="14" t="s">
        <v>31</v>
      </c>
    </row>
    <row r="42" spans="17:17" x14ac:dyDescent="0.35">
      <c r="Q42" s="13"/>
    </row>
    <row r="43" spans="17:17" x14ac:dyDescent="0.35">
      <c r="Q43" s="14" t="s">
        <v>28</v>
      </c>
    </row>
    <row r="44" spans="17:17" x14ac:dyDescent="0.35">
      <c r="Q44" s="14" t="s">
        <v>29</v>
      </c>
    </row>
    <row r="45" spans="17:17" x14ac:dyDescent="0.35">
      <c r="Q45" s="14" t="s">
        <v>32</v>
      </c>
    </row>
    <row r="49" spans="19:24" x14ac:dyDescent="0.35">
      <c r="S49">
        <v>0.38529999999999998</v>
      </c>
      <c r="V49">
        <v>1.601E-3</v>
      </c>
      <c r="X49">
        <v>3.4450000000000001E-6</v>
      </c>
    </row>
  </sheetData>
  <sortState xmlns:xlrd2="http://schemas.microsoft.com/office/spreadsheetml/2017/richdata2" ref="N4:P29">
    <sortCondition ref="N4:N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8FF5-E295-4BA4-9B5E-DC4800ACE637}">
  <dimension ref="A1:D105"/>
  <sheetViews>
    <sheetView workbookViewId="0">
      <selection activeCell="H10" sqref="H10"/>
    </sheetView>
  </sheetViews>
  <sheetFormatPr defaultRowHeight="14.5" x14ac:dyDescent="0.35"/>
  <cols>
    <col min="1" max="1" width="21.90625" bestFit="1" customWidth="1"/>
    <col min="2" max="2" width="11.81640625" bestFit="1" customWidth="1"/>
    <col min="3" max="3" width="14.54296875" bestFit="1" customWidth="1"/>
  </cols>
  <sheetData>
    <row r="1" spans="1:4" x14ac:dyDescent="0.35">
      <c r="A1" t="s">
        <v>34</v>
      </c>
      <c r="B1" t="s">
        <v>33</v>
      </c>
      <c r="C1" t="s">
        <v>35</v>
      </c>
      <c r="D1" t="s">
        <v>22</v>
      </c>
    </row>
    <row r="2" spans="1:4" x14ac:dyDescent="0.35">
      <c r="A2" t="s">
        <v>4</v>
      </c>
      <c r="B2">
        <v>57.571428571428569</v>
      </c>
      <c r="C2">
        <v>0.57899090157154676</v>
      </c>
      <c r="D2">
        <v>400</v>
      </c>
    </row>
    <row r="3" spans="1:4" x14ac:dyDescent="0.35">
      <c r="A3" t="s">
        <v>4</v>
      </c>
      <c r="B3">
        <v>47.9</v>
      </c>
      <c r="C3">
        <v>0.6958942240779401</v>
      </c>
      <c r="D3">
        <v>400</v>
      </c>
    </row>
    <row r="4" spans="1:4" x14ac:dyDescent="0.35">
      <c r="A4" t="s">
        <v>4</v>
      </c>
      <c r="B4">
        <v>23.705882352941178</v>
      </c>
      <c r="C4">
        <v>1.4061207609594706</v>
      </c>
      <c r="D4">
        <v>400</v>
      </c>
    </row>
    <row r="5" spans="1:4" x14ac:dyDescent="0.35">
      <c r="A5" t="s">
        <v>7</v>
      </c>
      <c r="B5">
        <v>7.7</v>
      </c>
      <c r="C5">
        <v>4.329004329004329</v>
      </c>
      <c r="D5">
        <v>400</v>
      </c>
    </row>
    <row r="6" spans="1:4" x14ac:dyDescent="0.35">
      <c r="A6" t="s">
        <v>7</v>
      </c>
      <c r="B6">
        <v>4</v>
      </c>
      <c r="C6">
        <v>8.3333333333333339</v>
      </c>
      <c r="D6">
        <v>400</v>
      </c>
    </row>
    <row r="7" spans="1:4" x14ac:dyDescent="0.35">
      <c r="A7" t="s">
        <v>7</v>
      </c>
      <c r="B7">
        <v>2.375</v>
      </c>
      <c r="C7">
        <v>14.035087719298245</v>
      </c>
      <c r="D7">
        <v>400</v>
      </c>
    </row>
    <row r="8" spans="1:4" x14ac:dyDescent="0.35">
      <c r="A8" t="s">
        <v>7</v>
      </c>
      <c r="B8">
        <v>2.3076923076923075</v>
      </c>
      <c r="C8">
        <v>14.444444444444446</v>
      </c>
      <c r="D8">
        <v>400</v>
      </c>
    </row>
    <row r="9" spans="1:4" x14ac:dyDescent="0.35">
      <c r="A9" t="s">
        <v>8</v>
      </c>
      <c r="B9">
        <v>4.1500000000000004</v>
      </c>
      <c r="C9">
        <v>8.0321285140562235</v>
      </c>
      <c r="D9">
        <v>400</v>
      </c>
    </row>
    <row r="10" spans="1:4" x14ac:dyDescent="0.35">
      <c r="A10" t="s">
        <v>8</v>
      </c>
      <c r="B10">
        <v>3.6949152542372881</v>
      </c>
      <c r="C10">
        <v>9.0214067278287473</v>
      </c>
      <c r="D10">
        <v>400</v>
      </c>
    </row>
    <row r="11" spans="1:4" x14ac:dyDescent="0.35">
      <c r="A11" t="s">
        <v>8</v>
      </c>
      <c r="B11">
        <v>3.1294117647058823</v>
      </c>
      <c r="C11">
        <v>10.651629072681706</v>
      </c>
      <c r="D11">
        <v>400</v>
      </c>
    </row>
    <row r="12" spans="1:4" x14ac:dyDescent="0.35">
      <c r="A12" t="s">
        <v>8</v>
      </c>
      <c r="B12">
        <v>2.2666666666666666</v>
      </c>
      <c r="C12">
        <v>14.705882352941178</v>
      </c>
      <c r="D12">
        <v>400</v>
      </c>
    </row>
    <row r="13" spans="1:4" x14ac:dyDescent="0.35">
      <c r="A13" t="s">
        <v>8</v>
      </c>
      <c r="B13">
        <v>2.875</v>
      </c>
      <c r="C13">
        <v>11.594202898550725</v>
      </c>
      <c r="D13">
        <v>400</v>
      </c>
    </row>
    <row r="14" spans="1:4" x14ac:dyDescent="0.35">
      <c r="A14" t="s">
        <v>8</v>
      </c>
      <c r="B14">
        <v>2.0697674418604652</v>
      </c>
      <c r="C14">
        <v>16.104868913857679</v>
      </c>
      <c r="D14">
        <v>400</v>
      </c>
    </row>
    <row r="15" spans="1:4" x14ac:dyDescent="0.35">
      <c r="A15" t="s">
        <v>8</v>
      </c>
      <c r="B15">
        <v>1.4710743801652892</v>
      </c>
      <c r="C15">
        <v>22.659176029962548</v>
      </c>
      <c r="D15">
        <v>400</v>
      </c>
    </row>
    <row r="16" spans="1:4" x14ac:dyDescent="0.35">
      <c r="A16" t="s">
        <v>3</v>
      </c>
      <c r="B16">
        <v>80.285714285714292</v>
      </c>
      <c r="C16">
        <v>0.41518386714116245</v>
      </c>
      <c r="D16">
        <v>400</v>
      </c>
    </row>
    <row r="17" spans="1:4" x14ac:dyDescent="0.35">
      <c r="A17" t="s">
        <v>3</v>
      </c>
      <c r="B17">
        <v>43</v>
      </c>
      <c r="C17">
        <v>0.77519379844961234</v>
      </c>
      <c r="D17">
        <v>400</v>
      </c>
    </row>
    <row r="18" spans="1:4" x14ac:dyDescent="0.35">
      <c r="A18" t="s">
        <v>3</v>
      </c>
      <c r="B18">
        <v>38</v>
      </c>
      <c r="C18">
        <v>0.8771929824561403</v>
      </c>
      <c r="D18">
        <v>400</v>
      </c>
    </row>
    <row r="19" spans="1:4" x14ac:dyDescent="0.35">
      <c r="A19" t="s">
        <v>3</v>
      </c>
      <c r="B19">
        <v>20.5</v>
      </c>
      <c r="C19">
        <v>1.6260162601626016</v>
      </c>
      <c r="D19">
        <v>400</v>
      </c>
    </row>
    <row r="20" spans="1:4" x14ac:dyDescent="0.35">
      <c r="A20" t="s">
        <v>3</v>
      </c>
      <c r="B20">
        <v>13.115384615384615</v>
      </c>
      <c r="C20">
        <v>2.541544477028348</v>
      </c>
      <c r="D20">
        <v>400</v>
      </c>
    </row>
    <row r="21" spans="1:4" x14ac:dyDescent="0.35">
      <c r="A21" t="s">
        <v>5</v>
      </c>
      <c r="B21">
        <v>49.3</v>
      </c>
      <c r="C21">
        <v>0.67613252197430695</v>
      </c>
      <c r="D21">
        <v>400</v>
      </c>
    </row>
    <row r="22" spans="1:4" x14ac:dyDescent="0.35">
      <c r="A22" t="s">
        <v>5</v>
      </c>
      <c r="B22">
        <v>23.333333333333332</v>
      </c>
      <c r="C22">
        <v>1.4285714285714286</v>
      </c>
      <c r="D22">
        <v>400</v>
      </c>
    </row>
    <row r="23" spans="1:4" x14ac:dyDescent="0.35">
      <c r="A23" t="s">
        <v>5</v>
      </c>
      <c r="B23">
        <v>22.923076923076923</v>
      </c>
      <c r="C23">
        <v>1.4541387024608501</v>
      </c>
      <c r="D23">
        <v>400</v>
      </c>
    </row>
    <row r="24" spans="1:4" x14ac:dyDescent="0.35">
      <c r="A24" t="s">
        <v>5</v>
      </c>
      <c r="B24">
        <v>8.2631578947368425</v>
      </c>
      <c r="C24">
        <v>4.0339702760084926</v>
      </c>
      <c r="D24">
        <v>400</v>
      </c>
    </row>
    <row r="25" spans="1:4" x14ac:dyDescent="0.35">
      <c r="A25" t="s">
        <v>6</v>
      </c>
      <c r="B25">
        <v>38.479999999999997</v>
      </c>
      <c r="C25">
        <v>0.86625086625086634</v>
      </c>
      <c r="D25">
        <v>400</v>
      </c>
    </row>
    <row r="26" spans="1:4" x14ac:dyDescent="0.35">
      <c r="A26" t="s">
        <v>6</v>
      </c>
      <c r="B26">
        <v>23.148148148148149</v>
      </c>
      <c r="C26">
        <v>1.44</v>
      </c>
      <c r="D26">
        <v>400</v>
      </c>
    </row>
    <row r="27" spans="1:4" x14ac:dyDescent="0.35">
      <c r="A27" t="s">
        <v>6</v>
      </c>
      <c r="B27">
        <v>15.09375</v>
      </c>
      <c r="C27">
        <v>2.2084195997239475</v>
      </c>
      <c r="D27">
        <v>400</v>
      </c>
    </row>
    <row r="28" spans="1:4" x14ac:dyDescent="0.35">
      <c r="A28" t="s">
        <v>4</v>
      </c>
      <c r="B28">
        <v>43.957991870451707</v>
      </c>
      <c r="C28">
        <v>0.75829972924081168</v>
      </c>
      <c r="D28">
        <v>300</v>
      </c>
    </row>
    <row r="29" spans="1:4" x14ac:dyDescent="0.35">
      <c r="A29" t="s">
        <v>4</v>
      </c>
      <c r="B29">
        <v>36.573485543827438</v>
      </c>
      <c r="C29">
        <v>0.91140707093363293</v>
      </c>
      <c r="D29">
        <v>300</v>
      </c>
    </row>
    <row r="30" spans="1:4" x14ac:dyDescent="0.35">
      <c r="A30" t="s">
        <v>4</v>
      </c>
      <c r="B30">
        <v>18.100349593715411</v>
      </c>
      <c r="C30">
        <v>1.8415850567276855</v>
      </c>
      <c r="D30">
        <v>300</v>
      </c>
    </row>
    <row r="31" spans="1:4" x14ac:dyDescent="0.35">
      <c r="A31" t="s">
        <v>7</v>
      </c>
      <c r="B31">
        <v>5.8792450665442857</v>
      </c>
      <c r="C31">
        <v>5.6696621685351971</v>
      </c>
      <c r="D31">
        <v>300</v>
      </c>
    </row>
    <row r="32" spans="1:4" x14ac:dyDescent="0.35">
      <c r="A32" t="s">
        <v>7</v>
      </c>
      <c r="B32">
        <v>3.0541532813217067</v>
      </c>
      <c r="C32">
        <v>10.914099674430254</v>
      </c>
      <c r="D32">
        <v>300</v>
      </c>
    </row>
    <row r="33" spans="1:4" x14ac:dyDescent="0.35">
      <c r="A33" t="s">
        <v>7</v>
      </c>
      <c r="B33">
        <v>1.8134035107847635</v>
      </c>
      <c r="C33">
        <v>18.381641556935165</v>
      </c>
      <c r="D33">
        <v>300</v>
      </c>
    </row>
    <row r="34" spans="1:4" x14ac:dyDescent="0.35">
      <c r="A34" t="s">
        <v>7</v>
      </c>
      <c r="B34">
        <v>1.7620115084548307</v>
      </c>
      <c r="C34">
        <v>18.917772769012444</v>
      </c>
      <c r="D34">
        <v>300</v>
      </c>
    </row>
    <row r="35" spans="1:4" x14ac:dyDescent="0.35">
      <c r="A35" t="s">
        <v>8</v>
      </c>
      <c r="B35">
        <v>3.168684029371271</v>
      </c>
      <c r="C35">
        <v>10.519614144029161</v>
      </c>
      <c r="D35">
        <v>300</v>
      </c>
    </row>
    <row r="36" spans="1:4" x14ac:dyDescent="0.35">
      <c r="A36" t="s">
        <v>8</v>
      </c>
      <c r="B36">
        <v>2.8212093869836106</v>
      </c>
      <c r="C36">
        <v>11.815263867731835</v>
      </c>
      <c r="D36">
        <v>300</v>
      </c>
    </row>
    <row r="37" spans="1:4" x14ac:dyDescent="0.35">
      <c r="A37" t="s">
        <v>8</v>
      </c>
      <c r="B37">
        <v>2.3894258024458059</v>
      </c>
      <c r="C37">
        <v>13.950352967316865</v>
      </c>
      <c r="D37">
        <v>300</v>
      </c>
    </row>
    <row r="38" spans="1:4" x14ac:dyDescent="0.35">
      <c r="A38" t="s">
        <v>8</v>
      </c>
      <c r="B38">
        <v>1.7306868594156337</v>
      </c>
      <c r="C38">
        <v>19.260175896053394</v>
      </c>
      <c r="D38">
        <v>300</v>
      </c>
    </row>
    <row r="39" spans="1:4" x14ac:dyDescent="0.35">
      <c r="A39" t="s">
        <v>8</v>
      </c>
      <c r="B39">
        <v>2.1951726709499768</v>
      </c>
      <c r="C39">
        <v>15.184834329642092</v>
      </c>
      <c r="D39">
        <v>300</v>
      </c>
    </row>
    <row r="40" spans="1:4" x14ac:dyDescent="0.35">
      <c r="A40" t="s">
        <v>8</v>
      </c>
      <c r="B40">
        <v>1.5803467560327438</v>
      </c>
      <c r="C40">
        <v>21.092417348337118</v>
      </c>
      <c r="D40">
        <v>300</v>
      </c>
    </row>
    <row r="41" spans="1:4" x14ac:dyDescent="0.35">
      <c r="A41" t="s">
        <v>8</v>
      </c>
      <c r="B41">
        <v>1.1232216613125285</v>
      </c>
      <c r="C41">
        <v>29.676540687776647</v>
      </c>
      <c r="D41">
        <v>300</v>
      </c>
    </row>
    <row r="42" spans="1:4" x14ac:dyDescent="0.35">
      <c r="A42" t="s">
        <v>3</v>
      </c>
      <c r="B42">
        <v>61.301219432242831</v>
      </c>
      <c r="C42">
        <v>0.54376297310328658</v>
      </c>
      <c r="D42">
        <v>300</v>
      </c>
    </row>
    <row r="43" spans="1:4" x14ac:dyDescent="0.35">
      <c r="A43" t="s">
        <v>3</v>
      </c>
      <c r="B43">
        <v>32.832147774208345</v>
      </c>
      <c r="C43">
        <v>1.0152650859935122</v>
      </c>
      <c r="D43">
        <v>300</v>
      </c>
    </row>
    <row r="44" spans="1:4" x14ac:dyDescent="0.35">
      <c r="A44" t="s">
        <v>3</v>
      </c>
      <c r="B44">
        <v>29.014456172556216</v>
      </c>
      <c r="C44">
        <v>1.1488525973084478</v>
      </c>
      <c r="D44">
        <v>300</v>
      </c>
    </row>
    <row r="45" spans="1:4" x14ac:dyDescent="0.35">
      <c r="A45" t="s">
        <v>3</v>
      </c>
      <c r="B45">
        <v>15.652535566773746</v>
      </c>
      <c r="C45">
        <v>2.1295804242790743</v>
      </c>
      <c r="D45">
        <v>300</v>
      </c>
    </row>
    <row r="46" spans="1:4" x14ac:dyDescent="0.35">
      <c r="A46" t="s">
        <v>3</v>
      </c>
      <c r="B46">
        <v>10.014098739718287</v>
      </c>
      <c r="C46">
        <v>3.3286403699142126</v>
      </c>
      <c r="D46">
        <v>300</v>
      </c>
    </row>
    <row r="47" spans="1:4" x14ac:dyDescent="0.35">
      <c r="A47" t="s">
        <v>5</v>
      </c>
      <c r="B47">
        <v>37.642439192290034</v>
      </c>
      <c r="C47">
        <v>0.88552532855417887</v>
      </c>
      <c r="D47">
        <v>300</v>
      </c>
    </row>
    <row r="48" spans="1:4" x14ac:dyDescent="0.35">
      <c r="A48" t="s">
        <v>5</v>
      </c>
      <c r="B48">
        <v>17.815894141043287</v>
      </c>
      <c r="C48">
        <v>1.8709885156166153</v>
      </c>
      <c r="D48">
        <v>300</v>
      </c>
    </row>
    <row r="49" spans="1:4" x14ac:dyDescent="0.35">
      <c r="A49" t="s">
        <v>5</v>
      </c>
      <c r="B49">
        <v>17.502647650651319</v>
      </c>
      <c r="C49">
        <v>1.9044737686925275</v>
      </c>
      <c r="D49">
        <v>300</v>
      </c>
    </row>
    <row r="50" spans="1:4" x14ac:dyDescent="0.35">
      <c r="A50" t="s">
        <v>5</v>
      </c>
      <c r="B50">
        <v>6.3092376995724733</v>
      </c>
      <c r="C50">
        <v>5.283258441125473</v>
      </c>
      <c r="D50">
        <v>300</v>
      </c>
    </row>
    <row r="51" spans="1:4" x14ac:dyDescent="0.35">
      <c r="A51" t="s">
        <v>6</v>
      </c>
      <c r="B51">
        <v>29.380954566314816</v>
      </c>
      <c r="C51">
        <v>1.1345217956788207</v>
      </c>
      <c r="D51">
        <v>300</v>
      </c>
    </row>
    <row r="52" spans="1:4" x14ac:dyDescent="0.35">
      <c r="A52" t="s">
        <v>6</v>
      </c>
      <c r="B52">
        <v>17.674498155796915</v>
      </c>
      <c r="C52">
        <v>1.8859564237415478</v>
      </c>
      <c r="D52">
        <v>300</v>
      </c>
    </row>
    <row r="53" spans="1:4" x14ac:dyDescent="0.35">
      <c r="A53" t="s">
        <v>6</v>
      </c>
      <c r="B53">
        <v>11.524656522487378</v>
      </c>
      <c r="C53">
        <v>2.8923493961223037</v>
      </c>
      <c r="D53">
        <v>300</v>
      </c>
    </row>
    <row r="54" spans="1:4" x14ac:dyDescent="0.35">
      <c r="A54" t="s">
        <v>4</v>
      </c>
      <c r="B54">
        <v>36.323964957713237</v>
      </c>
      <c r="C54">
        <v>0.91766780890077759</v>
      </c>
      <c r="D54">
        <v>240</v>
      </c>
    </row>
    <row r="55" spans="1:4" x14ac:dyDescent="0.35">
      <c r="A55" t="s">
        <v>4</v>
      </c>
      <c r="B55">
        <v>30.221899380449745</v>
      </c>
      <c r="C55">
        <v>1.1029529585058557</v>
      </c>
      <c r="D55">
        <v>240</v>
      </c>
    </row>
    <row r="56" spans="1:4" x14ac:dyDescent="0.35">
      <c r="A56" t="s">
        <v>4</v>
      </c>
      <c r="B56">
        <v>14.956926747293686</v>
      </c>
      <c r="C56">
        <v>2.2286218216161742</v>
      </c>
      <c r="D56">
        <v>240</v>
      </c>
    </row>
    <row r="57" spans="1:4" x14ac:dyDescent="0.35">
      <c r="A57" t="s">
        <v>7</v>
      </c>
      <c r="B57">
        <v>4.8582176457090407</v>
      </c>
      <c r="C57">
        <v>6.8612268457701928</v>
      </c>
      <c r="D57">
        <v>240</v>
      </c>
    </row>
    <row r="58" spans="1:4" x14ac:dyDescent="0.35">
      <c r="A58" t="s">
        <v>7</v>
      </c>
      <c r="B58">
        <v>2.5237494263423588</v>
      </c>
      <c r="C58">
        <v>13.207861678107623</v>
      </c>
      <c r="D58">
        <v>240</v>
      </c>
    </row>
    <row r="59" spans="1:4" x14ac:dyDescent="0.35">
      <c r="A59" t="s">
        <v>7</v>
      </c>
      <c r="B59">
        <v>1.4984762218907755</v>
      </c>
      <c r="C59">
        <v>22.244819668391788</v>
      </c>
      <c r="D59">
        <v>240</v>
      </c>
    </row>
    <row r="60" spans="1:4" x14ac:dyDescent="0.35">
      <c r="A60" t="s">
        <v>7</v>
      </c>
      <c r="B60">
        <v>1.4560092844282837</v>
      </c>
      <c r="C60">
        <v>22.893626908719877</v>
      </c>
      <c r="D60">
        <v>240</v>
      </c>
    </row>
    <row r="61" spans="1:4" x14ac:dyDescent="0.35">
      <c r="A61" t="s">
        <v>8</v>
      </c>
      <c r="B61">
        <v>2.6183900298301976</v>
      </c>
      <c r="C61">
        <v>12.730469087332645</v>
      </c>
      <c r="D61">
        <v>240</v>
      </c>
    </row>
    <row r="62" spans="1:4" x14ac:dyDescent="0.35">
      <c r="A62" t="s">
        <v>8</v>
      </c>
      <c r="B62">
        <v>2.3312600633162468</v>
      </c>
      <c r="C62">
        <v>14.298419064373387</v>
      </c>
      <c r="D62">
        <v>240</v>
      </c>
    </row>
    <row r="63" spans="1:4" x14ac:dyDescent="0.35">
      <c r="A63" t="s">
        <v>8</v>
      </c>
      <c r="B63">
        <v>1.9744627864913749</v>
      </c>
      <c r="C63">
        <v>16.882229212618764</v>
      </c>
      <c r="D63">
        <v>240</v>
      </c>
    </row>
    <row r="64" spans="1:4" x14ac:dyDescent="0.35">
      <c r="A64" t="s">
        <v>8</v>
      </c>
      <c r="B64">
        <v>1.4301246749273366</v>
      </c>
      <c r="C64">
        <v>23.30799119666051</v>
      </c>
      <c r="D64">
        <v>240</v>
      </c>
    </row>
    <row r="65" spans="1:4" x14ac:dyDescent="0.35">
      <c r="A65" t="s">
        <v>8</v>
      </c>
      <c r="B65">
        <v>1.8139449001835704</v>
      </c>
      <c r="C65">
        <v>18.376155378236692</v>
      </c>
      <c r="D65">
        <v>240</v>
      </c>
    </row>
    <row r="66" spans="1:4" x14ac:dyDescent="0.35">
      <c r="A66" t="s">
        <v>8</v>
      </c>
      <c r="B66">
        <v>1.30589359851436</v>
      </c>
      <c r="C66">
        <v>25.525305714994502</v>
      </c>
      <c r="D66">
        <v>240</v>
      </c>
    </row>
    <row r="67" spans="1:4" x14ac:dyDescent="0.35">
      <c r="A67" t="s">
        <v>8</v>
      </c>
      <c r="B67">
        <v>0.92815578076227245</v>
      </c>
      <c r="C67">
        <v>35.913511529236452</v>
      </c>
      <c r="D67">
        <v>240</v>
      </c>
    </row>
    <row r="68" spans="1:4" x14ac:dyDescent="0.35">
      <c r="A68" t="s">
        <v>3</v>
      </c>
      <c r="B68">
        <v>50.655256343014493</v>
      </c>
      <c r="C68">
        <v>0.65804293058187435</v>
      </c>
      <c r="D68">
        <v>240</v>
      </c>
    </row>
    <row r="69" spans="1:4" x14ac:dyDescent="0.35">
      <c r="A69" t="s">
        <v>3</v>
      </c>
      <c r="B69">
        <v>27.130306333180357</v>
      </c>
      <c r="C69">
        <v>1.2286382956379183</v>
      </c>
      <c r="D69">
        <v>240</v>
      </c>
    </row>
    <row r="70" spans="1:4" x14ac:dyDescent="0.35">
      <c r="A70" t="s">
        <v>3</v>
      </c>
      <c r="B70">
        <v>23.975619550252407</v>
      </c>
      <c r="C70">
        <v>1.3903012292744867</v>
      </c>
      <c r="D70">
        <v>240</v>
      </c>
    </row>
    <row r="71" spans="1:4" x14ac:dyDescent="0.35">
      <c r="A71" t="s">
        <v>3</v>
      </c>
      <c r="B71">
        <v>12.934215810004588</v>
      </c>
      <c r="C71">
        <v>2.5771437420697798</v>
      </c>
      <c r="D71">
        <v>240</v>
      </c>
    </row>
    <row r="72" spans="1:4" x14ac:dyDescent="0.35">
      <c r="A72" t="s">
        <v>3</v>
      </c>
      <c r="B72">
        <v>8.2749860998340807</v>
      </c>
      <c r="C72">
        <v>4.0282041481618549</v>
      </c>
      <c r="D72">
        <v>240</v>
      </c>
    </row>
    <row r="73" spans="1:4" x14ac:dyDescent="0.35">
      <c r="A73" t="s">
        <v>5</v>
      </c>
      <c r="B73">
        <v>31.105211679669569</v>
      </c>
      <c r="C73">
        <v>1.0716317791568051</v>
      </c>
      <c r="D73">
        <v>240</v>
      </c>
    </row>
    <row r="74" spans="1:4" x14ac:dyDescent="0.35">
      <c r="A74" t="s">
        <v>5</v>
      </c>
      <c r="B74">
        <v>14.721871653663758</v>
      </c>
      <c r="C74">
        <v>2.2642048591041637</v>
      </c>
      <c r="D74">
        <v>240</v>
      </c>
    </row>
    <row r="75" spans="1:4" x14ac:dyDescent="0.35">
      <c r="A75" t="s">
        <v>5</v>
      </c>
      <c r="B75">
        <v>14.463025558654287</v>
      </c>
      <c r="C75">
        <v>2.3047275411462964</v>
      </c>
      <c r="D75">
        <v>240</v>
      </c>
    </row>
    <row r="76" spans="1:4" x14ac:dyDescent="0.35">
      <c r="A76" t="s">
        <v>5</v>
      </c>
      <c r="B76">
        <v>5.2135349991546098</v>
      </c>
      <c r="C76">
        <v>6.3936145702941349</v>
      </c>
      <c r="D76">
        <v>240</v>
      </c>
    </row>
    <row r="77" spans="1:4" x14ac:dyDescent="0.35">
      <c r="A77" t="s">
        <v>6</v>
      </c>
      <c r="B77">
        <v>24.278469481413488</v>
      </c>
      <c r="C77">
        <v>1.3729585943978819</v>
      </c>
      <c r="D77">
        <v>240</v>
      </c>
    </row>
    <row r="78" spans="1:4" x14ac:dyDescent="0.35">
      <c r="A78" t="s">
        <v>6</v>
      </c>
      <c r="B78">
        <v>14.605031402444206</v>
      </c>
      <c r="C78">
        <v>2.2823184979769966</v>
      </c>
      <c r="D78">
        <v>240</v>
      </c>
    </row>
    <row r="79" spans="1:4" x14ac:dyDescent="0.35">
      <c r="A79" t="s">
        <v>6</v>
      </c>
      <c r="B79">
        <v>9.5232107259637448</v>
      </c>
      <c r="C79">
        <v>3.5002200720450838</v>
      </c>
      <c r="D79">
        <v>240</v>
      </c>
    </row>
    <row r="80" spans="1:4" x14ac:dyDescent="0.35">
      <c r="A80" t="s">
        <v>4</v>
      </c>
      <c r="B80">
        <v>24.709741690159316</v>
      </c>
      <c r="C80">
        <v>1.3489956208894072</v>
      </c>
      <c r="D80">
        <v>180</v>
      </c>
    </row>
    <row r="81" spans="1:4" x14ac:dyDescent="0.35">
      <c r="A81" t="s">
        <v>4</v>
      </c>
      <c r="B81">
        <v>20.558750344194589</v>
      </c>
      <c r="C81">
        <v>1.6213696248685683</v>
      </c>
      <c r="D81">
        <v>180</v>
      </c>
    </row>
    <row r="82" spans="1:4" x14ac:dyDescent="0.35">
      <c r="A82" t="s">
        <v>4</v>
      </c>
      <c r="B82">
        <v>10.174599519477367</v>
      </c>
      <c r="C82">
        <v>3.2761322221599882</v>
      </c>
      <c r="D82">
        <v>180</v>
      </c>
    </row>
    <row r="83" spans="1:4" x14ac:dyDescent="0.35">
      <c r="A83" t="s">
        <v>7</v>
      </c>
      <c r="B83">
        <v>3.3048513079394222</v>
      </c>
      <c r="C83">
        <v>10.086182471584992</v>
      </c>
      <c r="D83">
        <v>180</v>
      </c>
    </row>
    <row r="84" spans="1:4" x14ac:dyDescent="0.35">
      <c r="A84" t="s">
        <v>7</v>
      </c>
      <c r="B84">
        <v>1.7168058742542454</v>
      </c>
      <c r="C84">
        <v>19.41590125780111</v>
      </c>
      <c r="D84">
        <v>180</v>
      </c>
    </row>
    <row r="85" spans="1:4" x14ac:dyDescent="0.35">
      <c r="A85" t="s">
        <v>7</v>
      </c>
      <c r="B85">
        <v>1.0193534878384582</v>
      </c>
      <c r="C85">
        <v>32.700465276296605</v>
      </c>
      <c r="D85">
        <v>180</v>
      </c>
    </row>
    <row r="86" spans="1:4" x14ac:dyDescent="0.35">
      <c r="A86" t="s">
        <v>7</v>
      </c>
      <c r="B86">
        <v>0.9904649274543722</v>
      </c>
      <c r="C86">
        <v>33.654228846855261</v>
      </c>
      <c r="D86">
        <v>180</v>
      </c>
    </row>
    <row r="87" spans="1:4" x14ac:dyDescent="0.35">
      <c r="A87" t="s">
        <v>8</v>
      </c>
      <c r="B87">
        <v>1.7811860945387796</v>
      </c>
      <c r="C87">
        <v>18.714121694266126</v>
      </c>
      <c r="D87">
        <v>180</v>
      </c>
    </row>
    <row r="88" spans="1:4" x14ac:dyDescent="0.35">
      <c r="A88" t="s">
        <v>8</v>
      </c>
      <c r="B88">
        <v>1.5858630533365485</v>
      </c>
      <c r="C88">
        <v>21.019049068078267</v>
      </c>
      <c r="D88">
        <v>180</v>
      </c>
    </row>
    <row r="89" spans="1:4" x14ac:dyDescent="0.35">
      <c r="A89" t="s">
        <v>8</v>
      </c>
      <c r="B89">
        <v>1.3431481251518507</v>
      </c>
      <c r="C89">
        <v>24.817317397189388</v>
      </c>
      <c r="D89">
        <v>180</v>
      </c>
    </row>
    <row r="90" spans="1:4" x14ac:dyDescent="0.35">
      <c r="A90" t="s">
        <v>8</v>
      </c>
      <c r="B90">
        <v>0.97285666207740573</v>
      </c>
      <c r="C90">
        <v>34.26335516082549</v>
      </c>
      <c r="D90">
        <v>180</v>
      </c>
    </row>
    <row r="91" spans="1:4" x14ac:dyDescent="0.35">
      <c r="A91" t="s">
        <v>8</v>
      </c>
      <c r="B91">
        <v>1.2339542221202389</v>
      </c>
      <c r="C91">
        <v>27.013427836940672</v>
      </c>
      <c r="D91">
        <v>180</v>
      </c>
    </row>
    <row r="92" spans="1:4" x14ac:dyDescent="0.35">
      <c r="A92" t="s">
        <v>8</v>
      </c>
      <c r="B92">
        <v>0.88834722563155721</v>
      </c>
      <c r="C92">
        <v>37.522865352154945</v>
      </c>
      <c r="D92">
        <v>180</v>
      </c>
    </row>
    <row r="93" spans="1:4" x14ac:dyDescent="0.35">
      <c r="A93" t="s">
        <v>8</v>
      </c>
      <c r="B93">
        <v>0.63138728433317293</v>
      </c>
      <c r="C93">
        <v>52.793798925706376</v>
      </c>
      <c r="D93">
        <v>180</v>
      </c>
    </row>
    <row r="94" spans="1:4" x14ac:dyDescent="0.35">
      <c r="A94" t="s">
        <v>3</v>
      </c>
      <c r="B94">
        <v>34.458746476103073</v>
      </c>
      <c r="C94">
        <v>0.9673402761893789</v>
      </c>
      <c r="D94">
        <v>180</v>
      </c>
    </row>
    <row r="95" spans="1:4" x14ac:dyDescent="0.35">
      <c r="A95" t="s">
        <v>3</v>
      </c>
      <c r="B95">
        <v>18.455663148233139</v>
      </c>
      <c r="C95">
        <v>1.8061303495628935</v>
      </c>
      <c r="D95">
        <v>180</v>
      </c>
    </row>
    <row r="96" spans="1:4" x14ac:dyDescent="0.35">
      <c r="A96" t="s">
        <v>3</v>
      </c>
      <c r="B96">
        <v>16.309655805415332</v>
      </c>
      <c r="C96">
        <v>2.0437790797685378</v>
      </c>
      <c r="D96">
        <v>180</v>
      </c>
    </row>
    <row r="97" spans="1:4" x14ac:dyDescent="0.35">
      <c r="A97" t="s">
        <v>3</v>
      </c>
      <c r="B97">
        <v>8.7986301055530074</v>
      </c>
      <c r="C97">
        <v>3.7884685381075331</v>
      </c>
      <c r="D97">
        <v>180</v>
      </c>
    </row>
    <row r="98" spans="1:4" x14ac:dyDescent="0.35">
      <c r="A98" t="s">
        <v>3</v>
      </c>
      <c r="B98">
        <v>5.6291423376990162</v>
      </c>
      <c r="C98">
        <v>5.9215651929950592</v>
      </c>
      <c r="D98">
        <v>180</v>
      </c>
    </row>
    <row r="99" spans="1:4" x14ac:dyDescent="0.35">
      <c r="A99" t="s">
        <v>5</v>
      </c>
      <c r="B99">
        <v>21.159632400183572</v>
      </c>
      <c r="C99">
        <v>1.575326674060942</v>
      </c>
      <c r="D99">
        <v>180</v>
      </c>
    </row>
    <row r="100" spans="1:4" x14ac:dyDescent="0.35">
      <c r="A100" t="s">
        <v>5</v>
      </c>
      <c r="B100">
        <v>10.014700933149765</v>
      </c>
      <c r="C100">
        <v>3.328440215623047</v>
      </c>
      <c r="D100">
        <v>180</v>
      </c>
    </row>
    <row r="101" spans="1:4" x14ac:dyDescent="0.35">
      <c r="A101" t="s">
        <v>5</v>
      </c>
      <c r="B101">
        <v>9.838618279380098</v>
      </c>
      <c r="C101">
        <v>3.3880096154552271</v>
      </c>
      <c r="D101">
        <v>180</v>
      </c>
    </row>
    <row r="102" spans="1:4" x14ac:dyDescent="0.35">
      <c r="A102" t="s">
        <v>5</v>
      </c>
      <c r="B102">
        <v>3.5465595033936386</v>
      </c>
      <c r="C102">
        <v>9.3987802267062683</v>
      </c>
      <c r="D102">
        <v>180</v>
      </c>
    </row>
    <row r="103" spans="1:4" x14ac:dyDescent="0.35">
      <c r="A103" t="s">
        <v>6</v>
      </c>
      <c r="B103">
        <v>16.515672510325839</v>
      </c>
      <c r="C103">
        <v>2.0182849540333794</v>
      </c>
      <c r="D103">
        <v>180</v>
      </c>
    </row>
    <row r="104" spans="1:4" x14ac:dyDescent="0.35">
      <c r="A104" t="s">
        <v>6</v>
      </c>
      <c r="B104">
        <v>9.9352191797120675</v>
      </c>
      <c r="C104">
        <v>3.3550677373480315</v>
      </c>
      <c r="D104">
        <v>180</v>
      </c>
    </row>
    <row r="105" spans="1:4" x14ac:dyDescent="0.35">
      <c r="A105" t="s">
        <v>6</v>
      </c>
      <c r="B105">
        <v>6.4782596661312537</v>
      </c>
      <c r="C105">
        <v>5.1454148260839379</v>
      </c>
      <c r="D105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5"/>
  <sheetViews>
    <sheetView workbookViewId="0">
      <selection activeCell="J32" sqref="J32"/>
    </sheetView>
  </sheetViews>
  <sheetFormatPr defaultRowHeight="14.5" x14ac:dyDescent="0.35"/>
  <cols>
    <col min="3" max="6" width="9.08984375" customWidth="1"/>
  </cols>
  <sheetData>
    <row r="1" spans="2:3" x14ac:dyDescent="0.35">
      <c r="B1" t="s">
        <v>22</v>
      </c>
      <c r="C1" t="s">
        <v>21</v>
      </c>
    </row>
    <row r="2" spans="2:3" x14ac:dyDescent="0.35">
      <c r="B2">
        <v>400</v>
      </c>
      <c r="C2">
        <v>0.57899090157154676</v>
      </c>
    </row>
    <row r="3" spans="2:3" x14ac:dyDescent="0.35">
      <c r="B3">
        <v>400</v>
      </c>
      <c r="C3">
        <v>0.6958942240779401</v>
      </c>
    </row>
    <row r="4" spans="2:3" x14ac:dyDescent="0.35">
      <c r="B4">
        <v>400</v>
      </c>
      <c r="C4">
        <v>1.4061207609594706</v>
      </c>
    </row>
    <row r="5" spans="2:3" x14ac:dyDescent="0.35">
      <c r="B5">
        <v>400</v>
      </c>
      <c r="C5">
        <v>4.329004329004329</v>
      </c>
    </row>
    <row r="6" spans="2:3" x14ac:dyDescent="0.35">
      <c r="B6">
        <v>400</v>
      </c>
      <c r="C6">
        <v>8.3333333333333339</v>
      </c>
    </row>
    <row r="7" spans="2:3" x14ac:dyDescent="0.35">
      <c r="B7">
        <v>400</v>
      </c>
      <c r="C7">
        <v>14.035087719298245</v>
      </c>
    </row>
    <row r="8" spans="2:3" x14ac:dyDescent="0.35">
      <c r="B8">
        <v>400</v>
      </c>
      <c r="C8">
        <v>14.444444444444446</v>
      </c>
    </row>
    <row r="9" spans="2:3" x14ac:dyDescent="0.35">
      <c r="B9">
        <v>400</v>
      </c>
      <c r="C9">
        <v>8.0321285140562235</v>
      </c>
    </row>
    <row r="10" spans="2:3" x14ac:dyDescent="0.35">
      <c r="B10">
        <v>400</v>
      </c>
      <c r="C10">
        <v>9.0214067278287473</v>
      </c>
    </row>
    <row r="11" spans="2:3" x14ac:dyDescent="0.35">
      <c r="B11">
        <v>400</v>
      </c>
      <c r="C11">
        <v>10.651629072681706</v>
      </c>
    </row>
    <row r="12" spans="2:3" x14ac:dyDescent="0.35">
      <c r="B12">
        <v>400</v>
      </c>
      <c r="C12">
        <v>14.705882352941178</v>
      </c>
    </row>
    <row r="13" spans="2:3" x14ac:dyDescent="0.35">
      <c r="B13">
        <v>400</v>
      </c>
      <c r="C13">
        <v>11.594202898550725</v>
      </c>
    </row>
    <row r="14" spans="2:3" x14ac:dyDescent="0.35">
      <c r="B14">
        <v>400</v>
      </c>
      <c r="C14">
        <v>16.104868913857679</v>
      </c>
    </row>
    <row r="15" spans="2:3" x14ac:dyDescent="0.35">
      <c r="B15">
        <v>400</v>
      </c>
      <c r="C15">
        <v>22.659176029962548</v>
      </c>
    </row>
    <row r="16" spans="2:3" x14ac:dyDescent="0.35">
      <c r="B16">
        <v>400</v>
      </c>
      <c r="C16">
        <v>0.41518386714116245</v>
      </c>
    </row>
    <row r="17" spans="2:3" x14ac:dyDescent="0.35">
      <c r="B17">
        <v>400</v>
      </c>
      <c r="C17">
        <v>0.77519379844961234</v>
      </c>
    </row>
    <row r="18" spans="2:3" x14ac:dyDescent="0.35">
      <c r="B18">
        <v>400</v>
      </c>
      <c r="C18">
        <v>0.8771929824561403</v>
      </c>
    </row>
    <row r="19" spans="2:3" x14ac:dyDescent="0.35">
      <c r="B19">
        <v>400</v>
      </c>
      <c r="C19">
        <v>1.6260162601626016</v>
      </c>
    </row>
    <row r="20" spans="2:3" x14ac:dyDescent="0.35">
      <c r="B20">
        <v>400</v>
      </c>
      <c r="C20">
        <v>2.541544477028348</v>
      </c>
    </row>
    <row r="21" spans="2:3" x14ac:dyDescent="0.35">
      <c r="B21">
        <v>400</v>
      </c>
      <c r="C21">
        <v>0.67613252197430695</v>
      </c>
    </row>
    <row r="22" spans="2:3" x14ac:dyDescent="0.35">
      <c r="B22">
        <v>400</v>
      </c>
      <c r="C22">
        <v>1.4285714285714286</v>
      </c>
    </row>
    <row r="23" spans="2:3" x14ac:dyDescent="0.35">
      <c r="B23">
        <v>400</v>
      </c>
      <c r="C23">
        <v>1.4541387024608501</v>
      </c>
    </row>
    <row r="24" spans="2:3" x14ac:dyDescent="0.35">
      <c r="B24">
        <v>400</v>
      </c>
      <c r="C24">
        <v>4.0339702760084926</v>
      </c>
    </row>
    <row r="25" spans="2:3" x14ac:dyDescent="0.35">
      <c r="B25">
        <v>400</v>
      </c>
      <c r="C25">
        <v>0.86625086625086634</v>
      </c>
    </row>
    <row r="26" spans="2:3" x14ac:dyDescent="0.35">
      <c r="B26">
        <v>400</v>
      </c>
      <c r="C26">
        <v>1.44</v>
      </c>
    </row>
    <row r="27" spans="2:3" x14ac:dyDescent="0.35">
      <c r="B27">
        <v>400</v>
      </c>
      <c r="C27">
        <v>2.2084195997239475</v>
      </c>
    </row>
    <row r="28" spans="2:3" x14ac:dyDescent="0.35">
      <c r="B28">
        <v>300</v>
      </c>
      <c r="C28">
        <v>0.75829972924081168</v>
      </c>
    </row>
    <row r="29" spans="2:3" x14ac:dyDescent="0.35">
      <c r="B29">
        <v>300</v>
      </c>
      <c r="C29">
        <v>0.91140707093363293</v>
      </c>
    </row>
    <row r="30" spans="2:3" x14ac:dyDescent="0.35">
      <c r="B30">
        <v>300</v>
      </c>
      <c r="C30">
        <v>1.8415850567276855</v>
      </c>
    </row>
    <row r="31" spans="2:3" x14ac:dyDescent="0.35">
      <c r="B31">
        <v>300</v>
      </c>
      <c r="C31">
        <v>5.6696621685351971</v>
      </c>
    </row>
    <row r="32" spans="2:3" x14ac:dyDescent="0.35">
      <c r="B32">
        <v>300</v>
      </c>
      <c r="C32">
        <v>10.914099674430254</v>
      </c>
    </row>
    <row r="33" spans="2:3" x14ac:dyDescent="0.35">
      <c r="B33">
        <v>300</v>
      </c>
      <c r="C33">
        <v>18.381641556935165</v>
      </c>
    </row>
    <row r="34" spans="2:3" x14ac:dyDescent="0.35">
      <c r="B34">
        <v>300</v>
      </c>
      <c r="C34">
        <v>18.917772769012444</v>
      </c>
    </row>
    <row r="35" spans="2:3" x14ac:dyDescent="0.35">
      <c r="B35">
        <v>300</v>
      </c>
      <c r="C35">
        <v>10.519614144029161</v>
      </c>
    </row>
    <row r="36" spans="2:3" x14ac:dyDescent="0.35">
      <c r="B36">
        <v>300</v>
      </c>
      <c r="C36">
        <v>11.815263867731835</v>
      </c>
    </row>
    <row r="37" spans="2:3" x14ac:dyDescent="0.35">
      <c r="B37">
        <v>300</v>
      </c>
      <c r="C37">
        <v>13.950352967316865</v>
      </c>
    </row>
    <row r="38" spans="2:3" x14ac:dyDescent="0.35">
      <c r="B38">
        <v>300</v>
      </c>
      <c r="C38">
        <v>19.260175896053394</v>
      </c>
    </row>
    <row r="39" spans="2:3" x14ac:dyDescent="0.35">
      <c r="B39">
        <v>300</v>
      </c>
      <c r="C39">
        <v>15.184834329642092</v>
      </c>
    </row>
    <row r="40" spans="2:3" x14ac:dyDescent="0.35">
      <c r="B40">
        <v>300</v>
      </c>
      <c r="C40">
        <v>21.092417348337118</v>
      </c>
    </row>
    <row r="41" spans="2:3" x14ac:dyDescent="0.35">
      <c r="B41">
        <v>300</v>
      </c>
      <c r="C41">
        <v>29.676540687776647</v>
      </c>
    </row>
    <row r="42" spans="2:3" x14ac:dyDescent="0.35">
      <c r="B42">
        <v>300</v>
      </c>
      <c r="C42">
        <v>0.54376297310328658</v>
      </c>
    </row>
    <row r="43" spans="2:3" x14ac:dyDescent="0.35">
      <c r="B43">
        <v>300</v>
      </c>
      <c r="C43">
        <v>1.0152650859935122</v>
      </c>
    </row>
    <row r="44" spans="2:3" x14ac:dyDescent="0.35">
      <c r="B44">
        <v>300</v>
      </c>
      <c r="C44">
        <v>1.1488525973084478</v>
      </c>
    </row>
    <row r="45" spans="2:3" x14ac:dyDescent="0.35">
      <c r="B45">
        <v>300</v>
      </c>
      <c r="C45">
        <v>2.1295804242790743</v>
      </c>
    </row>
    <row r="46" spans="2:3" x14ac:dyDescent="0.35">
      <c r="B46">
        <v>300</v>
      </c>
      <c r="C46">
        <v>3.3286403699142126</v>
      </c>
    </row>
    <row r="47" spans="2:3" x14ac:dyDescent="0.35">
      <c r="B47">
        <v>300</v>
      </c>
      <c r="C47">
        <v>0.88552532855417887</v>
      </c>
    </row>
    <row r="48" spans="2:3" x14ac:dyDescent="0.35">
      <c r="B48">
        <v>300</v>
      </c>
      <c r="C48">
        <v>1.8709885156166153</v>
      </c>
    </row>
    <row r="49" spans="2:3" x14ac:dyDescent="0.35">
      <c r="B49">
        <v>300</v>
      </c>
      <c r="C49">
        <v>1.9044737686925275</v>
      </c>
    </row>
    <row r="50" spans="2:3" x14ac:dyDescent="0.35">
      <c r="B50">
        <v>300</v>
      </c>
      <c r="C50">
        <v>5.283258441125473</v>
      </c>
    </row>
    <row r="51" spans="2:3" x14ac:dyDescent="0.35">
      <c r="B51">
        <v>300</v>
      </c>
      <c r="C51">
        <v>1.1345217956788207</v>
      </c>
    </row>
    <row r="52" spans="2:3" x14ac:dyDescent="0.35">
      <c r="B52">
        <v>300</v>
      </c>
      <c r="C52">
        <v>1.8859564237415478</v>
      </c>
    </row>
    <row r="53" spans="2:3" x14ac:dyDescent="0.35">
      <c r="B53">
        <v>300</v>
      </c>
      <c r="C53">
        <v>2.8923493961223037</v>
      </c>
    </row>
    <row r="54" spans="2:3" x14ac:dyDescent="0.35">
      <c r="B54">
        <v>250</v>
      </c>
      <c r="C54">
        <v>0.91766780890077759</v>
      </c>
    </row>
    <row r="55" spans="2:3" x14ac:dyDescent="0.35">
      <c r="B55">
        <v>250</v>
      </c>
      <c r="C55">
        <v>1.1029529585058557</v>
      </c>
    </row>
    <row r="56" spans="2:3" x14ac:dyDescent="0.35">
      <c r="B56">
        <v>250</v>
      </c>
      <c r="C56">
        <v>2.2286218216161742</v>
      </c>
    </row>
    <row r="57" spans="2:3" x14ac:dyDescent="0.35">
      <c r="B57">
        <v>250</v>
      </c>
      <c r="C57">
        <v>6.8612268457701928</v>
      </c>
    </row>
    <row r="58" spans="2:3" x14ac:dyDescent="0.35">
      <c r="B58">
        <v>250</v>
      </c>
      <c r="C58">
        <v>13.207861678107623</v>
      </c>
    </row>
    <row r="59" spans="2:3" x14ac:dyDescent="0.35">
      <c r="B59">
        <v>250</v>
      </c>
      <c r="C59">
        <v>22.244819668391788</v>
      </c>
    </row>
    <row r="60" spans="2:3" x14ac:dyDescent="0.35">
      <c r="B60">
        <v>250</v>
      </c>
      <c r="C60">
        <v>22.893626908719877</v>
      </c>
    </row>
    <row r="61" spans="2:3" x14ac:dyDescent="0.35">
      <c r="B61">
        <v>250</v>
      </c>
      <c r="C61">
        <v>12.730469087332645</v>
      </c>
    </row>
    <row r="62" spans="2:3" x14ac:dyDescent="0.35">
      <c r="B62">
        <v>250</v>
      </c>
      <c r="C62">
        <v>14.298419064373387</v>
      </c>
    </row>
    <row r="63" spans="2:3" x14ac:dyDescent="0.35">
      <c r="B63">
        <v>250</v>
      </c>
      <c r="C63">
        <v>16.882229212618764</v>
      </c>
    </row>
    <row r="64" spans="2:3" x14ac:dyDescent="0.35">
      <c r="B64">
        <v>250</v>
      </c>
      <c r="C64">
        <v>23.30799119666051</v>
      </c>
    </row>
    <row r="65" spans="2:3" x14ac:dyDescent="0.35">
      <c r="B65">
        <v>250</v>
      </c>
      <c r="C65">
        <v>18.376155378236692</v>
      </c>
    </row>
    <row r="66" spans="2:3" x14ac:dyDescent="0.35">
      <c r="B66">
        <v>250</v>
      </c>
      <c r="C66">
        <v>25.525305714994502</v>
      </c>
    </row>
    <row r="67" spans="2:3" x14ac:dyDescent="0.35">
      <c r="B67">
        <v>250</v>
      </c>
      <c r="C67">
        <v>35.913511529236452</v>
      </c>
    </row>
    <row r="68" spans="2:3" x14ac:dyDescent="0.35">
      <c r="B68">
        <v>250</v>
      </c>
      <c r="C68">
        <v>0.65804293058187435</v>
      </c>
    </row>
    <row r="69" spans="2:3" x14ac:dyDescent="0.35">
      <c r="B69">
        <v>250</v>
      </c>
      <c r="C69">
        <v>1.2286382956379183</v>
      </c>
    </row>
    <row r="70" spans="2:3" x14ac:dyDescent="0.35">
      <c r="B70">
        <v>250</v>
      </c>
      <c r="C70">
        <v>1.3903012292744867</v>
      </c>
    </row>
    <row r="71" spans="2:3" x14ac:dyDescent="0.35">
      <c r="B71">
        <v>250</v>
      </c>
      <c r="C71">
        <v>2.5771437420697798</v>
      </c>
    </row>
    <row r="72" spans="2:3" x14ac:dyDescent="0.35">
      <c r="B72">
        <v>250</v>
      </c>
      <c r="C72">
        <v>4.0282041481618549</v>
      </c>
    </row>
    <row r="73" spans="2:3" x14ac:dyDescent="0.35">
      <c r="B73">
        <v>250</v>
      </c>
      <c r="C73">
        <v>1.0716317791568051</v>
      </c>
    </row>
    <row r="74" spans="2:3" x14ac:dyDescent="0.35">
      <c r="B74">
        <v>250</v>
      </c>
      <c r="C74">
        <v>2.2642048591041637</v>
      </c>
    </row>
    <row r="75" spans="2:3" x14ac:dyDescent="0.35">
      <c r="B75">
        <v>250</v>
      </c>
      <c r="C75">
        <v>2.3047275411462964</v>
      </c>
    </row>
    <row r="76" spans="2:3" x14ac:dyDescent="0.35">
      <c r="B76">
        <v>250</v>
      </c>
      <c r="C76">
        <v>6.3936145702941349</v>
      </c>
    </row>
    <row r="77" spans="2:3" x14ac:dyDescent="0.35">
      <c r="B77">
        <v>250</v>
      </c>
      <c r="C77">
        <v>1.3729585943978819</v>
      </c>
    </row>
    <row r="78" spans="2:3" x14ac:dyDescent="0.35">
      <c r="B78">
        <v>250</v>
      </c>
      <c r="C78">
        <v>2.2823184979769966</v>
      </c>
    </row>
    <row r="79" spans="2:3" x14ac:dyDescent="0.35">
      <c r="B79">
        <v>250</v>
      </c>
      <c r="C79">
        <v>3.5002200720450838</v>
      </c>
    </row>
    <row r="80" spans="2:3" x14ac:dyDescent="0.35">
      <c r="B80">
        <v>180</v>
      </c>
      <c r="C80">
        <v>1.3489956208894072</v>
      </c>
    </row>
    <row r="81" spans="2:3" x14ac:dyDescent="0.35">
      <c r="B81">
        <v>180</v>
      </c>
      <c r="C81">
        <v>1.6213696248685683</v>
      </c>
    </row>
    <row r="82" spans="2:3" x14ac:dyDescent="0.35">
      <c r="B82">
        <v>180</v>
      </c>
      <c r="C82">
        <v>3.2761322221599882</v>
      </c>
    </row>
    <row r="83" spans="2:3" x14ac:dyDescent="0.35">
      <c r="B83">
        <v>180</v>
      </c>
      <c r="C83">
        <v>10.086182471584992</v>
      </c>
    </row>
    <row r="84" spans="2:3" x14ac:dyDescent="0.35">
      <c r="B84">
        <v>180</v>
      </c>
      <c r="C84">
        <v>19.41590125780111</v>
      </c>
    </row>
    <row r="85" spans="2:3" x14ac:dyDescent="0.35">
      <c r="B85">
        <v>180</v>
      </c>
      <c r="C85">
        <v>32.700465276296605</v>
      </c>
    </row>
    <row r="86" spans="2:3" x14ac:dyDescent="0.35">
      <c r="B86">
        <v>180</v>
      </c>
      <c r="C86">
        <v>33.654228846855261</v>
      </c>
    </row>
    <row r="87" spans="2:3" x14ac:dyDescent="0.35">
      <c r="B87">
        <v>180</v>
      </c>
      <c r="C87">
        <v>18.714121694266126</v>
      </c>
    </row>
    <row r="88" spans="2:3" x14ac:dyDescent="0.35">
      <c r="B88">
        <v>180</v>
      </c>
      <c r="C88">
        <v>21.019049068078267</v>
      </c>
    </row>
    <row r="89" spans="2:3" x14ac:dyDescent="0.35">
      <c r="B89">
        <v>180</v>
      </c>
      <c r="C89">
        <v>24.817317397189388</v>
      </c>
    </row>
    <row r="90" spans="2:3" x14ac:dyDescent="0.35">
      <c r="B90">
        <v>180</v>
      </c>
      <c r="C90">
        <v>34.26335516082549</v>
      </c>
    </row>
    <row r="91" spans="2:3" x14ac:dyDescent="0.35">
      <c r="B91">
        <v>180</v>
      </c>
      <c r="C91">
        <v>27.013427836940672</v>
      </c>
    </row>
    <row r="92" spans="2:3" x14ac:dyDescent="0.35">
      <c r="B92">
        <v>180</v>
      </c>
      <c r="C92">
        <v>37.522865352154945</v>
      </c>
    </row>
    <row r="93" spans="2:3" x14ac:dyDescent="0.35">
      <c r="B93">
        <v>180</v>
      </c>
      <c r="C93">
        <v>52.793798925706376</v>
      </c>
    </row>
    <row r="94" spans="2:3" x14ac:dyDescent="0.35">
      <c r="B94">
        <v>180</v>
      </c>
      <c r="C94">
        <v>0.9673402761893789</v>
      </c>
    </row>
    <row r="95" spans="2:3" x14ac:dyDescent="0.35">
      <c r="B95">
        <v>180</v>
      </c>
      <c r="C95">
        <v>1.8061303495628935</v>
      </c>
    </row>
    <row r="96" spans="2:3" x14ac:dyDescent="0.35">
      <c r="B96">
        <v>180</v>
      </c>
      <c r="C96">
        <v>2.0437790797685378</v>
      </c>
    </row>
    <row r="97" spans="2:3" x14ac:dyDescent="0.35">
      <c r="B97">
        <v>180</v>
      </c>
      <c r="C97">
        <v>3.7884685381075331</v>
      </c>
    </row>
    <row r="98" spans="2:3" x14ac:dyDescent="0.35">
      <c r="B98">
        <v>180</v>
      </c>
      <c r="C98">
        <v>5.9215651929950592</v>
      </c>
    </row>
    <row r="99" spans="2:3" x14ac:dyDescent="0.35">
      <c r="B99">
        <v>180</v>
      </c>
      <c r="C99">
        <v>1.575326674060942</v>
      </c>
    </row>
    <row r="100" spans="2:3" x14ac:dyDescent="0.35">
      <c r="B100">
        <v>180</v>
      </c>
      <c r="C100">
        <v>3.328440215623047</v>
      </c>
    </row>
    <row r="101" spans="2:3" x14ac:dyDescent="0.35">
      <c r="B101">
        <v>180</v>
      </c>
      <c r="C101">
        <v>3.3880096154552271</v>
      </c>
    </row>
    <row r="102" spans="2:3" x14ac:dyDescent="0.35">
      <c r="B102">
        <v>180</v>
      </c>
      <c r="C102">
        <v>9.3987802267062683</v>
      </c>
    </row>
    <row r="103" spans="2:3" x14ac:dyDescent="0.35">
      <c r="B103">
        <v>180</v>
      </c>
      <c r="C103">
        <v>2.0182849540333794</v>
      </c>
    </row>
    <row r="104" spans="2:3" x14ac:dyDescent="0.35">
      <c r="B104">
        <v>180</v>
      </c>
      <c r="C104">
        <v>3.3550677373480315</v>
      </c>
    </row>
    <row r="105" spans="2:3" x14ac:dyDescent="0.35">
      <c r="B105">
        <v>180</v>
      </c>
      <c r="C105">
        <v>5.1454148260839379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workbookViewId="0">
      <selection activeCell="B4" sqref="B4"/>
    </sheetView>
  </sheetViews>
  <sheetFormatPr defaultRowHeight="14.5" x14ac:dyDescent="0.35"/>
  <cols>
    <col min="2" max="5" width="9.08984375" customWidth="1"/>
  </cols>
  <sheetData>
    <row r="1" spans="1:12" x14ac:dyDescent="0.35">
      <c r="B1" t="s">
        <v>18</v>
      </c>
      <c r="G1">
        <v>400</v>
      </c>
      <c r="H1">
        <v>300</v>
      </c>
      <c r="I1">
        <v>250</v>
      </c>
      <c r="J1">
        <v>180</v>
      </c>
      <c r="L1">
        <f>COUNT(B3:B30)</f>
        <v>27</v>
      </c>
    </row>
    <row r="2" spans="1:12" x14ac:dyDescent="0.35">
      <c r="B2">
        <v>400</v>
      </c>
      <c r="C2">
        <v>300</v>
      </c>
      <c r="D2">
        <v>250</v>
      </c>
      <c r="E2">
        <v>180</v>
      </c>
      <c r="G2" t="s">
        <v>23</v>
      </c>
    </row>
    <row r="3" spans="1:12" x14ac:dyDescent="0.35">
      <c r="A3">
        <v>0.5</v>
      </c>
      <c r="B3" t="s">
        <v>17</v>
      </c>
      <c r="C3" t="s">
        <v>17</v>
      </c>
      <c r="D3" t="s">
        <v>17</v>
      </c>
      <c r="E3" t="s">
        <v>17</v>
      </c>
      <c r="G3">
        <f>COUNTIF(B4:B31,"&lt;=2")</f>
        <v>13</v>
      </c>
      <c r="H3">
        <f t="shared" ref="H3:J3" si="0">COUNTIF(C4:C31,"&lt;=2")</f>
        <v>12</v>
      </c>
      <c r="I3">
        <f t="shared" si="0"/>
        <v>8</v>
      </c>
      <c r="J3">
        <f t="shared" si="0"/>
        <v>6</v>
      </c>
    </row>
    <row r="4" spans="1:12" x14ac:dyDescent="0.35">
      <c r="A4">
        <v>1</v>
      </c>
      <c r="B4">
        <f>Sheet1!AC4</f>
        <v>0.57899090157154676</v>
      </c>
      <c r="C4">
        <f>Sheet1!AD4</f>
        <v>0.75829972924081168</v>
      </c>
      <c r="D4">
        <f>Sheet1!AE4</f>
        <v>0.91766780890077759</v>
      </c>
      <c r="E4">
        <f>Sheet1!AF4</f>
        <v>1.3489956208894072</v>
      </c>
      <c r="G4" s="11">
        <f>G3/28</f>
        <v>0.4642857142857143</v>
      </c>
      <c r="H4" s="11">
        <f t="shared" ref="H4:J4" si="1">H3/28</f>
        <v>0.42857142857142855</v>
      </c>
      <c r="I4" s="11">
        <f t="shared" si="1"/>
        <v>0.2857142857142857</v>
      </c>
      <c r="J4" s="11">
        <f t="shared" si="1"/>
        <v>0.21428571428571427</v>
      </c>
    </row>
    <row r="5" spans="1:12" x14ac:dyDescent="0.35">
      <c r="A5">
        <v>1.5</v>
      </c>
      <c r="B5">
        <f>Sheet1!AC5</f>
        <v>0.6958942240779401</v>
      </c>
      <c r="C5">
        <f>Sheet1!AD5</f>
        <v>0.91140707093363293</v>
      </c>
      <c r="D5">
        <f>Sheet1!AE5</f>
        <v>1.1029529585058557</v>
      </c>
      <c r="E5">
        <f>Sheet1!AF5</f>
        <v>1.6213696248685683</v>
      </c>
    </row>
    <row r="6" spans="1:12" x14ac:dyDescent="0.35">
      <c r="A6">
        <v>2</v>
      </c>
      <c r="B6">
        <f>Sheet1!AC6</f>
        <v>1.4061207609594706</v>
      </c>
      <c r="C6">
        <f>Sheet1!AD6</f>
        <v>1.8415850567276855</v>
      </c>
      <c r="D6">
        <f>Sheet1!AE6</f>
        <v>2.2286218216161742</v>
      </c>
      <c r="E6">
        <f>Sheet1!AF6</f>
        <v>3.2761322221599882</v>
      </c>
      <c r="G6" t="s">
        <v>24</v>
      </c>
    </row>
    <row r="7" spans="1:12" x14ac:dyDescent="0.35">
      <c r="B7">
        <f>Sheet1!AC7</f>
        <v>4.329004329004329</v>
      </c>
      <c r="C7">
        <f>Sheet1!AD7</f>
        <v>5.6696621685351971</v>
      </c>
      <c r="D7">
        <f>Sheet1!AE7</f>
        <v>6.8612268457701928</v>
      </c>
      <c r="E7">
        <f>Sheet1!AF7</f>
        <v>10.086182471584992</v>
      </c>
      <c r="G7">
        <f>COUNTIF(B4:B31,"&lt;+1")</f>
        <v>8</v>
      </c>
      <c r="H7">
        <f t="shared" ref="H7:J7" si="2">COUNTIF(C4:C31,"&lt;+1")</f>
        <v>5</v>
      </c>
      <c r="I7">
        <f t="shared" si="2"/>
        <v>3</v>
      </c>
      <c r="J7">
        <f t="shared" si="2"/>
        <v>2</v>
      </c>
    </row>
    <row r="8" spans="1:12" x14ac:dyDescent="0.35">
      <c r="B8">
        <f>Sheet1!AC8</f>
        <v>8.3333333333333339</v>
      </c>
      <c r="C8">
        <f>Sheet1!AD8</f>
        <v>10.914099674430254</v>
      </c>
      <c r="D8">
        <f>Sheet1!AE8</f>
        <v>13.207861678107623</v>
      </c>
      <c r="E8">
        <f>Sheet1!AF8</f>
        <v>19.41590125780111</v>
      </c>
      <c r="G8" s="11">
        <f>G7/28</f>
        <v>0.2857142857142857</v>
      </c>
      <c r="H8" s="11">
        <f t="shared" ref="H8:J8" si="3">H7/28</f>
        <v>0.17857142857142858</v>
      </c>
      <c r="I8" s="11">
        <f t="shared" si="3"/>
        <v>0.10714285714285714</v>
      </c>
      <c r="J8" s="11">
        <f t="shared" si="3"/>
        <v>7.1428571428571425E-2</v>
      </c>
    </row>
    <row r="9" spans="1:12" x14ac:dyDescent="0.35">
      <c r="B9">
        <f>Sheet1!AC9</f>
        <v>14.035087719298245</v>
      </c>
      <c r="C9">
        <f>Sheet1!AD9</f>
        <v>18.381641556935165</v>
      </c>
      <c r="D9">
        <f>Sheet1!AE9</f>
        <v>22.244819668391788</v>
      </c>
      <c r="E9">
        <f>Sheet1!AF9</f>
        <v>32.700465276296605</v>
      </c>
    </row>
    <row r="10" spans="1:12" x14ac:dyDescent="0.35">
      <c r="A10" t="s">
        <v>16</v>
      </c>
      <c r="B10">
        <f>Sheet1!AC10</f>
        <v>14.444444444444446</v>
      </c>
      <c r="C10">
        <f>Sheet1!AD10</f>
        <v>18.917772769012444</v>
      </c>
      <c r="D10">
        <f>Sheet1!AE10</f>
        <v>22.893626908719877</v>
      </c>
      <c r="E10">
        <f>Sheet1!AF10</f>
        <v>33.654228846855261</v>
      </c>
    </row>
    <row r="11" spans="1:12" x14ac:dyDescent="0.35">
      <c r="B11">
        <f>Sheet1!AC11</f>
        <v>8.0321285140562235</v>
      </c>
      <c r="C11">
        <f>Sheet1!AD11</f>
        <v>10.519614144029161</v>
      </c>
      <c r="D11">
        <f>Sheet1!AE11</f>
        <v>12.730469087332645</v>
      </c>
      <c r="E11">
        <f>Sheet1!AF11</f>
        <v>18.714121694266126</v>
      </c>
      <c r="G11" t="s">
        <v>22</v>
      </c>
      <c r="H11" t="s">
        <v>25</v>
      </c>
      <c r="I11" t="s">
        <v>26</v>
      </c>
    </row>
    <row r="12" spans="1:12" x14ac:dyDescent="0.35">
      <c r="B12">
        <f>Sheet1!AC12</f>
        <v>9.0214067278287473</v>
      </c>
      <c r="C12">
        <f>Sheet1!AD12</f>
        <v>11.815263867731835</v>
      </c>
      <c r="D12">
        <f>Sheet1!AE12</f>
        <v>14.298419064373387</v>
      </c>
      <c r="E12">
        <f>Sheet1!AF12</f>
        <v>21.019049068078267</v>
      </c>
      <c r="G12">
        <v>400</v>
      </c>
      <c r="H12" s="9">
        <f>G4</f>
        <v>0.4642857142857143</v>
      </c>
      <c r="I12">
        <f>H12*100</f>
        <v>46.428571428571431</v>
      </c>
    </row>
    <row r="13" spans="1:12" x14ac:dyDescent="0.35">
      <c r="B13">
        <f>Sheet1!AC13</f>
        <v>10.651629072681706</v>
      </c>
      <c r="C13">
        <f>Sheet1!AD13</f>
        <v>13.950352967316865</v>
      </c>
      <c r="D13">
        <f>Sheet1!AE13</f>
        <v>16.882229212618764</v>
      </c>
      <c r="E13">
        <f>Sheet1!AF13</f>
        <v>24.817317397189388</v>
      </c>
      <c r="G13">
        <v>300</v>
      </c>
      <c r="H13" s="9">
        <f>H4</f>
        <v>0.42857142857142855</v>
      </c>
      <c r="I13">
        <f t="shared" ref="I13:I19" si="4">H13*100</f>
        <v>42.857142857142854</v>
      </c>
    </row>
    <row r="14" spans="1:12" x14ac:dyDescent="0.35">
      <c r="B14">
        <f>Sheet1!AC14</f>
        <v>14.705882352941178</v>
      </c>
      <c r="C14">
        <f>Sheet1!AD14</f>
        <v>19.260175896053394</v>
      </c>
      <c r="D14">
        <f>Sheet1!AE14</f>
        <v>23.30799119666051</v>
      </c>
      <c r="E14">
        <f>Sheet1!AF14</f>
        <v>34.26335516082549</v>
      </c>
      <c r="G14">
        <v>250</v>
      </c>
      <c r="H14" s="9">
        <f>I4</f>
        <v>0.2857142857142857</v>
      </c>
      <c r="I14">
        <f t="shared" si="4"/>
        <v>28.571428571428569</v>
      </c>
    </row>
    <row r="15" spans="1:12" x14ac:dyDescent="0.35">
      <c r="B15">
        <f>Sheet1!AC15</f>
        <v>11.594202898550725</v>
      </c>
      <c r="C15">
        <f>Sheet1!AD15</f>
        <v>15.184834329642092</v>
      </c>
      <c r="D15">
        <f>Sheet1!AE15</f>
        <v>18.376155378236692</v>
      </c>
      <c r="E15">
        <f>Sheet1!AF15</f>
        <v>27.013427836940672</v>
      </c>
      <c r="G15">
        <v>180</v>
      </c>
      <c r="H15" s="9">
        <f>J4</f>
        <v>0.21428571428571427</v>
      </c>
      <c r="I15">
        <f t="shared" si="4"/>
        <v>21.428571428571427</v>
      </c>
    </row>
    <row r="16" spans="1:12" x14ac:dyDescent="0.35">
      <c r="B16">
        <f>Sheet1!AC16</f>
        <v>16.104868913857679</v>
      </c>
      <c r="C16">
        <f>Sheet1!AD16</f>
        <v>21.092417348337118</v>
      </c>
      <c r="D16">
        <f>Sheet1!AE16</f>
        <v>25.525305714994502</v>
      </c>
      <c r="E16">
        <f>Sheet1!AF16</f>
        <v>37.522865352154945</v>
      </c>
      <c r="G16">
        <v>400</v>
      </c>
      <c r="H16" s="9">
        <f>G8</f>
        <v>0.2857142857142857</v>
      </c>
      <c r="I16">
        <f t="shared" si="4"/>
        <v>28.571428571428569</v>
      </c>
    </row>
    <row r="17" spans="2:9" x14ac:dyDescent="0.35">
      <c r="B17">
        <f>Sheet1!AC17</f>
        <v>22.659176029962548</v>
      </c>
      <c r="C17">
        <f>Sheet1!AD17</f>
        <v>29.676540687776647</v>
      </c>
      <c r="D17">
        <f>Sheet1!AE17</f>
        <v>35.913511529236452</v>
      </c>
      <c r="E17">
        <f>Sheet1!AF17</f>
        <v>52.793798925706376</v>
      </c>
      <c r="G17">
        <v>300</v>
      </c>
      <c r="H17" s="9">
        <f>H8</f>
        <v>0.17857142857142858</v>
      </c>
      <c r="I17">
        <f t="shared" si="4"/>
        <v>17.857142857142858</v>
      </c>
    </row>
    <row r="18" spans="2:9" x14ac:dyDescent="0.35">
      <c r="B18">
        <f>Sheet1!AC18</f>
        <v>0.41518386714116245</v>
      </c>
      <c r="C18">
        <f>Sheet1!AD18</f>
        <v>0.54376297310328658</v>
      </c>
      <c r="D18">
        <f>Sheet1!AE18</f>
        <v>0.65804293058187435</v>
      </c>
      <c r="E18">
        <f>Sheet1!AF18</f>
        <v>0.9673402761893789</v>
      </c>
      <c r="G18">
        <v>250</v>
      </c>
      <c r="H18" s="9">
        <f>I8</f>
        <v>0.10714285714285714</v>
      </c>
      <c r="I18">
        <f t="shared" si="4"/>
        <v>10.714285714285714</v>
      </c>
    </row>
    <row r="19" spans="2:9" x14ac:dyDescent="0.35">
      <c r="B19">
        <f>Sheet1!AC19</f>
        <v>0.77519379844961234</v>
      </c>
      <c r="C19">
        <f>Sheet1!AD19</f>
        <v>1.0152650859935122</v>
      </c>
      <c r="D19">
        <f>Sheet1!AE19</f>
        <v>1.2286382956379183</v>
      </c>
      <c r="E19">
        <f>Sheet1!AF19</f>
        <v>1.8061303495628935</v>
      </c>
      <c r="G19">
        <v>180</v>
      </c>
      <c r="H19" s="9">
        <f>J8</f>
        <v>7.1428571428571425E-2</v>
      </c>
      <c r="I19">
        <f t="shared" si="4"/>
        <v>7.1428571428571423</v>
      </c>
    </row>
    <row r="20" spans="2:9" x14ac:dyDescent="0.35">
      <c r="B20">
        <f>Sheet1!AC20</f>
        <v>0.8771929824561403</v>
      </c>
      <c r="C20">
        <f>Sheet1!AD20</f>
        <v>1.1488525973084478</v>
      </c>
      <c r="D20">
        <f>Sheet1!AE20</f>
        <v>1.3903012292744867</v>
      </c>
      <c r="E20">
        <f>Sheet1!AF20</f>
        <v>2.0437790797685378</v>
      </c>
    </row>
    <row r="21" spans="2:9" x14ac:dyDescent="0.35">
      <c r="B21">
        <f>Sheet1!AC21</f>
        <v>1.6260162601626016</v>
      </c>
      <c r="C21">
        <f>Sheet1!AD21</f>
        <v>2.1295804242790743</v>
      </c>
      <c r="D21">
        <f>Sheet1!AE21</f>
        <v>2.5771437420697798</v>
      </c>
      <c r="E21">
        <f>Sheet1!AF21</f>
        <v>3.7884685381075331</v>
      </c>
    </row>
    <row r="22" spans="2:9" x14ac:dyDescent="0.35">
      <c r="B22">
        <f>Sheet1!AC22</f>
        <v>2.541544477028348</v>
      </c>
      <c r="C22">
        <f>Sheet1!AD22</f>
        <v>3.3286403699142126</v>
      </c>
      <c r="D22">
        <f>Sheet1!AE22</f>
        <v>4.0282041481618549</v>
      </c>
      <c r="E22">
        <f>Sheet1!AF22</f>
        <v>5.9215651929950592</v>
      </c>
    </row>
    <row r="23" spans="2:9" x14ac:dyDescent="0.35">
      <c r="B23">
        <f>Sheet1!AC23</f>
        <v>0.67613252197430695</v>
      </c>
      <c r="C23">
        <f>Sheet1!AD23</f>
        <v>0.88552532855417887</v>
      </c>
      <c r="D23">
        <f>Sheet1!AE23</f>
        <v>1.0716317791568051</v>
      </c>
      <c r="E23">
        <f>Sheet1!AF23</f>
        <v>1.575326674060942</v>
      </c>
    </row>
    <row r="24" spans="2:9" x14ac:dyDescent="0.35">
      <c r="B24">
        <f>Sheet1!AC24</f>
        <v>1.4285714285714286</v>
      </c>
      <c r="C24">
        <f>Sheet1!AD24</f>
        <v>1.8709885156166153</v>
      </c>
      <c r="D24">
        <f>Sheet1!AE24</f>
        <v>2.2642048591041637</v>
      </c>
      <c r="E24">
        <f>Sheet1!AF24</f>
        <v>3.328440215623047</v>
      </c>
    </row>
    <row r="25" spans="2:9" x14ac:dyDescent="0.35">
      <c r="B25">
        <f>Sheet1!AC25</f>
        <v>1.4541387024608501</v>
      </c>
      <c r="C25">
        <f>Sheet1!AD25</f>
        <v>1.9044737686925275</v>
      </c>
      <c r="D25">
        <f>Sheet1!AE25</f>
        <v>2.3047275411462964</v>
      </c>
      <c r="E25">
        <f>Sheet1!AF25</f>
        <v>3.3880096154552271</v>
      </c>
    </row>
    <row r="26" spans="2:9" x14ac:dyDescent="0.35">
      <c r="B26">
        <f>Sheet1!AC26</f>
        <v>4.0339702760084926</v>
      </c>
      <c r="C26">
        <f>Sheet1!AD26</f>
        <v>5.283258441125473</v>
      </c>
      <c r="D26">
        <f>Sheet1!AE26</f>
        <v>6.3936145702941349</v>
      </c>
      <c r="E26">
        <f>Sheet1!AF26</f>
        <v>9.3987802267062683</v>
      </c>
    </row>
    <row r="27" spans="2:9" x14ac:dyDescent="0.35">
      <c r="B27">
        <f>Sheet1!AC27</f>
        <v>0.86625086625086634</v>
      </c>
      <c r="C27">
        <f>Sheet1!AD27</f>
        <v>1.1345217956788207</v>
      </c>
      <c r="D27">
        <f>Sheet1!AE27</f>
        <v>1.3729585943978819</v>
      </c>
      <c r="E27">
        <f>Sheet1!AF27</f>
        <v>2.0182849540333794</v>
      </c>
    </row>
    <row r="28" spans="2:9" x14ac:dyDescent="0.35">
      <c r="B28">
        <f>Sheet1!AC28</f>
        <v>1.44</v>
      </c>
      <c r="C28">
        <f>Sheet1!AD28</f>
        <v>1.8859564237415478</v>
      </c>
      <c r="D28">
        <f>Sheet1!AE28</f>
        <v>2.2823184979769966</v>
      </c>
      <c r="E28">
        <f>Sheet1!AF28</f>
        <v>3.3550677373480315</v>
      </c>
    </row>
    <row r="29" spans="2:9" x14ac:dyDescent="0.35">
      <c r="B29">
        <f>Sheet1!AC29</f>
        <v>2.2084195997239475</v>
      </c>
      <c r="C29">
        <f>Sheet1!AD29</f>
        <v>2.8923493961223037</v>
      </c>
      <c r="D29">
        <f>Sheet1!AE29</f>
        <v>3.5002200720450838</v>
      </c>
      <c r="E29">
        <f>Sheet1!AF29</f>
        <v>5.1454148260839379</v>
      </c>
    </row>
    <row r="30" spans="2:9" x14ac:dyDescent="0.35">
      <c r="B30">
        <f>Sheet1!AC30</f>
        <v>5.9590301924152236</v>
      </c>
      <c r="C30">
        <f>Sheet1!AD30</f>
        <v>7.8044939379550877</v>
      </c>
      <c r="D30">
        <f>Sheet1!AE30</f>
        <v>9.4447255820504825</v>
      </c>
      <c r="E30">
        <f>Sheet1!AF30</f>
        <v>13.883993016982744</v>
      </c>
    </row>
    <row r="31" spans="2:9" x14ac:dyDescent="0.35">
      <c r="B31">
        <f>Sheet1!AC31</f>
        <v>0.24269569772908936</v>
      </c>
      <c r="C31">
        <f>Sheet1!AD31</f>
        <v>0.31785660426848117</v>
      </c>
      <c r="D31">
        <f>Sheet1!AE31</f>
        <v>0.38465894465731537</v>
      </c>
      <c r="E31">
        <f>Sheet1!AF31</f>
        <v>0.56545868433613711</v>
      </c>
    </row>
  </sheetData>
  <sortState xmlns:xlrd2="http://schemas.microsoft.com/office/spreadsheetml/2017/richdata2" ref="E3:E30">
    <sortCondition ref="E3:E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7" sqref="G27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Sheet9</vt:lpstr>
      <vt:lpstr>Sheet2</vt:lpstr>
      <vt:lpstr>Sheet3</vt:lpstr>
    </vt:vector>
  </TitlesOfParts>
  <Company>Rhodes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Ripley</dc:creator>
  <cp:lastModifiedBy>Zintle Faltein</cp:lastModifiedBy>
  <cp:lastPrinted>2018-01-22T10:11:59Z</cp:lastPrinted>
  <dcterms:created xsi:type="dcterms:W3CDTF">2018-01-17T11:29:41Z</dcterms:created>
  <dcterms:modified xsi:type="dcterms:W3CDTF">2021-12-13T15:50:03Z</dcterms:modified>
</cp:coreProperties>
</file>