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zireael19andre/Desktop/勉強/Applied Data Science with Python/"/>
    </mc:Choice>
  </mc:AlternateContent>
  <xr:revisionPtr revIDLastSave="0" documentId="13_ncr:1_{B3F759B9-0FBB-6A4B-A8D0-1DE5015694E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2" r:id="rId1"/>
    <sheet name="Table comparison" sheetId="3" r:id="rId2"/>
    <sheet name="Kappa formul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" l="1"/>
  <c r="C5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D38" i="3"/>
  <c r="E38" i="3"/>
  <c r="F38" i="3"/>
  <c r="G38" i="3"/>
  <c r="H38" i="3"/>
  <c r="I38" i="3"/>
  <c r="J38" i="3"/>
  <c r="J63" i="3" s="1"/>
  <c r="K38" i="3"/>
  <c r="L38" i="3"/>
  <c r="M38" i="3"/>
  <c r="N38" i="3"/>
  <c r="N63" i="3" s="1"/>
  <c r="C38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9" i="3"/>
  <c r="D8" i="3"/>
  <c r="D7" i="3"/>
  <c r="D6" i="3"/>
  <c r="N5" i="3"/>
  <c r="M5" i="3"/>
  <c r="L5" i="3"/>
  <c r="K5" i="3"/>
  <c r="J5" i="3"/>
  <c r="J36" i="3" s="1"/>
  <c r="I5" i="3"/>
  <c r="H5" i="3"/>
  <c r="G5" i="3"/>
  <c r="F5" i="3"/>
  <c r="E5" i="3"/>
  <c r="D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F63" i="3"/>
  <c r="C63" i="3"/>
  <c r="G62" i="3"/>
  <c r="F62" i="3"/>
  <c r="H36" i="3"/>
  <c r="I35" i="3"/>
  <c r="K62" i="3" l="1"/>
  <c r="L62" i="3"/>
  <c r="J35" i="3"/>
  <c r="J69" i="3" s="1"/>
  <c r="E35" i="3"/>
  <c r="E70" i="3" s="1"/>
  <c r="M63" i="3"/>
  <c r="I62" i="3"/>
  <c r="C36" i="3"/>
  <c r="C70" i="3" s="1"/>
  <c r="G36" i="3"/>
  <c r="H35" i="3"/>
  <c r="L35" i="3"/>
  <c r="N35" i="3"/>
  <c r="N69" i="3" s="1"/>
  <c r="L63" i="3"/>
  <c r="C35" i="3"/>
  <c r="D36" i="3"/>
  <c r="D35" i="3"/>
  <c r="D69" i="3" s="1"/>
  <c r="E36" i="3"/>
  <c r="F35" i="3"/>
  <c r="M36" i="3"/>
  <c r="N36" i="3"/>
  <c r="E62" i="3"/>
  <c r="E69" i="3"/>
  <c r="M35" i="3"/>
  <c r="M69" i="3" s="1"/>
  <c r="F36" i="3"/>
  <c r="I63" i="3"/>
  <c r="G63" i="3"/>
  <c r="J62" i="3"/>
  <c r="N62" i="3"/>
  <c r="C62" i="3"/>
  <c r="I36" i="3"/>
  <c r="I69" i="3" s="1"/>
  <c r="H63" i="3"/>
  <c r="L36" i="3"/>
  <c r="D62" i="3"/>
  <c r="E63" i="3"/>
  <c r="K63" i="3"/>
  <c r="M62" i="3"/>
  <c r="H62" i="3"/>
  <c r="H70" i="3"/>
  <c r="D70" i="3"/>
  <c r="D63" i="3"/>
  <c r="K36" i="3"/>
  <c r="G35" i="3"/>
  <c r="G70" i="3" s="1"/>
  <c r="K35" i="3"/>
  <c r="L70" i="3"/>
  <c r="E67" i="3"/>
  <c r="E68" i="3" s="1"/>
  <c r="I67" i="3"/>
  <c r="I68" i="3" s="1"/>
  <c r="M67" i="3"/>
  <c r="M68" i="3" s="1"/>
  <c r="I70" i="3"/>
  <c r="M70" i="3"/>
  <c r="F67" i="3"/>
  <c r="F68" i="3" s="1"/>
  <c r="H69" i="3"/>
  <c r="L69" i="3"/>
  <c r="F70" i="3"/>
  <c r="D67" i="3"/>
  <c r="D68" i="3" s="1"/>
  <c r="H67" i="3"/>
  <c r="H68" i="3" s="1"/>
  <c r="L67" i="3"/>
  <c r="L68" i="3" s="1"/>
  <c r="F24" i="4"/>
  <c r="C69" i="3" l="1"/>
  <c r="C67" i="3"/>
  <c r="C68" i="3" s="1"/>
  <c r="J67" i="3"/>
  <c r="J68" i="3" s="1"/>
  <c r="N70" i="3"/>
  <c r="J70" i="3"/>
  <c r="N67" i="3"/>
  <c r="N68" i="3" s="1"/>
  <c r="F69" i="3"/>
  <c r="K70" i="3"/>
  <c r="K69" i="3"/>
  <c r="K67" i="3"/>
  <c r="K68" i="3" s="1"/>
  <c r="G67" i="3"/>
  <c r="G68" i="3" s="1"/>
  <c r="G69" i="3"/>
  <c r="F18" i="4"/>
  <c r="Q30" i="4"/>
  <c r="F12" i="4"/>
  <c r="G5" i="4"/>
  <c r="Q11" i="4"/>
  <c r="F36" i="4"/>
  <c r="Q36" i="4"/>
  <c r="F30" i="4"/>
  <c r="Q5" i="4"/>
  <c r="R18" i="4"/>
  <c r="Q18" i="4"/>
  <c r="F35" i="4"/>
  <c r="G23" i="4"/>
  <c r="F29" i="4"/>
  <c r="F11" i="4"/>
  <c r="Q23" i="4"/>
  <c r="R17" i="4"/>
  <c r="G30" i="4"/>
  <c r="Q17" i="4"/>
  <c r="G17" i="4"/>
  <c r="R29" i="4"/>
  <c r="R6" i="4"/>
  <c r="F17" i="4"/>
  <c r="Q29" i="4"/>
  <c r="Q6" i="4"/>
  <c r="R35" i="4"/>
  <c r="R12" i="4"/>
  <c r="F23" i="4"/>
  <c r="Q35" i="4"/>
  <c r="Q12" i="4"/>
  <c r="F6" i="4"/>
  <c r="Q24" i="4"/>
  <c r="G12" i="4"/>
  <c r="R24" i="4"/>
  <c r="R5" i="4"/>
  <c r="G18" i="4"/>
  <c r="R30" i="4"/>
  <c r="G35" i="4"/>
  <c r="R36" i="4"/>
  <c r="G11" i="4"/>
  <c r="R23" i="4"/>
  <c r="G36" i="4"/>
  <c r="H23" i="4" l="1"/>
  <c r="J22" i="4" s="1"/>
  <c r="R25" i="4"/>
  <c r="Q31" i="4"/>
  <c r="U27" i="4" s="1"/>
  <c r="R37" i="4"/>
  <c r="S12" i="4"/>
  <c r="S18" i="4"/>
  <c r="S6" i="4"/>
  <c r="R31" i="4"/>
  <c r="R19" i="4"/>
  <c r="S13" i="4"/>
  <c r="W13" i="4" s="1"/>
  <c r="R11" i="4"/>
  <c r="R13" i="4" s="1"/>
  <c r="S24" i="4"/>
  <c r="S23" i="4"/>
  <c r="U22" i="4" s="1"/>
  <c r="S30" i="4"/>
  <c r="H12" i="4"/>
  <c r="F13" i="4"/>
  <c r="J9" i="4" s="1"/>
  <c r="H18" i="4"/>
  <c r="F7" i="4"/>
  <c r="J3" i="4" s="1"/>
  <c r="H30" i="4"/>
  <c r="G37" i="4"/>
  <c r="G13" i="4"/>
  <c r="Q19" i="4"/>
  <c r="U15" i="4" s="1"/>
  <c r="H35" i="4"/>
  <c r="J34" i="4" s="1"/>
  <c r="F37" i="4"/>
  <c r="J33" i="4" s="1"/>
  <c r="H31" i="4"/>
  <c r="J29" i="4" s="1"/>
  <c r="G29" i="4"/>
  <c r="G31" i="4" s="1"/>
  <c r="H11" i="4"/>
  <c r="J10" i="4" s="1"/>
  <c r="R7" i="4"/>
  <c r="G19" i="4"/>
  <c r="S35" i="4"/>
  <c r="U34" i="4" s="1"/>
  <c r="Q25" i="4"/>
  <c r="U21" i="4" s="1"/>
  <c r="H36" i="4"/>
  <c r="S29" i="4"/>
  <c r="U28" i="4" s="1"/>
  <c r="H17" i="4"/>
  <c r="J16" i="4" s="1"/>
  <c r="F19" i="4"/>
  <c r="J15" i="4" s="1"/>
  <c r="Q7" i="4"/>
  <c r="U3" i="4" s="1"/>
  <c r="H25" i="4"/>
  <c r="J24" i="4" s="1"/>
  <c r="G24" i="4"/>
  <c r="H24" i="4" s="1"/>
  <c r="G6" i="4"/>
  <c r="G7" i="4" s="1"/>
  <c r="S17" i="4"/>
  <c r="U16" i="4" s="1"/>
  <c r="F31" i="4"/>
  <c r="J27" i="4" s="1"/>
  <c r="Q13" i="4"/>
  <c r="U9" i="4" s="1"/>
  <c r="H5" i="4"/>
  <c r="F25" i="4"/>
  <c r="J21" i="4" s="1"/>
  <c r="Q37" i="4"/>
  <c r="U33" i="4" s="1"/>
  <c r="S36" i="4"/>
  <c r="S19" i="4"/>
  <c r="U18" i="4" s="1"/>
  <c r="S7" i="4"/>
  <c r="H13" i="4"/>
  <c r="H19" i="4"/>
  <c r="S25" i="4"/>
  <c r="U23" i="4" s="1"/>
  <c r="H37" i="4"/>
  <c r="H7" i="4"/>
  <c r="J6" i="4" s="1"/>
  <c r="S37" i="4"/>
  <c r="W37" i="4" s="1"/>
  <c r="S31" i="4"/>
  <c r="U29" i="4" s="1"/>
  <c r="J4" i="4" l="1"/>
  <c r="J8" i="4" s="1"/>
  <c r="N6" i="4"/>
  <c r="N13" i="4"/>
  <c r="J14" i="4"/>
  <c r="U32" i="4"/>
  <c r="N18" i="4"/>
  <c r="U20" i="4"/>
  <c r="U11" i="4"/>
  <c r="U12" i="4"/>
  <c r="Y13" i="4"/>
  <c r="S11" i="4"/>
  <c r="U10" i="4" s="1"/>
  <c r="U14" i="4" s="1"/>
  <c r="Y7" i="4"/>
  <c r="L31" i="4"/>
  <c r="J20" i="4"/>
  <c r="N36" i="4"/>
  <c r="J26" i="4"/>
  <c r="N31" i="4"/>
  <c r="N19" i="4"/>
  <c r="L18" i="4" s="1"/>
  <c r="U38" i="4"/>
  <c r="U5" i="4"/>
  <c r="S5" i="4"/>
  <c r="W25" i="4"/>
  <c r="J30" i="4"/>
  <c r="J38" i="4"/>
  <c r="N12" i="4"/>
  <c r="Y19" i="4"/>
  <c r="Y30" i="4"/>
  <c r="L37" i="4"/>
  <c r="J36" i="4"/>
  <c r="G25" i="4"/>
  <c r="N25" i="4" s="1"/>
  <c r="L13" i="4"/>
  <c r="U26" i="4"/>
  <c r="J18" i="4"/>
  <c r="N24" i="4"/>
  <c r="L7" i="4"/>
  <c r="J17" i="4"/>
  <c r="Y18" i="4"/>
  <c r="Y36" i="4"/>
  <c r="U36" i="4"/>
  <c r="L19" i="4"/>
  <c r="U35" i="4"/>
  <c r="J35" i="4"/>
  <c r="H6" i="4"/>
  <c r="N7" i="4" s="1"/>
  <c r="W7" i="4"/>
  <c r="L25" i="4"/>
  <c r="U30" i="4"/>
  <c r="Y31" i="4"/>
  <c r="Y37" i="4"/>
  <c r="J12" i="4"/>
  <c r="J23" i="4"/>
  <c r="Y25" i="4"/>
  <c r="Y24" i="4"/>
  <c r="W19" i="4"/>
  <c r="U24" i="4"/>
  <c r="W31" i="4"/>
  <c r="U6" i="4"/>
  <c r="N37" i="4"/>
  <c r="J5" i="4"/>
  <c r="J11" i="4"/>
  <c r="U17" i="4"/>
  <c r="H29" i="4"/>
  <c r="L12" i="4" l="1"/>
  <c r="J13" i="4" s="1"/>
  <c r="Y12" i="4"/>
  <c r="W12" i="4" s="1"/>
  <c r="U13" i="4" s="1"/>
  <c r="W30" i="4"/>
  <c r="U31" i="4" s="1"/>
  <c r="L6" i="4"/>
  <c r="J7" i="4" s="1"/>
  <c r="L36" i="4"/>
  <c r="J37" i="4" s="1"/>
  <c r="Y6" i="4"/>
  <c r="W6" i="4" s="1"/>
  <c r="U7" i="4" s="1"/>
  <c r="U4" i="4"/>
  <c r="U8" i="4" s="1"/>
  <c r="L24" i="4"/>
  <c r="J25" i="4" s="1"/>
  <c r="W24" i="4"/>
  <c r="U25" i="4" s="1"/>
  <c r="W36" i="4"/>
  <c r="U37" i="4" s="1"/>
  <c r="J19" i="4"/>
  <c r="N30" i="4"/>
  <c r="L30" i="4" s="1"/>
  <c r="J31" i="4" s="1"/>
  <c r="J28" i="4"/>
  <c r="J32" i="4" s="1"/>
  <c r="W18" i="4"/>
  <c r="U19" i="4" s="1"/>
</calcChain>
</file>

<file path=xl/sharedStrings.xml><?xml version="1.0" encoding="utf-8"?>
<sst xmlns="http://schemas.openxmlformats.org/spreadsheetml/2006/main" count="413" uniqueCount="79">
  <si>
    <t>φ</t>
    <phoneticPr fontId="1"/>
  </si>
  <si>
    <t>_1</t>
  </si>
  <si>
    <t>_2</t>
  </si>
  <si>
    <t>K1</t>
    <phoneticPr fontId="1"/>
  </si>
  <si>
    <t>b</t>
  </si>
  <si>
    <t>K3</t>
  </si>
  <si>
    <t>K5</t>
  </si>
  <si>
    <t>K6</t>
  </si>
  <si>
    <t>Y1</t>
    <phoneticPr fontId="1"/>
  </si>
  <si>
    <t>Y2</t>
    <phoneticPr fontId="1"/>
  </si>
  <si>
    <t>Y3</t>
  </si>
  <si>
    <t>Y8</t>
    <phoneticPr fontId="1"/>
  </si>
  <si>
    <t>H1</t>
    <phoneticPr fontId="1"/>
  </si>
  <si>
    <t>H4</t>
  </si>
  <si>
    <t>H6</t>
  </si>
  <si>
    <t>TK1</t>
  </si>
  <si>
    <t>TK2</t>
  </si>
  <si>
    <t>TK4</t>
  </si>
  <si>
    <t>TK6</t>
  </si>
  <si>
    <t>B1</t>
    <phoneticPr fontId="1"/>
  </si>
  <si>
    <t>B3</t>
    <phoneticPr fontId="1"/>
  </si>
  <si>
    <t>B4</t>
  </si>
  <si>
    <t>B6</t>
  </si>
  <si>
    <t>B7</t>
  </si>
  <si>
    <t>B8</t>
  </si>
  <si>
    <t>T2</t>
  </si>
  <si>
    <t>T4</t>
  </si>
  <si>
    <t>T5</t>
  </si>
  <si>
    <t>T6</t>
  </si>
  <si>
    <t>T8</t>
  </si>
  <si>
    <t>T9</t>
  </si>
  <si>
    <t>F</t>
    <phoneticPr fontId="1"/>
  </si>
  <si>
    <t>R</t>
  </si>
  <si>
    <t>基準</t>
    <rPh sb="0" eb="2">
      <t>キジュン</t>
    </rPh>
    <phoneticPr fontId="1"/>
  </si>
  <si>
    <t>φ</t>
  </si>
  <si>
    <t>B</t>
    <phoneticPr fontId="1"/>
  </si>
  <si>
    <t>NB</t>
    <phoneticPr fontId="1"/>
  </si>
  <si>
    <t>HH</t>
  </si>
  <si>
    <t>F</t>
  </si>
  <si>
    <t>total</t>
  </si>
  <si>
    <t>N/A</t>
  </si>
  <si>
    <t>NB</t>
  </si>
  <si>
    <t>B</t>
  </si>
  <si>
    <t>Variance</t>
    <phoneticPr fontId="1"/>
  </si>
  <si>
    <t>Homo</t>
    <phoneticPr fontId="1"/>
  </si>
  <si>
    <t>Actual</t>
  </si>
  <si>
    <t>Recall</t>
  </si>
  <si>
    <t>UA</t>
  </si>
  <si>
    <t>Prediction</t>
  </si>
  <si>
    <t>T</t>
  </si>
  <si>
    <t>Precision</t>
  </si>
  <si>
    <t>PA</t>
  </si>
  <si>
    <t>Accuracy</t>
  </si>
  <si>
    <t>HV</t>
  </si>
  <si>
    <t>Misclassification Rate</t>
  </si>
  <si>
    <t>pe</t>
  </si>
  <si>
    <t>pyes</t>
  </si>
  <si>
    <t>κ</t>
  </si>
  <si>
    <t>po</t>
  </si>
  <si>
    <t>pno</t>
  </si>
  <si>
    <t>VV</t>
  </si>
  <si>
    <t>Misclassification Rate</t>
    <phoneticPr fontId="1"/>
  </si>
  <si>
    <t>real total</t>
    <phoneticPr fontId="1"/>
  </si>
  <si>
    <t>TRUE = BROKEN</t>
    <phoneticPr fontId="1"/>
  </si>
  <si>
    <t>FALSE =NOT BROKEN</t>
    <phoneticPr fontId="1"/>
  </si>
  <si>
    <t>κ</t>
    <phoneticPr fontId="1"/>
  </si>
  <si>
    <t>HH_Va</t>
    <phoneticPr fontId="1"/>
  </si>
  <si>
    <t>HH_R_Va</t>
    <phoneticPr fontId="1"/>
  </si>
  <si>
    <t>HV_Va</t>
    <phoneticPr fontId="1"/>
  </si>
  <si>
    <t>HV_R_Va</t>
    <phoneticPr fontId="1"/>
  </si>
  <si>
    <t>VV_Va</t>
    <phoneticPr fontId="1"/>
  </si>
  <si>
    <t>VV_R_Va</t>
    <phoneticPr fontId="1"/>
  </si>
  <si>
    <t>HH_Ho</t>
    <phoneticPr fontId="1"/>
  </si>
  <si>
    <t>HH_R_Ho</t>
    <phoneticPr fontId="1"/>
  </si>
  <si>
    <t>HV_Ho</t>
    <phoneticPr fontId="1"/>
  </si>
  <si>
    <t>HV_R_Ho</t>
    <phoneticPr fontId="1"/>
  </si>
  <si>
    <t>VV_Ho</t>
    <phoneticPr fontId="1"/>
  </si>
  <si>
    <t>VV_R_Ho</t>
    <phoneticPr fontId="1"/>
  </si>
  <si>
    <t>Start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</si>
</sst>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3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color theme="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9A18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5" borderId="3" xfId="0" applyNumberFormat="1" applyFill="1" applyBorder="1" applyAlignment="1"/>
    <xf numFmtId="177" fontId="0" fillId="0" borderId="0" xfId="0" applyNumberFormat="1">
      <alignment vertical="center"/>
    </xf>
    <xf numFmtId="2" fontId="0" fillId="3" borderId="3" xfId="0" applyNumberFormat="1" applyFill="1" applyBorder="1" applyAlignment="1"/>
    <xf numFmtId="2" fontId="0" fillId="6" borderId="3" xfId="0" applyNumberFormat="1" applyFill="1" applyBorder="1" applyAlignment="1"/>
    <xf numFmtId="2" fontId="0" fillId="7" borderId="3" xfId="0" applyNumberFormat="1" applyFill="1" applyBorder="1" applyAlignment="1"/>
    <xf numFmtId="0" fontId="0" fillId="2" borderId="0" xfId="0" applyFill="1" applyAlignment="1">
      <alignment horizontal="right" vertical="center"/>
    </xf>
    <xf numFmtId="2" fontId="0" fillId="2" borderId="3" xfId="0" applyNumberFormat="1" applyFill="1" applyBorder="1" applyAlignment="1"/>
    <xf numFmtId="177" fontId="0" fillId="2" borderId="0" xfId="0" applyNumberFormat="1" applyFill="1">
      <alignment vertical="center"/>
    </xf>
    <xf numFmtId="2" fontId="0" fillId="4" borderId="3" xfId="0" applyNumberFormat="1" applyFill="1" applyBorder="1" applyAlignment="1"/>
    <xf numFmtId="0" fontId="0" fillId="0" borderId="0" xfId="0" applyFill="1" applyBorder="1" applyAlignment="1">
      <alignment horizontal="right" vertical="center"/>
    </xf>
    <xf numFmtId="2" fontId="0" fillId="4" borderId="4" xfId="0" applyNumberFormat="1" applyFill="1" applyBorder="1" applyAlignment="1"/>
    <xf numFmtId="2" fontId="0" fillId="8" borderId="3" xfId="0" applyNumberFormat="1" applyFill="1" applyBorder="1" applyAlignment="1"/>
    <xf numFmtId="0" fontId="0" fillId="0" borderId="0" xfId="0" applyFill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4" borderId="15" xfId="0" applyNumberFormat="1" applyFill="1" applyBorder="1">
      <alignment vertical="center"/>
    </xf>
    <xf numFmtId="0" fontId="0" fillId="0" borderId="17" xfId="0" applyBorder="1" applyAlignment="1"/>
    <xf numFmtId="0" fontId="0" fillId="9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177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7" xfId="0" applyBorder="1" applyAlignment="1">
      <alignment horizontal="center" vertical="center"/>
    </xf>
    <xf numFmtId="177" fontId="0" fillId="3" borderId="0" xfId="0" applyNumberFormat="1" applyFill="1" applyBorder="1">
      <alignment vertical="center"/>
    </xf>
    <xf numFmtId="0" fontId="2" fillId="0" borderId="0" xfId="0" applyFont="1" applyBorder="1">
      <alignment vertical="center"/>
    </xf>
    <xf numFmtId="177" fontId="0" fillId="0" borderId="12" xfId="0" applyNumberFormat="1" applyBorder="1">
      <alignment vertical="center"/>
    </xf>
    <xf numFmtId="0" fontId="0" fillId="0" borderId="0" xfId="0" applyBorder="1" applyAlignment="1">
      <alignment horizontal="center"/>
    </xf>
    <xf numFmtId="177" fontId="0" fillId="10" borderId="0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19" xfId="0" applyBorder="1" applyAlignment="1"/>
    <xf numFmtId="0" fontId="0" fillId="0" borderId="13" xfId="0" applyBorder="1" applyAlignment="1"/>
    <xf numFmtId="0" fontId="0" fillId="0" borderId="13" xfId="0" applyBorder="1">
      <alignment vertical="center"/>
    </xf>
    <xf numFmtId="177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zoomScale="91" zoomScaleNormal="55" workbookViewId="0"/>
  </sheetViews>
  <sheetFormatPr baseColWidth="10" defaultColWidth="8.83203125" defaultRowHeight="15"/>
  <sheetData>
    <row r="1" spans="1:14">
      <c r="C1" s="1" t="s">
        <v>66</v>
      </c>
      <c r="D1" s="2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2" t="s">
        <v>73</v>
      </c>
      <c r="K1" s="1" t="s">
        <v>74</v>
      </c>
      <c r="L1" s="2" t="s">
        <v>75</v>
      </c>
      <c r="M1" s="1" t="s">
        <v>76</v>
      </c>
      <c r="N1" s="2" t="s">
        <v>77</v>
      </c>
    </row>
    <row r="2" spans="1:14">
      <c r="B2" s="3" t="s">
        <v>0</v>
      </c>
      <c r="C2" s="4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4" t="s">
        <v>2</v>
      </c>
      <c r="I2" s="4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</row>
    <row r="3" spans="1:14">
      <c r="A3" s="5" t="s">
        <v>3</v>
      </c>
      <c r="B3" s="6">
        <v>23.761211999999993</v>
      </c>
      <c r="C3" s="7">
        <v>18.246624000000001</v>
      </c>
      <c r="D3" s="7">
        <v>7.8123760000000004</v>
      </c>
      <c r="E3" s="7">
        <v>30.483830999999999</v>
      </c>
      <c r="F3" s="7">
        <v>12.613706000000001</v>
      </c>
      <c r="G3" s="7">
        <v>17.960920000000002</v>
      </c>
      <c r="H3" s="7">
        <v>6.5322750000000003</v>
      </c>
      <c r="I3" s="7">
        <v>0.35181699999999999</v>
      </c>
      <c r="J3" s="7">
        <v>0.39091900000000002</v>
      </c>
      <c r="K3" s="7">
        <v>0.32093300000000002</v>
      </c>
      <c r="L3" s="7">
        <v>0.37800400000000001</v>
      </c>
      <c r="M3" s="7">
        <v>0.38499899999999998</v>
      </c>
      <c r="N3" s="7">
        <v>0.42737199999999997</v>
      </c>
    </row>
    <row r="4" spans="1:14">
      <c r="A4" s="5" t="s">
        <v>4</v>
      </c>
      <c r="B4" s="6">
        <v>66.238788</v>
      </c>
      <c r="C4" s="7">
        <v>12.226703000000001</v>
      </c>
      <c r="D4" s="7">
        <v>16.957917999999999</v>
      </c>
      <c r="E4" s="7">
        <v>17.550370999999998</v>
      </c>
      <c r="F4" s="7">
        <v>11.688267</v>
      </c>
      <c r="G4" s="7">
        <v>7.6032029999999997</v>
      </c>
      <c r="H4" s="7">
        <v>11.840441999999999</v>
      </c>
      <c r="I4" s="7">
        <v>0.38872099999999998</v>
      </c>
      <c r="J4" s="7">
        <v>0.27573300000000001</v>
      </c>
      <c r="K4" s="7">
        <v>0.35517100000000001</v>
      </c>
      <c r="L4" s="7">
        <v>0.34831299999999998</v>
      </c>
      <c r="M4" s="7">
        <v>0.41713</v>
      </c>
      <c r="N4" s="7">
        <v>0.35429100000000002</v>
      </c>
    </row>
    <row r="5" spans="1:14">
      <c r="A5" s="5" t="s">
        <v>5</v>
      </c>
      <c r="B5" s="6">
        <v>30.081211999999994</v>
      </c>
      <c r="C5" s="7">
        <v>16.834064999999999</v>
      </c>
      <c r="D5" s="7">
        <v>8.2239730000000009</v>
      </c>
      <c r="E5" s="7">
        <v>15.906976</v>
      </c>
      <c r="F5" s="7">
        <v>9.0077540000000003</v>
      </c>
      <c r="G5" s="7">
        <v>18.585373000000001</v>
      </c>
      <c r="H5" s="7">
        <v>6.08249</v>
      </c>
      <c r="I5" s="7">
        <v>0.39200499999999999</v>
      </c>
      <c r="J5" s="7">
        <v>0.44001400000000002</v>
      </c>
      <c r="K5" s="7">
        <v>0.35466700000000001</v>
      </c>
      <c r="L5" s="7">
        <v>0.399036</v>
      </c>
      <c r="M5" s="7">
        <v>0.36050900000000002</v>
      </c>
      <c r="N5" s="7">
        <v>0.38934600000000003</v>
      </c>
    </row>
    <row r="6" spans="1:14">
      <c r="A6" s="5" t="s">
        <v>4</v>
      </c>
      <c r="B6" s="6">
        <v>59.918788000000006</v>
      </c>
      <c r="C6" s="7">
        <v>18.517109999999999</v>
      </c>
      <c r="D6" s="7">
        <v>9.0173930000000002</v>
      </c>
      <c r="E6" s="7">
        <v>21.685048999999999</v>
      </c>
      <c r="F6" s="7">
        <v>13.353516000000001</v>
      </c>
      <c r="G6" s="7">
        <v>16.223738999999998</v>
      </c>
      <c r="H6" s="7">
        <v>7.2534330000000002</v>
      </c>
      <c r="I6" s="7">
        <v>0.31261499999999998</v>
      </c>
      <c r="J6" s="7">
        <v>0.40131600000000001</v>
      </c>
      <c r="K6" s="7">
        <v>0.29371000000000003</v>
      </c>
      <c r="L6" s="7">
        <v>0.37463200000000002</v>
      </c>
      <c r="M6" s="7">
        <v>0.34828599999999998</v>
      </c>
      <c r="N6" s="7">
        <v>0.42710199999999998</v>
      </c>
    </row>
    <row r="7" spans="1:14">
      <c r="A7" s="5" t="s">
        <v>6</v>
      </c>
      <c r="B7" s="6">
        <v>83.431211999999988</v>
      </c>
      <c r="C7" s="7">
        <v>11.779370999999999</v>
      </c>
      <c r="D7" s="7">
        <v>13.79143</v>
      </c>
      <c r="E7" s="7">
        <v>12.099508999999999</v>
      </c>
      <c r="F7" s="7">
        <v>10.039115000000001</v>
      </c>
      <c r="G7" s="7">
        <v>12.074964</v>
      </c>
      <c r="H7" s="7">
        <v>10.18375</v>
      </c>
      <c r="I7" s="7">
        <v>0.36313899999999999</v>
      </c>
      <c r="J7" s="7">
        <v>0.36870999999999998</v>
      </c>
      <c r="K7" s="7">
        <v>0.35118899999999997</v>
      </c>
      <c r="L7" s="7">
        <v>0.38759199999999999</v>
      </c>
      <c r="M7" s="7">
        <v>0.37729000000000001</v>
      </c>
      <c r="N7" s="7">
        <v>0.377386</v>
      </c>
    </row>
    <row r="8" spans="1:14">
      <c r="A8" s="5" t="s">
        <v>4</v>
      </c>
      <c r="B8" s="6">
        <v>6.5687880000000067</v>
      </c>
      <c r="C8" s="7">
        <v>6.9490109999999996</v>
      </c>
      <c r="D8" s="7">
        <v>7.3962279999999998</v>
      </c>
      <c r="E8" s="7">
        <v>9.8097440000000002</v>
      </c>
      <c r="F8" s="7">
        <v>8.4331180000000003</v>
      </c>
      <c r="G8" s="7">
        <v>8.3644309999999997</v>
      </c>
      <c r="H8" s="7">
        <v>7.8745180000000001</v>
      </c>
      <c r="I8" s="7">
        <v>0.42210300000000001</v>
      </c>
      <c r="J8" s="7">
        <v>0.390907</v>
      </c>
      <c r="K8" s="7">
        <v>0.38719999999999999</v>
      </c>
      <c r="L8" s="7">
        <v>0.38149100000000002</v>
      </c>
      <c r="M8" s="7">
        <v>0.394285</v>
      </c>
      <c r="N8" s="7">
        <v>0.39371499999999998</v>
      </c>
    </row>
    <row r="9" spans="1:14">
      <c r="A9" s="5" t="s">
        <v>7</v>
      </c>
      <c r="B9" s="6">
        <v>86.661211999999992</v>
      </c>
      <c r="C9" s="7">
        <v>20.126052000000001</v>
      </c>
      <c r="D9" s="7">
        <v>9.6455339999999996</v>
      </c>
      <c r="E9" s="7">
        <v>9.3807729999999996</v>
      </c>
      <c r="F9" s="7">
        <v>12.094169000000001</v>
      </c>
      <c r="G9" s="7">
        <v>10.016931</v>
      </c>
      <c r="H9" s="7">
        <v>11.207713999999999</v>
      </c>
      <c r="I9" s="7">
        <v>0.31553300000000001</v>
      </c>
      <c r="J9" s="7">
        <v>0.39906599999999998</v>
      </c>
      <c r="K9" s="7">
        <v>0.39751900000000001</v>
      </c>
      <c r="L9" s="7">
        <v>0.39864699999999997</v>
      </c>
      <c r="M9" s="7">
        <v>0.39853699999999997</v>
      </c>
      <c r="N9" s="7">
        <v>0.40585300000000002</v>
      </c>
    </row>
    <row r="10" spans="1:14">
      <c r="A10" s="5" t="s">
        <v>4</v>
      </c>
      <c r="B10" s="6">
        <v>3.3387880000000081</v>
      </c>
      <c r="C10" s="7">
        <v>16.401754</v>
      </c>
      <c r="D10" s="7">
        <v>11.957844</v>
      </c>
      <c r="E10" s="7">
        <v>11.197607</v>
      </c>
      <c r="F10" s="7">
        <v>6.8380299999999998</v>
      </c>
      <c r="G10" s="7">
        <v>8.8904449999999997</v>
      </c>
      <c r="H10" s="7">
        <v>7.9968019999999997</v>
      </c>
      <c r="I10" s="7">
        <v>0.32225300000000001</v>
      </c>
      <c r="J10" s="7">
        <v>0.34136699999999998</v>
      </c>
      <c r="K10" s="7">
        <v>0.40050599999999997</v>
      </c>
      <c r="L10" s="7">
        <v>0.47395100000000001</v>
      </c>
      <c r="M10" s="7">
        <v>0.41653400000000002</v>
      </c>
      <c r="N10" s="7">
        <v>0.40671800000000002</v>
      </c>
    </row>
    <row r="11" spans="1:14">
      <c r="A11" s="5" t="s">
        <v>8</v>
      </c>
      <c r="B11" s="8">
        <v>77.091211999999999</v>
      </c>
      <c r="C11" s="7">
        <v>14.390605000000001</v>
      </c>
      <c r="D11" s="7">
        <v>9.3673520000000003</v>
      </c>
      <c r="E11" s="7">
        <v>14.278396000000001</v>
      </c>
      <c r="F11" s="7">
        <v>10.333914</v>
      </c>
      <c r="G11" s="7">
        <v>12.79486</v>
      </c>
      <c r="H11" s="7">
        <v>8.7109679999999994</v>
      </c>
      <c r="I11" s="7">
        <v>0.37733899999999998</v>
      </c>
      <c r="J11" s="7">
        <v>0.39389600000000002</v>
      </c>
      <c r="K11" s="7">
        <v>0.36475400000000002</v>
      </c>
      <c r="L11" s="7">
        <v>0.37441799999999997</v>
      </c>
      <c r="M11" s="7">
        <v>0.37468299999999999</v>
      </c>
      <c r="N11" s="7">
        <v>0.38080700000000001</v>
      </c>
    </row>
    <row r="12" spans="1:14">
      <c r="A12" s="5" t="s">
        <v>4</v>
      </c>
      <c r="B12" s="8">
        <v>12.908788000000001</v>
      </c>
      <c r="C12" s="7">
        <v>9.077617</v>
      </c>
      <c r="D12" s="7">
        <v>8.7359860000000005</v>
      </c>
      <c r="E12" s="7">
        <v>8.4860279999999992</v>
      </c>
      <c r="F12" s="7">
        <v>7.4960240000000002</v>
      </c>
      <c r="G12" s="7">
        <v>7.2257300000000004</v>
      </c>
      <c r="H12" s="7">
        <v>7.5475989999999999</v>
      </c>
      <c r="I12" s="7">
        <v>0.41969800000000002</v>
      </c>
      <c r="J12" s="7">
        <v>0.38003100000000001</v>
      </c>
      <c r="K12" s="7">
        <v>0.410385</v>
      </c>
      <c r="L12" s="7">
        <v>0.40707399999999999</v>
      </c>
      <c r="M12" s="7">
        <v>0.43454999999999999</v>
      </c>
      <c r="N12" s="7">
        <v>0.41414899999999999</v>
      </c>
    </row>
    <row r="13" spans="1:14">
      <c r="A13" s="5" t="s">
        <v>9</v>
      </c>
      <c r="B13" s="8">
        <v>21.191211999999993</v>
      </c>
      <c r="C13" s="7">
        <v>9.9690110000000001</v>
      </c>
      <c r="D13" s="7">
        <v>12.352694</v>
      </c>
      <c r="E13" s="7">
        <v>9.0034279999999995</v>
      </c>
      <c r="F13" s="7">
        <v>10.267662</v>
      </c>
      <c r="G13" s="7">
        <v>8.1577979999999997</v>
      </c>
      <c r="H13" s="7">
        <v>13.432294000000001</v>
      </c>
      <c r="I13" s="7">
        <v>0.34626499999999999</v>
      </c>
      <c r="J13" s="7">
        <v>0.36599100000000001</v>
      </c>
      <c r="K13" s="7">
        <v>0.38379999999999997</v>
      </c>
      <c r="L13" s="7">
        <v>0.39710099999999998</v>
      </c>
      <c r="M13" s="7">
        <v>0.44345299999999999</v>
      </c>
      <c r="N13" s="7">
        <v>0.37132700000000002</v>
      </c>
    </row>
    <row r="14" spans="1:14">
      <c r="A14" s="5" t="s">
        <v>4</v>
      </c>
      <c r="B14" s="8">
        <v>68.808788000000007</v>
      </c>
      <c r="C14" s="7">
        <v>9.6275580000000005</v>
      </c>
      <c r="D14" s="7">
        <v>8.9589490000000005</v>
      </c>
      <c r="E14" s="7">
        <v>12.38109</v>
      </c>
      <c r="F14" s="7">
        <v>8.1763860000000008</v>
      </c>
      <c r="G14" s="7">
        <v>8.4265139999999992</v>
      </c>
      <c r="H14" s="7">
        <v>11.553675999999999</v>
      </c>
      <c r="I14" s="7">
        <v>0.40822799999999998</v>
      </c>
      <c r="J14" s="7">
        <v>0.383133</v>
      </c>
      <c r="K14" s="7">
        <v>0.36643999999999999</v>
      </c>
      <c r="L14" s="7">
        <v>0.40964899999999999</v>
      </c>
      <c r="M14" s="7">
        <v>0.41043299999999999</v>
      </c>
      <c r="N14" s="7">
        <v>0.38663399999999998</v>
      </c>
    </row>
    <row r="15" spans="1:14">
      <c r="A15" s="5" t="s">
        <v>10</v>
      </c>
      <c r="B15" s="8">
        <v>11.781211999999993</v>
      </c>
      <c r="C15" s="7">
        <v>7.0233059999999998</v>
      </c>
      <c r="D15" s="7">
        <v>6.0231209999999997</v>
      </c>
      <c r="E15" s="7">
        <v>10.728325999999999</v>
      </c>
      <c r="F15" s="7">
        <v>7.4213979999999999</v>
      </c>
      <c r="G15" s="7">
        <v>7.0040129999999996</v>
      </c>
      <c r="H15" s="7">
        <v>8.6981859999999998</v>
      </c>
      <c r="I15" s="7">
        <v>0.41192200000000001</v>
      </c>
      <c r="J15" s="7">
        <v>0.41097400000000001</v>
      </c>
      <c r="K15" s="7">
        <v>0.40393699999999999</v>
      </c>
      <c r="L15" s="7">
        <v>0.40124199999999999</v>
      </c>
      <c r="M15" s="7">
        <v>0.40597800000000001</v>
      </c>
      <c r="N15" s="7">
        <v>0.41573100000000002</v>
      </c>
    </row>
    <row r="16" spans="1:14">
      <c r="A16" s="5" t="s">
        <v>4</v>
      </c>
      <c r="B16" s="8">
        <v>78.218788000000004</v>
      </c>
      <c r="C16" s="7">
        <v>10.557589</v>
      </c>
      <c r="D16" s="7">
        <v>12.249402999999999</v>
      </c>
      <c r="E16" s="7">
        <v>10.676418999999999</v>
      </c>
      <c r="F16" s="7">
        <v>15.619626999999999</v>
      </c>
      <c r="G16" s="7">
        <v>7.9349869999999996</v>
      </c>
      <c r="H16" s="7">
        <v>11.470516</v>
      </c>
      <c r="I16" s="7">
        <v>0.39973700000000001</v>
      </c>
      <c r="J16" s="7">
        <v>0.37584499999999998</v>
      </c>
      <c r="K16" s="7">
        <v>0.370334</v>
      </c>
      <c r="L16" s="7">
        <v>0.35533500000000001</v>
      </c>
      <c r="M16" s="7">
        <v>0.44400600000000001</v>
      </c>
      <c r="N16" s="7">
        <v>0.39071899999999998</v>
      </c>
    </row>
    <row r="17" spans="1:14">
      <c r="A17" s="5" t="s">
        <v>11</v>
      </c>
      <c r="B17" s="8">
        <v>25.341211999999992</v>
      </c>
      <c r="C17" s="7">
        <v>9.3085140000000006</v>
      </c>
      <c r="D17" s="7">
        <v>7.5132649999999996</v>
      </c>
      <c r="E17" s="7">
        <v>10.749162999999999</v>
      </c>
      <c r="F17" s="7">
        <v>9.1852350000000005</v>
      </c>
      <c r="G17" s="7">
        <v>9.3977009999999996</v>
      </c>
      <c r="H17" s="7">
        <v>5.3973940000000002</v>
      </c>
      <c r="I17" s="7">
        <v>0.39292899999999997</v>
      </c>
      <c r="J17" s="7">
        <v>0.43693700000000002</v>
      </c>
      <c r="K17" s="7">
        <v>0.38385599999999998</v>
      </c>
      <c r="L17" s="7">
        <v>0.39352599999999999</v>
      </c>
      <c r="M17" s="7">
        <v>0.36663299999999999</v>
      </c>
      <c r="N17" s="7">
        <v>0.47351399999999999</v>
      </c>
    </row>
    <row r="18" spans="1:14">
      <c r="A18" s="5" t="s">
        <v>4</v>
      </c>
      <c r="B18" s="8">
        <v>64.658788000000015</v>
      </c>
      <c r="C18" s="7">
        <v>10.56321</v>
      </c>
      <c r="D18" s="7">
        <v>7.1450829999999996</v>
      </c>
      <c r="E18" s="7">
        <v>9.2905800000000003</v>
      </c>
      <c r="F18" s="7">
        <v>11.275126</v>
      </c>
      <c r="G18" s="7">
        <v>6.7779049999999996</v>
      </c>
      <c r="H18" s="7">
        <v>5.2841199999999997</v>
      </c>
      <c r="I18" s="7">
        <v>0.369728</v>
      </c>
      <c r="J18" s="7">
        <v>0.42452099999999998</v>
      </c>
      <c r="K18" s="7">
        <v>0.38155499999999998</v>
      </c>
      <c r="L18" s="7">
        <v>0.38073099999999999</v>
      </c>
      <c r="M18" s="7">
        <v>0.43151800000000001</v>
      </c>
      <c r="N18" s="7">
        <v>0.458588</v>
      </c>
    </row>
    <row r="19" spans="1:14">
      <c r="A19" s="5" t="s">
        <v>12</v>
      </c>
      <c r="B19" s="9">
        <v>75.081211999999994</v>
      </c>
      <c r="C19" s="7">
        <v>19.20844</v>
      </c>
      <c r="D19" s="7">
        <v>12.112299999999999</v>
      </c>
      <c r="E19" s="7">
        <v>13.497045999999999</v>
      </c>
      <c r="F19" s="7">
        <v>9.5206499999999998</v>
      </c>
      <c r="G19" s="7">
        <v>16.996487999999999</v>
      </c>
      <c r="H19" s="7">
        <v>7.5813800000000002</v>
      </c>
      <c r="I19" s="7">
        <v>0.354495</v>
      </c>
      <c r="J19" s="7">
        <v>0.36372599999999999</v>
      </c>
      <c r="K19" s="7">
        <v>0.37425599999999998</v>
      </c>
      <c r="L19" s="7">
        <v>0.38042500000000001</v>
      </c>
      <c r="M19" s="7">
        <v>0.37202099999999999</v>
      </c>
      <c r="N19" s="7">
        <v>0.43343199999999998</v>
      </c>
    </row>
    <row r="20" spans="1:14">
      <c r="A20" s="5" t="s">
        <v>4</v>
      </c>
      <c r="B20" s="9">
        <v>14.918788000000006</v>
      </c>
      <c r="C20" s="7">
        <v>23.589064</v>
      </c>
      <c r="D20" s="7">
        <v>14.792709</v>
      </c>
      <c r="E20" s="7">
        <v>22.821297999999999</v>
      </c>
      <c r="F20" s="7">
        <v>16.161411999999999</v>
      </c>
      <c r="G20" s="7">
        <v>21.349011999999998</v>
      </c>
      <c r="H20" s="7">
        <v>14.262746999999999</v>
      </c>
      <c r="I20" s="7">
        <v>0.30640000000000001</v>
      </c>
      <c r="J20" s="7">
        <v>0.397227</v>
      </c>
      <c r="K20" s="7">
        <v>0.30166399999999999</v>
      </c>
      <c r="L20" s="7">
        <v>0.36553099999999999</v>
      </c>
      <c r="M20" s="7">
        <v>0.32845200000000002</v>
      </c>
      <c r="N20" s="7">
        <v>0.37180000000000002</v>
      </c>
    </row>
    <row r="21" spans="1:14">
      <c r="A21" s="5" t="s">
        <v>13</v>
      </c>
      <c r="B21" s="9">
        <v>26.081211999999994</v>
      </c>
      <c r="C21" s="7">
        <v>18.730803999999999</v>
      </c>
      <c r="D21" s="7">
        <v>15.798415</v>
      </c>
      <c r="E21" s="7">
        <v>12.684577000000001</v>
      </c>
      <c r="F21" s="7">
        <v>11.699875</v>
      </c>
      <c r="G21" s="7">
        <v>12.506822</v>
      </c>
      <c r="H21" s="7">
        <v>15.720214</v>
      </c>
      <c r="I21" s="7">
        <v>0.35536000000000001</v>
      </c>
      <c r="J21" s="7">
        <v>0.350719</v>
      </c>
      <c r="K21" s="7">
        <v>0.36273499999999997</v>
      </c>
      <c r="L21" s="7">
        <v>0.39574700000000002</v>
      </c>
      <c r="M21" s="7">
        <v>0.38389899999999999</v>
      </c>
      <c r="N21" s="7">
        <v>0.36174000000000001</v>
      </c>
    </row>
    <row r="22" spans="1:14">
      <c r="A22" s="5" t="s">
        <v>4</v>
      </c>
      <c r="B22" s="9">
        <v>63.918788000000006</v>
      </c>
      <c r="C22" s="7">
        <v>19.958286000000001</v>
      </c>
      <c r="D22" s="7">
        <v>11.219063999999999</v>
      </c>
      <c r="E22" s="7">
        <v>16.649301000000001</v>
      </c>
      <c r="F22" s="7">
        <v>14.343901000000001</v>
      </c>
      <c r="G22" s="7">
        <v>16.467824</v>
      </c>
      <c r="H22" s="7">
        <v>10.042831</v>
      </c>
      <c r="I22" s="7">
        <v>0.31375700000000001</v>
      </c>
      <c r="J22" s="7">
        <v>0.386876</v>
      </c>
      <c r="K22" s="7">
        <v>0.365178</v>
      </c>
      <c r="L22" s="7">
        <v>0.34573599999999999</v>
      </c>
      <c r="M22" s="7">
        <v>0.37038300000000002</v>
      </c>
      <c r="N22" s="7">
        <v>0.42732999999999999</v>
      </c>
    </row>
    <row r="23" spans="1:14">
      <c r="A23" s="5" t="s">
        <v>14</v>
      </c>
      <c r="B23" s="9">
        <v>8.0812119999999936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5" t="s">
        <v>4</v>
      </c>
      <c r="B24" s="9">
        <v>81.918788000000006</v>
      </c>
      <c r="C24" s="7">
        <v>13.31737</v>
      </c>
      <c r="D24" s="7">
        <v>13.528676000000001</v>
      </c>
      <c r="E24" s="7">
        <v>11.041211000000001</v>
      </c>
      <c r="F24" s="7">
        <v>16.567675000000001</v>
      </c>
      <c r="G24" s="7">
        <v>10.033175999999999</v>
      </c>
      <c r="H24" s="7">
        <v>14.793407999999999</v>
      </c>
      <c r="I24" s="7">
        <v>0.363568</v>
      </c>
      <c r="J24" s="7">
        <v>0.39965000000000001</v>
      </c>
      <c r="K24" s="7">
        <v>0.35014200000000001</v>
      </c>
      <c r="L24" s="7">
        <v>0.35477999999999998</v>
      </c>
      <c r="M24" s="7">
        <v>0.41306500000000002</v>
      </c>
      <c r="N24" s="7">
        <v>0.39543400000000001</v>
      </c>
    </row>
    <row r="25" spans="1:14">
      <c r="A25" s="5" t="s">
        <v>15</v>
      </c>
      <c r="B25" s="10">
        <v>75.081211999999994</v>
      </c>
      <c r="C25">
        <v>14.125602000000001</v>
      </c>
      <c r="D25">
        <v>25.470106999999999</v>
      </c>
      <c r="E25">
        <v>11.026062</v>
      </c>
      <c r="F25">
        <v>17.240409</v>
      </c>
      <c r="G25">
        <v>9.3559859999999997</v>
      </c>
      <c r="H25">
        <v>22.614056000000001</v>
      </c>
      <c r="I25">
        <v>0.37148999999999999</v>
      </c>
      <c r="J25">
        <v>0.31809700000000002</v>
      </c>
      <c r="K25">
        <v>0.38572400000000001</v>
      </c>
      <c r="L25">
        <v>0.35724699999999998</v>
      </c>
      <c r="M25">
        <v>0.39466200000000001</v>
      </c>
      <c r="N25">
        <v>0.35975200000000002</v>
      </c>
    </row>
    <row r="26" spans="1:14">
      <c r="A26" s="5" t="s">
        <v>4</v>
      </c>
      <c r="B26" s="10">
        <v>14.918788000000006</v>
      </c>
      <c r="C26">
        <v>11.118614000000001</v>
      </c>
      <c r="D26">
        <v>16.964676999999998</v>
      </c>
      <c r="E26">
        <v>8.4682870000000001</v>
      </c>
      <c r="F26">
        <v>13.786815000000001</v>
      </c>
      <c r="G26">
        <v>10.473447</v>
      </c>
      <c r="H26">
        <v>17.594363000000001</v>
      </c>
      <c r="I26">
        <v>0.35923899999999998</v>
      </c>
      <c r="J26">
        <v>0.40019500000000002</v>
      </c>
      <c r="K26">
        <v>0.37252299999999999</v>
      </c>
      <c r="L26">
        <v>0.385349</v>
      </c>
      <c r="M26">
        <v>0.39141199999999998</v>
      </c>
      <c r="N26">
        <v>0.37695400000000001</v>
      </c>
    </row>
    <row r="27" spans="1:14">
      <c r="A27" s="5" t="s">
        <v>16</v>
      </c>
      <c r="B27" s="10">
        <v>74.081211999999994</v>
      </c>
      <c r="C27">
        <v>13.368377000000001</v>
      </c>
      <c r="D27">
        <v>13.619681</v>
      </c>
      <c r="E27">
        <v>17.595451000000001</v>
      </c>
      <c r="F27">
        <v>10.777236</v>
      </c>
      <c r="G27">
        <v>10.830838999999999</v>
      </c>
      <c r="H27">
        <v>8.969061</v>
      </c>
      <c r="I27">
        <v>0.358734</v>
      </c>
      <c r="J27">
        <v>0.37295499999999998</v>
      </c>
      <c r="K27">
        <v>0.34967399999999998</v>
      </c>
      <c r="L27">
        <v>0.38766299999999998</v>
      </c>
      <c r="M27">
        <v>0.41513699999999998</v>
      </c>
      <c r="N27">
        <v>0.44758500000000001</v>
      </c>
    </row>
    <row r="28" spans="1:14">
      <c r="A28" s="5" t="s">
        <v>4</v>
      </c>
      <c r="B28" s="10">
        <v>15.918788000000006</v>
      </c>
      <c r="C28">
        <v>18.223548000000001</v>
      </c>
      <c r="D28">
        <v>10.153307</v>
      </c>
      <c r="E28">
        <v>22.190847000000002</v>
      </c>
      <c r="F28">
        <v>13.178449000000001</v>
      </c>
      <c r="G28">
        <v>9.4096410000000006</v>
      </c>
      <c r="H28">
        <v>6.6357239999999997</v>
      </c>
      <c r="I28">
        <v>0.360678</v>
      </c>
      <c r="J28">
        <v>0.41988199999999998</v>
      </c>
      <c r="K28">
        <v>0.33491900000000002</v>
      </c>
      <c r="L28">
        <v>0.37634200000000001</v>
      </c>
      <c r="M28">
        <v>0.43757400000000002</v>
      </c>
      <c r="N28">
        <v>0.45825300000000002</v>
      </c>
    </row>
    <row r="29" spans="1:14">
      <c r="A29" s="5" t="s">
        <v>17</v>
      </c>
      <c r="B29" s="10">
        <v>30.081211999999994</v>
      </c>
      <c r="C29">
        <v>18.460176000000001</v>
      </c>
      <c r="D29">
        <v>10.782897999999999</v>
      </c>
      <c r="E29">
        <v>20.700931000000001</v>
      </c>
      <c r="F29">
        <v>13.493251000000001</v>
      </c>
      <c r="G29">
        <v>18.355018999999999</v>
      </c>
      <c r="H29">
        <v>12.183261999999999</v>
      </c>
      <c r="I29">
        <v>0.42706300000000003</v>
      </c>
      <c r="J29">
        <v>0.40409699999999998</v>
      </c>
      <c r="K29">
        <v>0.32453100000000001</v>
      </c>
      <c r="L29">
        <v>0.38404899999999997</v>
      </c>
      <c r="M29">
        <v>0.35106799999999999</v>
      </c>
      <c r="N29">
        <v>0.39672499999999999</v>
      </c>
    </row>
    <row r="30" spans="1:14">
      <c r="A30" s="5" t="s">
        <v>4</v>
      </c>
      <c r="B30" s="10">
        <v>59.918788000000006</v>
      </c>
      <c r="C30">
        <v>13.146084</v>
      </c>
      <c r="D30">
        <v>7.4289550000000002</v>
      </c>
      <c r="E30">
        <v>17.263183000000001</v>
      </c>
      <c r="F30">
        <v>9.5055999999999994</v>
      </c>
      <c r="G30">
        <v>10.967879999999999</v>
      </c>
      <c r="H30">
        <v>4.5942540000000003</v>
      </c>
      <c r="I30">
        <v>0.35789199999999999</v>
      </c>
      <c r="J30">
        <v>0.35915000000000002</v>
      </c>
      <c r="K30">
        <v>0.30392000000000002</v>
      </c>
      <c r="L30">
        <v>0.41856500000000002</v>
      </c>
      <c r="M30">
        <v>0.37398100000000001</v>
      </c>
      <c r="N30">
        <v>0.46667900000000001</v>
      </c>
    </row>
    <row r="31" spans="1:14">
      <c r="A31" s="5" t="s">
        <v>18</v>
      </c>
      <c r="B31" s="10">
        <v>29.081211999999994</v>
      </c>
      <c r="C31">
        <v>10.369823</v>
      </c>
      <c r="D31">
        <v>8.5686909999999994</v>
      </c>
      <c r="E31">
        <v>17.744761</v>
      </c>
      <c r="F31">
        <v>12.988464</v>
      </c>
      <c r="G31">
        <v>14.816407</v>
      </c>
      <c r="H31">
        <v>16.200661</v>
      </c>
      <c r="I31">
        <v>0.37878699999999998</v>
      </c>
      <c r="J31">
        <v>0.44232900000000003</v>
      </c>
      <c r="K31">
        <v>0.36691400000000002</v>
      </c>
      <c r="L31">
        <v>0.38803500000000002</v>
      </c>
      <c r="M31">
        <v>0.40112399999999998</v>
      </c>
      <c r="N31">
        <v>0.35093800000000003</v>
      </c>
    </row>
    <row r="32" spans="1:14">
      <c r="A32" s="5" t="s">
        <v>4</v>
      </c>
      <c r="B32" s="10">
        <v>60.918788000000006</v>
      </c>
      <c r="C32">
        <v>20.007974999999998</v>
      </c>
      <c r="D32">
        <v>7.5682729999999996</v>
      </c>
      <c r="E32">
        <v>16.177679000000001</v>
      </c>
      <c r="F32">
        <v>9.9573239999999998</v>
      </c>
      <c r="G32">
        <v>18.632359000000001</v>
      </c>
      <c r="H32">
        <v>8.0258660000000006</v>
      </c>
      <c r="I32">
        <v>0.32452300000000001</v>
      </c>
      <c r="J32">
        <v>0.39552500000000002</v>
      </c>
      <c r="K32">
        <v>0.33590900000000001</v>
      </c>
      <c r="L32">
        <v>0.40351399999999998</v>
      </c>
      <c r="M32">
        <v>0.33469100000000002</v>
      </c>
      <c r="N32">
        <v>0.4173</v>
      </c>
    </row>
    <row r="33" spans="1:1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>
      <c r="A36" s="5" t="s">
        <v>19</v>
      </c>
      <c r="B36" s="14">
        <v>19.081211999999994</v>
      </c>
      <c r="C36" s="7">
        <v>8.7304250000000003</v>
      </c>
      <c r="D36" s="7">
        <v>7.7518880000000001</v>
      </c>
      <c r="E36" s="7">
        <v>9.0455129999999997</v>
      </c>
      <c r="F36" s="7">
        <v>8.3636970000000002</v>
      </c>
      <c r="G36" s="7">
        <v>8.5834279999999996</v>
      </c>
      <c r="H36" s="7">
        <v>5.8403470000000004</v>
      </c>
      <c r="I36" s="7">
        <v>0.42429699999999998</v>
      </c>
      <c r="J36" s="7">
        <v>0.40355600000000003</v>
      </c>
      <c r="K36" s="7">
        <v>0.40660400000000002</v>
      </c>
      <c r="L36" s="7">
        <v>0.40137899999999999</v>
      </c>
      <c r="M36" s="7">
        <v>0.413163</v>
      </c>
      <c r="N36" s="7">
        <v>0.44190099999999999</v>
      </c>
    </row>
    <row r="37" spans="1:14">
      <c r="A37" s="5" t="s">
        <v>4</v>
      </c>
      <c r="B37" s="14">
        <v>70.918788000000006</v>
      </c>
      <c r="C37" s="7">
        <v>7.7670170000000001</v>
      </c>
      <c r="D37" s="7">
        <v>6.3398830000000004</v>
      </c>
      <c r="E37" s="7">
        <v>7.6930870000000002</v>
      </c>
      <c r="F37" s="7">
        <v>7.3481610000000002</v>
      </c>
      <c r="G37" s="7">
        <v>6.2119340000000003</v>
      </c>
      <c r="H37" s="7">
        <v>6.0271879999999998</v>
      </c>
      <c r="I37" s="7">
        <v>0.43474000000000002</v>
      </c>
      <c r="J37" s="7">
        <v>0.41961399999999999</v>
      </c>
      <c r="K37" s="7">
        <v>0.39823399999999998</v>
      </c>
      <c r="L37" s="7">
        <v>0.39682600000000001</v>
      </c>
      <c r="M37" s="7">
        <v>0.44863700000000001</v>
      </c>
      <c r="N37" s="7">
        <v>0.437305</v>
      </c>
    </row>
    <row r="38" spans="1:14">
      <c r="A38" s="5" t="s">
        <v>20</v>
      </c>
      <c r="B38" s="14">
        <v>4.0812119999999936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5" t="s">
        <v>4</v>
      </c>
      <c r="B39" s="14">
        <v>85.918788000000006</v>
      </c>
      <c r="C39" s="7">
        <v>15.038395</v>
      </c>
      <c r="D39" s="7">
        <v>8.3399719999999995</v>
      </c>
      <c r="E39" s="7">
        <v>12.682591</v>
      </c>
      <c r="F39" s="7">
        <v>7.7903979999999997</v>
      </c>
      <c r="G39" s="7">
        <v>10.974646999999999</v>
      </c>
      <c r="H39" s="7">
        <v>8.1348819999999993</v>
      </c>
      <c r="I39" s="7">
        <v>0.36211500000000002</v>
      </c>
      <c r="J39" s="7">
        <v>0.41748800000000003</v>
      </c>
      <c r="K39" s="7">
        <v>0.381075</v>
      </c>
      <c r="L39" s="7">
        <v>0.41180699999999998</v>
      </c>
      <c r="M39" s="7">
        <v>0.37629200000000002</v>
      </c>
      <c r="N39" s="7">
        <v>0.39865200000000001</v>
      </c>
    </row>
    <row r="40" spans="1:14">
      <c r="A40" s="5" t="s">
        <v>21</v>
      </c>
      <c r="B40" s="14">
        <v>15.081211999999994</v>
      </c>
      <c r="C40" s="7">
        <v>15.767537000000001</v>
      </c>
      <c r="D40" s="7">
        <v>15.878043999999999</v>
      </c>
      <c r="E40" s="7">
        <v>13.145028999999999</v>
      </c>
      <c r="F40" s="7">
        <v>15.164292</v>
      </c>
      <c r="G40" s="7">
        <v>14.332141999999999</v>
      </c>
      <c r="H40" s="7">
        <v>11.047800000000001</v>
      </c>
      <c r="I40" s="7">
        <v>0.31267800000000001</v>
      </c>
      <c r="J40" s="7">
        <v>0.34953200000000001</v>
      </c>
      <c r="K40" s="7">
        <v>0.371753</v>
      </c>
      <c r="L40" s="7">
        <v>0.36114400000000002</v>
      </c>
      <c r="M40" s="7">
        <v>0.37464799999999998</v>
      </c>
      <c r="N40" s="7">
        <v>0.41359499999999999</v>
      </c>
    </row>
    <row r="41" spans="1:14">
      <c r="A41" s="5" t="s">
        <v>4</v>
      </c>
      <c r="B41" s="14">
        <v>74.918788000000006</v>
      </c>
      <c r="C41" s="7">
        <v>14.558</v>
      </c>
      <c r="D41" s="7">
        <v>10.1296</v>
      </c>
      <c r="E41" s="7">
        <v>10.414391999999999</v>
      </c>
      <c r="F41" s="7">
        <v>10.954473999999999</v>
      </c>
      <c r="G41" s="7">
        <v>11.664046000000001</v>
      </c>
      <c r="H41" s="7">
        <v>15.473537</v>
      </c>
      <c r="I41" s="7">
        <v>0.373446</v>
      </c>
      <c r="J41" s="7">
        <v>0.392538</v>
      </c>
      <c r="K41" s="7">
        <v>0.37323899999999999</v>
      </c>
      <c r="L41" s="7">
        <v>0.39915299999999998</v>
      </c>
      <c r="M41" s="7">
        <v>0.35933999999999999</v>
      </c>
      <c r="N41" s="7">
        <v>0.40851500000000002</v>
      </c>
    </row>
    <row r="42" spans="1:14">
      <c r="A42" s="15" t="s">
        <v>22</v>
      </c>
      <c r="B42" s="14">
        <v>28.081211999999994</v>
      </c>
      <c r="C42" s="7">
        <v>9.5731070000000003</v>
      </c>
      <c r="D42" s="7">
        <v>7.2152240000000001</v>
      </c>
      <c r="E42" s="7">
        <v>11.875709000000001</v>
      </c>
      <c r="F42" s="7">
        <v>6.5629739999999996</v>
      </c>
      <c r="G42" s="7">
        <v>6.2121639999999996</v>
      </c>
      <c r="H42" s="7">
        <v>4.7212610000000002</v>
      </c>
      <c r="I42" s="7">
        <v>0.38053300000000001</v>
      </c>
      <c r="J42" s="7">
        <v>0.39752700000000002</v>
      </c>
      <c r="K42" s="7">
        <v>0.40537699999999999</v>
      </c>
      <c r="L42" s="7">
        <v>0.405997</v>
      </c>
      <c r="M42" s="7">
        <v>0.39946900000000002</v>
      </c>
      <c r="N42" s="7">
        <v>0.430703</v>
      </c>
    </row>
    <row r="43" spans="1:14">
      <c r="A43" s="5" t="s">
        <v>4</v>
      </c>
      <c r="B43" s="14">
        <v>61.918788000000006</v>
      </c>
      <c r="C43" s="7">
        <v>9.3406490000000009</v>
      </c>
      <c r="D43" s="7">
        <v>6.4446279999999998</v>
      </c>
      <c r="E43" s="7">
        <v>13.804373</v>
      </c>
      <c r="F43" s="7">
        <v>9.9101949999999999</v>
      </c>
      <c r="G43" s="7">
        <v>9.2607219999999995</v>
      </c>
      <c r="H43" s="7">
        <v>5.3673659999999996</v>
      </c>
      <c r="I43" s="7">
        <v>0.37541099999999999</v>
      </c>
      <c r="J43" s="7">
        <v>0.451901</v>
      </c>
      <c r="K43" s="7">
        <v>0.35758000000000001</v>
      </c>
      <c r="L43" s="7">
        <v>0.376529</v>
      </c>
      <c r="M43" s="7">
        <v>0.38760499999999998</v>
      </c>
      <c r="N43" s="7">
        <v>0.45462799999999998</v>
      </c>
    </row>
    <row r="44" spans="1:14">
      <c r="A44" s="15" t="s">
        <v>23</v>
      </c>
      <c r="B44" s="14">
        <v>26.081211999999994</v>
      </c>
      <c r="C44" s="7">
        <v>14.662701999999999</v>
      </c>
      <c r="D44" s="7">
        <v>12.684953</v>
      </c>
      <c r="E44" s="7">
        <v>11.171671999999999</v>
      </c>
      <c r="F44" s="7">
        <v>10.962526</v>
      </c>
      <c r="G44" s="7">
        <v>13.726652</v>
      </c>
      <c r="H44" s="7">
        <v>10.912532000000001</v>
      </c>
      <c r="I44" s="7">
        <v>0.365645</v>
      </c>
      <c r="J44" s="7">
        <v>0.38445099999999999</v>
      </c>
      <c r="K44" s="7">
        <v>0.38350899999999999</v>
      </c>
      <c r="L44" s="7">
        <v>0.37276799999999999</v>
      </c>
      <c r="M44" s="7">
        <v>0.40457599999999999</v>
      </c>
      <c r="N44" s="7">
        <v>0.40096100000000001</v>
      </c>
    </row>
    <row r="45" spans="1:14">
      <c r="A45" s="5" t="s">
        <v>4</v>
      </c>
      <c r="B45" s="14">
        <v>63.918788000000006</v>
      </c>
      <c r="C45" s="7">
        <v>9.7312720000000006</v>
      </c>
      <c r="D45" s="7">
        <v>7.3282530000000001</v>
      </c>
      <c r="E45" s="7">
        <v>10.647506999999999</v>
      </c>
      <c r="F45" s="7">
        <v>7.9660190000000002</v>
      </c>
      <c r="G45" s="7">
        <v>7.4768160000000004</v>
      </c>
      <c r="H45" s="7">
        <v>7.339099</v>
      </c>
      <c r="I45" s="7">
        <v>0.44356099999999998</v>
      </c>
      <c r="J45" s="7">
        <v>0.44016300000000003</v>
      </c>
      <c r="K45" s="7">
        <v>0.36950100000000002</v>
      </c>
      <c r="L45" s="7">
        <v>0.39360899999999999</v>
      </c>
      <c r="M45" s="7">
        <v>0.46416499999999999</v>
      </c>
      <c r="N45" s="7">
        <v>0.43661699999999998</v>
      </c>
    </row>
    <row r="46" spans="1:14">
      <c r="A46" s="15" t="s">
        <v>24</v>
      </c>
      <c r="B46" s="14">
        <v>17.081211999999994</v>
      </c>
      <c r="C46" s="7">
        <v>10.094393999999999</v>
      </c>
      <c r="D46" s="7">
        <v>6.4035089999999997</v>
      </c>
      <c r="E46" s="7">
        <v>7.4265970000000001</v>
      </c>
      <c r="F46" s="7">
        <v>8.0400279999999995</v>
      </c>
      <c r="G46" s="7">
        <v>11.046412</v>
      </c>
      <c r="H46" s="7">
        <v>6.7800029999999998</v>
      </c>
      <c r="I46" s="7">
        <v>0.428535</v>
      </c>
      <c r="J46" s="7">
        <v>0.452067</v>
      </c>
      <c r="K46" s="7">
        <v>0.42342099999999999</v>
      </c>
      <c r="L46" s="7">
        <v>0.39007500000000001</v>
      </c>
      <c r="M46" s="7">
        <v>0.41515299999999999</v>
      </c>
      <c r="N46" s="7">
        <v>0.44074400000000002</v>
      </c>
    </row>
    <row r="47" spans="1:14">
      <c r="A47" s="5" t="s">
        <v>4</v>
      </c>
      <c r="B47" s="16">
        <v>72.918788000000006</v>
      </c>
      <c r="C47" s="7">
        <v>9.4604649999999992</v>
      </c>
      <c r="D47" s="7">
        <v>11.053362999999999</v>
      </c>
      <c r="E47" s="7">
        <v>10.307347999999999</v>
      </c>
      <c r="F47" s="7">
        <v>14.108755</v>
      </c>
      <c r="G47" s="7">
        <v>9.8908520000000006</v>
      </c>
      <c r="H47" s="7">
        <v>13.462217000000001</v>
      </c>
      <c r="I47" s="7">
        <v>0.389017</v>
      </c>
      <c r="J47" s="7">
        <v>0.40173399999999998</v>
      </c>
      <c r="K47" s="7">
        <v>0.39750400000000002</v>
      </c>
      <c r="L47" s="7">
        <v>0.401281</v>
      </c>
      <c r="M47" s="7">
        <v>0.39907900000000002</v>
      </c>
      <c r="N47" s="7">
        <v>0.35764699999999999</v>
      </c>
    </row>
    <row r="48" spans="1:14">
      <c r="A48" s="5" t="s">
        <v>25</v>
      </c>
      <c r="B48" s="17">
        <v>21.081211999999994</v>
      </c>
      <c r="C48">
        <v>22.809425000000001</v>
      </c>
      <c r="D48">
        <v>26.839040000000001</v>
      </c>
      <c r="E48">
        <v>10.760770000000001</v>
      </c>
      <c r="F48">
        <v>9.7664489999999997</v>
      </c>
      <c r="G48">
        <v>20.63908</v>
      </c>
      <c r="H48">
        <v>22.775168000000001</v>
      </c>
      <c r="I48">
        <v>0.34989500000000001</v>
      </c>
      <c r="J48">
        <v>0.33223399999999997</v>
      </c>
      <c r="K48">
        <v>0.39645000000000002</v>
      </c>
      <c r="L48">
        <v>0.409057</v>
      </c>
      <c r="M48">
        <v>0.37904700000000002</v>
      </c>
      <c r="N48">
        <v>0.33717599999999998</v>
      </c>
    </row>
    <row r="49" spans="1:14">
      <c r="A49" s="5" t="s">
        <v>4</v>
      </c>
      <c r="B49" s="17">
        <v>68.918788000000006</v>
      </c>
      <c r="C49">
        <v>29.741859000000002</v>
      </c>
      <c r="D49">
        <v>9.3538580000000007</v>
      </c>
      <c r="E49">
        <v>12.857103</v>
      </c>
      <c r="F49">
        <v>9.324287</v>
      </c>
      <c r="G49">
        <v>23.78173</v>
      </c>
      <c r="H49">
        <v>10.315419</v>
      </c>
      <c r="I49">
        <v>0.31623099999999998</v>
      </c>
      <c r="J49">
        <v>0.42335499999999998</v>
      </c>
      <c r="K49">
        <v>0.37747599999999998</v>
      </c>
      <c r="L49">
        <v>0.39636399999999999</v>
      </c>
      <c r="M49">
        <v>0.33034599999999997</v>
      </c>
      <c r="N49">
        <v>0.40588299999999999</v>
      </c>
    </row>
    <row r="50" spans="1:14">
      <c r="A50" s="5" t="s">
        <v>26</v>
      </c>
      <c r="B50" s="17">
        <v>8.0812119999999936</v>
      </c>
    </row>
    <row r="51" spans="1:14">
      <c r="A51" s="5" t="s">
        <v>4</v>
      </c>
      <c r="B51" s="17">
        <v>81.918788000000006</v>
      </c>
      <c r="C51">
        <v>16.345858</v>
      </c>
      <c r="D51">
        <v>6.7486329999999999</v>
      </c>
      <c r="E51">
        <v>10.240917</v>
      </c>
      <c r="F51">
        <v>6.7770450000000002</v>
      </c>
      <c r="G51">
        <v>18.083615000000002</v>
      </c>
      <c r="H51">
        <v>7.0937710000000003</v>
      </c>
      <c r="I51">
        <v>0.36717100000000003</v>
      </c>
      <c r="J51">
        <v>0.42758800000000002</v>
      </c>
      <c r="K51">
        <v>0.34248400000000001</v>
      </c>
      <c r="L51">
        <v>0.41203099999999998</v>
      </c>
      <c r="M51">
        <v>0.38041199999999997</v>
      </c>
      <c r="N51">
        <v>0.42629299999999998</v>
      </c>
    </row>
    <row r="52" spans="1:14">
      <c r="A52" s="5" t="s">
        <v>27</v>
      </c>
      <c r="B52" s="17">
        <v>10.081211999999994</v>
      </c>
    </row>
    <row r="53" spans="1:14">
      <c r="A53" s="5" t="s">
        <v>4</v>
      </c>
      <c r="B53" s="17">
        <v>79.918788000000006</v>
      </c>
      <c r="C53">
        <v>11.777837</v>
      </c>
      <c r="D53">
        <v>10.997476000000001</v>
      </c>
      <c r="E53">
        <v>9.782705</v>
      </c>
      <c r="F53">
        <v>10.028104000000001</v>
      </c>
      <c r="G53">
        <v>11.189273</v>
      </c>
      <c r="H53">
        <v>11.265707000000001</v>
      </c>
      <c r="I53">
        <v>0.38476500000000002</v>
      </c>
      <c r="J53">
        <v>0.40120600000000001</v>
      </c>
      <c r="K53">
        <v>0.39684399999999997</v>
      </c>
      <c r="L53">
        <v>0.39004</v>
      </c>
      <c r="M53">
        <v>0.36520000000000002</v>
      </c>
      <c r="N53">
        <v>0.37487300000000001</v>
      </c>
    </row>
    <row r="54" spans="1:14">
      <c r="A54" s="5" t="s">
        <v>28</v>
      </c>
      <c r="B54" s="17">
        <v>4.0812119999999936</v>
      </c>
    </row>
    <row r="55" spans="1:14">
      <c r="A55" s="5" t="s">
        <v>4</v>
      </c>
      <c r="B55" s="17">
        <v>85.918788000000006</v>
      </c>
      <c r="C55">
        <v>9.5354019999999995</v>
      </c>
      <c r="D55">
        <v>17.582929</v>
      </c>
      <c r="E55">
        <v>9.8180200000000006</v>
      </c>
      <c r="F55">
        <v>12.485796000000001</v>
      </c>
      <c r="G55">
        <v>8.9714130000000001</v>
      </c>
      <c r="H55">
        <v>13.307323999999999</v>
      </c>
      <c r="I55">
        <v>0.38428600000000002</v>
      </c>
      <c r="J55">
        <v>0.33946999999999999</v>
      </c>
      <c r="K55">
        <v>0.39618199999999998</v>
      </c>
      <c r="L55">
        <v>0.374446</v>
      </c>
      <c r="M55">
        <v>0.38917499999999999</v>
      </c>
      <c r="N55">
        <v>0.37164799999999998</v>
      </c>
    </row>
    <row r="56" spans="1:14">
      <c r="A56" s="5" t="s">
        <v>29</v>
      </c>
      <c r="B56" s="17">
        <v>14.081211999999994</v>
      </c>
      <c r="C56">
        <v>11.44346</v>
      </c>
      <c r="D56">
        <v>14.240268</v>
      </c>
      <c r="E56">
        <v>10.750412000000001</v>
      </c>
      <c r="F56">
        <v>10.430763000000001</v>
      </c>
      <c r="G56">
        <v>9.9602380000000004</v>
      </c>
      <c r="H56">
        <v>12.899597999999999</v>
      </c>
      <c r="I56">
        <v>0.38131799999999999</v>
      </c>
      <c r="J56">
        <v>0.36091000000000001</v>
      </c>
      <c r="K56">
        <v>0.35946299999999998</v>
      </c>
      <c r="L56">
        <v>0.39278999999999997</v>
      </c>
      <c r="M56">
        <v>0.41176800000000002</v>
      </c>
      <c r="N56">
        <v>0.36642400000000003</v>
      </c>
    </row>
    <row r="57" spans="1:14">
      <c r="A57" s="5" t="s">
        <v>4</v>
      </c>
      <c r="B57" s="17">
        <v>75.918788000000006</v>
      </c>
      <c r="C57">
        <v>9.8277999999999999</v>
      </c>
      <c r="D57">
        <v>14.574865000000001</v>
      </c>
      <c r="E57">
        <v>8.907076</v>
      </c>
      <c r="F57">
        <v>8.9049859999999992</v>
      </c>
      <c r="G57">
        <v>8.1757190000000008</v>
      </c>
      <c r="H57">
        <v>11.986504999999999</v>
      </c>
      <c r="I57">
        <v>0.385687</v>
      </c>
      <c r="J57">
        <v>0.36574699999999999</v>
      </c>
      <c r="K57">
        <v>0.37504399999999999</v>
      </c>
      <c r="L57">
        <v>0.41002699999999997</v>
      </c>
      <c r="M57">
        <v>0.44343300000000002</v>
      </c>
      <c r="N57">
        <v>0.359072</v>
      </c>
    </row>
    <row r="58" spans="1:14">
      <c r="A58" s="5" t="s">
        <v>30</v>
      </c>
      <c r="B58" s="17">
        <v>12.081211999999994</v>
      </c>
      <c r="C58">
        <v>7.3911439999999997</v>
      </c>
      <c r="D58">
        <v>12.119016</v>
      </c>
      <c r="E58">
        <v>10.437581</v>
      </c>
      <c r="F58">
        <v>11.403874999999999</v>
      </c>
      <c r="G58">
        <v>6.9491589999999999</v>
      </c>
      <c r="H58">
        <v>9.1687940000000001</v>
      </c>
      <c r="I58">
        <v>0.430203</v>
      </c>
      <c r="J58">
        <v>0.374857</v>
      </c>
      <c r="K58">
        <v>0.41628700000000002</v>
      </c>
      <c r="L58">
        <v>0.40842699999999998</v>
      </c>
      <c r="M58">
        <v>0.42688300000000001</v>
      </c>
      <c r="N58">
        <v>0.405752</v>
      </c>
    </row>
    <row r="59" spans="1:14">
      <c r="A59" s="5" t="s">
        <v>4</v>
      </c>
      <c r="B59" s="17">
        <v>77.918788000000006</v>
      </c>
      <c r="C59">
        <v>7.4118649999999997</v>
      </c>
      <c r="D59">
        <v>16.870460999999999</v>
      </c>
      <c r="E59">
        <v>7.8937280000000003</v>
      </c>
      <c r="F59">
        <v>11.884611</v>
      </c>
      <c r="G59">
        <v>7.4457769999999996</v>
      </c>
      <c r="H59">
        <v>10.875666000000001</v>
      </c>
      <c r="I59">
        <v>0.40933900000000001</v>
      </c>
      <c r="J59">
        <v>0.354966</v>
      </c>
      <c r="K59">
        <v>0.37890800000000002</v>
      </c>
      <c r="L59">
        <v>0.387071</v>
      </c>
      <c r="M59">
        <v>0.40859899999999999</v>
      </c>
      <c r="N59">
        <v>0.40528799999999998</v>
      </c>
    </row>
    <row r="60" spans="1:14">
      <c r="A60" s="5"/>
      <c r="B60" s="1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opLeftCell="A33" zoomScale="85" zoomScaleNormal="85" workbookViewId="0">
      <selection activeCell="C13" sqref="C13"/>
    </sheetView>
  </sheetViews>
  <sheetFormatPr baseColWidth="10" defaultColWidth="8.83203125" defaultRowHeight="15"/>
  <sheetData>
    <row r="1" spans="1:14" ht="16" thickBot="1"/>
    <row r="2" spans="1:14" ht="16" thickBot="1">
      <c r="A2" t="s">
        <v>78</v>
      </c>
      <c r="B2" s="27" t="s">
        <v>33</v>
      </c>
      <c r="C2" s="28">
        <v>15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>
      <c r="B3" s="29"/>
      <c r="C3" s="1" t="s">
        <v>66</v>
      </c>
      <c r="D3" s="2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 t="s">
        <v>72</v>
      </c>
      <c r="J3" s="2" t="s">
        <v>73</v>
      </c>
      <c r="K3" s="1" t="s">
        <v>74</v>
      </c>
      <c r="L3" s="2" t="s">
        <v>75</v>
      </c>
      <c r="M3" s="1" t="s">
        <v>76</v>
      </c>
      <c r="N3" s="2" t="s">
        <v>77</v>
      </c>
    </row>
    <row r="4" spans="1:14" ht="16" thickBot="1">
      <c r="B4" s="3" t="s">
        <v>34</v>
      </c>
      <c r="C4" s="19" t="s">
        <v>31</v>
      </c>
      <c r="D4" s="20" t="s">
        <v>32</v>
      </c>
      <c r="E4" s="19" t="s">
        <v>31</v>
      </c>
      <c r="F4" s="20" t="s">
        <v>32</v>
      </c>
      <c r="G4" s="19" t="s">
        <v>31</v>
      </c>
      <c r="H4" s="20" t="s">
        <v>32</v>
      </c>
      <c r="I4" s="19" t="s">
        <v>31</v>
      </c>
      <c r="J4" s="20" t="s">
        <v>32</v>
      </c>
      <c r="K4" s="19" t="s">
        <v>31</v>
      </c>
      <c r="L4" s="20" t="s">
        <v>32</v>
      </c>
      <c r="M4" s="19" t="s">
        <v>31</v>
      </c>
      <c r="N4" s="20" t="s">
        <v>32</v>
      </c>
    </row>
    <row r="5" spans="1:14">
      <c r="A5" s="5" t="s">
        <v>3</v>
      </c>
      <c r="B5" s="6">
        <v>23.761211999999993</v>
      </c>
      <c r="C5" s="21" t="str">
        <f>IF(Data!C3=0,"N/A",IF(Data!C3&gt;='Table comparison'!C$2,"NB","B"))</f>
        <v>NB</v>
      </c>
      <c r="D5" s="21" t="str">
        <f>IF(Data!D3=0,"N/A",IF(Data!D3&gt;='Table comparison'!D$2,"NB","B"))</f>
        <v>NB</v>
      </c>
      <c r="E5" s="21" t="str">
        <f>IF(Data!E3=0,"N/A",IF(Data!E3&gt;='Table comparison'!E$2,"NB","B"))</f>
        <v>NB</v>
      </c>
      <c r="F5" s="21" t="str">
        <f>IF(Data!F3=0,"N/A",IF(Data!F3&gt;='Table comparison'!F$2,"NB","B"))</f>
        <v>NB</v>
      </c>
      <c r="G5" s="21" t="str">
        <f>IF(Data!G3=0,"N/A",IF(Data!G3&gt;='Table comparison'!G$2,"NB","B"))</f>
        <v>NB</v>
      </c>
      <c r="H5" s="21" t="str">
        <f>IF(Data!H3=0,"N/A",IF(Data!H3&gt;='Table comparison'!H$2,"NB","B"))</f>
        <v>NB</v>
      </c>
      <c r="I5" s="21" t="str">
        <f>IF(Data!I3=0,"N/A",IF(Data!I3&gt;='Table comparison'!I$2,"NB","B"))</f>
        <v>NB</v>
      </c>
      <c r="J5" s="21" t="str">
        <f>IF(Data!J3=0,"N/A",IF(Data!J3&gt;='Table comparison'!J$2,"NB","B"))</f>
        <v>NB</v>
      </c>
      <c r="K5" s="21" t="str">
        <f>IF(Data!K3=0,"N/A",IF(Data!K3&gt;='Table comparison'!K$2,"NB","B"))</f>
        <v>NB</v>
      </c>
      <c r="L5" s="21" t="str">
        <f>IF(Data!L3=0,"N/A",IF(Data!L3&gt;='Table comparison'!L$2,"NB","B"))</f>
        <v>NB</v>
      </c>
      <c r="M5" s="21" t="str">
        <f>IF(Data!M3=0,"N/A",IF(Data!M3&gt;='Table comparison'!M$2,"NB","B"))</f>
        <v>NB</v>
      </c>
      <c r="N5" s="21" t="str">
        <f>IF(Data!N3=0,"N/A",IF(Data!N3&gt;='Table comparison'!N$2,"NB","B"))</f>
        <v>NB</v>
      </c>
    </row>
    <row r="6" spans="1:14">
      <c r="A6" s="5" t="s">
        <v>4</v>
      </c>
      <c r="B6" s="6">
        <v>66.238788</v>
      </c>
      <c r="C6" s="21" t="str">
        <f>IF(Data!C4=0,"N/A",IF(Data!C4&gt;='Table comparison'!C$2,"NB","B"))</f>
        <v>B</v>
      </c>
      <c r="D6" s="21" t="str">
        <f>IF(Data!D4=0,"N/A",IF(Data!D4&gt;='Table comparison'!D$2,"NB","B"))</f>
        <v>NB</v>
      </c>
      <c r="E6" s="21" t="str">
        <f>IF(Data!E4=0,"N/A",IF(Data!E4&gt;='Table comparison'!E$2,"NB","B"))</f>
        <v>NB</v>
      </c>
      <c r="F6" s="21" t="str">
        <f>IF(Data!F4=0,"N/A",IF(Data!F4&gt;='Table comparison'!F$2,"NB","B"))</f>
        <v>NB</v>
      </c>
      <c r="G6" s="21" t="str">
        <f>IF(Data!G4=0,"N/A",IF(Data!G4&gt;='Table comparison'!G$2,"NB","B"))</f>
        <v>NB</v>
      </c>
      <c r="H6" s="21" t="str">
        <f>IF(Data!H4=0,"N/A",IF(Data!H4&gt;='Table comparison'!H$2,"NB","B"))</f>
        <v>NB</v>
      </c>
      <c r="I6" s="21" t="str">
        <f>IF(Data!I4=0,"N/A",IF(Data!I4&gt;='Table comparison'!I$2,"NB","B"))</f>
        <v>NB</v>
      </c>
      <c r="J6" s="21" t="str">
        <f>IF(Data!J4=0,"N/A",IF(Data!J4&gt;='Table comparison'!J$2,"NB","B"))</f>
        <v>NB</v>
      </c>
      <c r="K6" s="21" t="str">
        <f>IF(Data!K4=0,"N/A",IF(Data!K4&gt;='Table comparison'!K$2,"NB","B"))</f>
        <v>NB</v>
      </c>
      <c r="L6" s="21" t="str">
        <f>IF(Data!L4=0,"N/A",IF(Data!L4&gt;='Table comparison'!L$2,"NB","B"))</f>
        <v>NB</v>
      </c>
      <c r="M6" s="21" t="str">
        <f>IF(Data!M4=0,"N/A",IF(Data!M4&gt;='Table comparison'!M$2,"NB","B"))</f>
        <v>NB</v>
      </c>
      <c r="N6" s="21" t="str">
        <f>IF(Data!N4=0,"N/A",IF(Data!N4&gt;='Table comparison'!N$2,"NB","B"))</f>
        <v>NB</v>
      </c>
    </row>
    <row r="7" spans="1:14">
      <c r="A7" s="5" t="s">
        <v>5</v>
      </c>
      <c r="B7" s="6">
        <v>30.081211999999994</v>
      </c>
      <c r="C7" s="21" t="str">
        <f>IF(Data!C5=0,"N/A",IF(Data!C5&gt;='Table comparison'!C$2,"NB","B"))</f>
        <v>NB</v>
      </c>
      <c r="D7" s="21" t="str">
        <f>IF(Data!D5=0,"N/A",IF(Data!D5&gt;='Table comparison'!D$2,"NB","B"))</f>
        <v>NB</v>
      </c>
      <c r="E7" s="21" t="str">
        <f>IF(Data!E5=0,"N/A",IF(Data!E5&gt;='Table comparison'!E$2,"NB","B"))</f>
        <v>NB</v>
      </c>
      <c r="F7" s="21" t="str">
        <f>IF(Data!F5=0,"N/A",IF(Data!F5&gt;='Table comparison'!F$2,"NB","B"))</f>
        <v>NB</v>
      </c>
      <c r="G7" s="21" t="str">
        <f>IF(Data!G5=0,"N/A",IF(Data!G5&gt;='Table comparison'!G$2,"NB","B"))</f>
        <v>NB</v>
      </c>
      <c r="H7" s="21" t="str">
        <f>IF(Data!H5=0,"N/A",IF(Data!H5&gt;='Table comparison'!H$2,"NB","B"))</f>
        <v>NB</v>
      </c>
      <c r="I7" s="21" t="str">
        <f>IF(Data!I5=0,"N/A",IF(Data!I5&gt;='Table comparison'!I$2,"NB","B"))</f>
        <v>NB</v>
      </c>
      <c r="J7" s="21" t="str">
        <f>IF(Data!J5=0,"N/A",IF(Data!J5&gt;='Table comparison'!J$2,"NB","B"))</f>
        <v>NB</v>
      </c>
      <c r="K7" s="21" t="str">
        <f>IF(Data!K5=0,"N/A",IF(Data!K5&gt;='Table comparison'!K$2,"NB","B"))</f>
        <v>NB</v>
      </c>
      <c r="L7" s="21" t="str">
        <f>IF(Data!L5=0,"N/A",IF(Data!L5&gt;='Table comparison'!L$2,"NB","B"))</f>
        <v>NB</v>
      </c>
      <c r="M7" s="21" t="str">
        <f>IF(Data!M5=0,"N/A",IF(Data!M5&gt;='Table comparison'!M$2,"NB","B"))</f>
        <v>NB</v>
      </c>
      <c r="N7" s="21" t="str">
        <f>IF(Data!N5=0,"N/A",IF(Data!N5&gt;='Table comparison'!N$2,"NB","B"))</f>
        <v>NB</v>
      </c>
    </row>
    <row r="8" spans="1:14">
      <c r="A8" s="5" t="s">
        <v>4</v>
      </c>
      <c r="B8" s="6">
        <v>59.918788000000006</v>
      </c>
      <c r="C8" s="21" t="str">
        <f>IF(Data!C6=0,"N/A",IF(Data!C6&gt;='Table comparison'!C$2,"NB","B"))</f>
        <v>NB</v>
      </c>
      <c r="D8" s="21" t="str">
        <f>IF(Data!D6=0,"N/A",IF(Data!D6&gt;='Table comparison'!D$2,"NB","B"))</f>
        <v>NB</v>
      </c>
      <c r="E8" s="21" t="str">
        <f>IF(Data!E6=0,"N/A",IF(Data!E6&gt;='Table comparison'!E$2,"NB","B"))</f>
        <v>NB</v>
      </c>
      <c r="F8" s="21" t="str">
        <f>IF(Data!F6=0,"N/A",IF(Data!F6&gt;='Table comparison'!F$2,"NB","B"))</f>
        <v>NB</v>
      </c>
      <c r="G8" s="21" t="str">
        <f>IF(Data!G6=0,"N/A",IF(Data!G6&gt;='Table comparison'!G$2,"NB","B"))</f>
        <v>NB</v>
      </c>
      <c r="H8" s="21" t="str">
        <f>IF(Data!H6=0,"N/A",IF(Data!H6&gt;='Table comparison'!H$2,"NB","B"))</f>
        <v>NB</v>
      </c>
      <c r="I8" s="21" t="str">
        <f>IF(Data!I6=0,"N/A",IF(Data!I6&gt;='Table comparison'!I$2,"NB","B"))</f>
        <v>NB</v>
      </c>
      <c r="J8" s="21" t="str">
        <f>IF(Data!J6=0,"N/A",IF(Data!J6&gt;='Table comparison'!J$2,"NB","B"))</f>
        <v>NB</v>
      </c>
      <c r="K8" s="21" t="str">
        <f>IF(Data!K6=0,"N/A",IF(Data!K6&gt;='Table comparison'!K$2,"NB","B"))</f>
        <v>NB</v>
      </c>
      <c r="L8" s="21" t="str">
        <f>IF(Data!L6=0,"N/A",IF(Data!L6&gt;='Table comparison'!L$2,"NB","B"))</f>
        <v>NB</v>
      </c>
      <c r="M8" s="21" t="str">
        <f>IF(Data!M6=0,"N/A",IF(Data!M6&gt;='Table comparison'!M$2,"NB","B"))</f>
        <v>NB</v>
      </c>
      <c r="N8" s="21" t="str">
        <f>IF(Data!N6=0,"N/A",IF(Data!N6&gt;='Table comparison'!N$2,"NB","B"))</f>
        <v>NB</v>
      </c>
    </row>
    <row r="9" spans="1:14">
      <c r="A9" s="5" t="s">
        <v>6</v>
      </c>
      <c r="B9" s="6">
        <v>83.431211999999988</v>
      </c>
      <c r="C9" s="21" t="str">
        <f>IF(Data!C7=0,"N/A",IF(Data!C7&gt;='Table comparison'!C$2,"NB","B"))</f>
        <v>B</v>
      </c>
      <c r="D9" s="21" t="str">
        <f>IF(Data!D7=0,"N/A",IF(Data!D7&gt;='Table comparison'!D$2,"NB","B"))</f>
        <v>NB</v>
      </c>
      <c r="E9" s="21" t="str">
        <f>IF(Data!E7=0,"N/A",IF(Data!E7&gt;='Table comparison'!E$2,"NB","B"))</f>
        <v>NB</v>
      </c>
      <c r="F9" s="21" t="str">
        <f>IF(Data!F7=0,"N/A",IF(Data!F7&gt;='Table comparison'!F$2,"NB","B"))</f>
        <v>NB</v>
      </c>
      <c r="G9" s="21" t="str">
        <f>IF(Data!G7=0,"N/A",IF(Data!G7&gt;='Table comparison'!G$2,"NB","B"))</f>
        <v>NB</v>
      </c>
      <c r="H9" s="21" t="str">
        <f>IF(Data!H7=0,"N/A",IF(Data!H7&gt;='Table comparison'!H$2,"NB","B"))</f>
        <v>NB</v>
      </c>
      <c r="I9" s="21" t="str">
        <f>IF(Data!I7=0,"N/A",IF(Data!I7&gt;='Table comparison'!I$2,"NB","B"))</f>
        <v>NB</v>
      </c>
      <c r="J9" s="21" t="str">
        <f>IF(Data!J7=0,"N/A",IF(Data!J7&gt;='Table comparison'!J$2,"NB","B"))</f>
        <v>NB</v>
      </c>
      <c r="K9" s="21" t="str">
        <f>IF(Data!K7=0,"N/A",IF(Data!K7&gt;='Table comparison'!K$2,"NB","B"))</f>
        <v>NB</v>
      </c>
      <c r="L9" s="21" t="str">
        <f>IF(Data!L7=0,"N/A",IF(Data!L7&gt;='Table comparison'!L$2,"NB","B"))</f>
        <v>NB</v>
      </c>
      <c r="M9" s="21" t="str">
        <f>IF(Data!M7=0,"N/A",IF(Data!M7&gt;='Table comparison'!M$2,"NB","B"))</f>
        <v>NB</v>
      </c>
      <c r="N9" s="21" t="str">
        <f>IF(Data!N7=0,"N/A",IF(Data!N7&gt;='Table comparison'!N$2,"NB","B"))</f>
        <v>NB</v>
      </c>
    </row>
    <row r="10" spans="1:14">
      <c r="A10" s="5" t="s">
        <v>4</v>
      </c>
      <c r="B10" s="6">
        <v>6.5687880000000067</v>
      </c>
      <c r="C10" s="21" t="str">
        <f>IF(Data!C8=0,"N/A",IF(Data!C8&gt;='Table comparison'!C$2,"NB","B"))</f>
        <v>B</v>
      </c>
      <c r="D10" s="21" t="str">
        <f>IF(Data!D8=0,"N/A",IF(Data!D8&gt;='Table comparison'!D$2,"NB","B"))</f>
        <v>NB</v>
      </c>
      <c r="E10" s="21" t="str">
        <f>IF(Data!E8=0,"N/A",IF(Data!E8&gt;='Table comparison'!E$2,"NB","B"))</f>
        <v>NB</v>
      </c>
      <c r="F10" s="21" t="str">
        <f>IF(Data!F8=0,"N/A",IF(Data!F8&gt;='Table comparison'!F$2,"NB","B"))</f>
        <v>NB</v>
      </c>
      <c r="G10" s="21" t="str">
        <f>IF(Data!G8=0,"N/A",IF(Data!G8&gt;='Table comparison'!G$2,"NB","B"))</f>
        <v>NB</v>
      </c>
      <c r="H10" s="21" t="str">
        <f>IF(Data!H8=0,"N/A",IF(Data!H8&gt;='Table comparison'!H$2,"NB","B"))</f>
        <v>NB</v>
      </c>
      <c r="I10" s="21" t="str">
        <f>IF(Data!I8=0,"N/A",IF(Data!I8&gt;='Table comparison'!I$2,"NB","B"))</f>
        <v>NB</v>
      </c>
      <c r="J10" s="21" t="str">
        <f>IF(Data!J8=0,"N/A",IF(Data!J8&gt;='Table comparison'!J$2,"NB","B"))</f>
        <v>NB</v>
      </c>
      <c r="K10" s="21" t="str">
        <f>IF(Data!K8=0,"N/A",IF(Data!K8&gt;='Table comparison'!K$2,"NB","B"))</f>
        <v>NB</v>
      </c>
      <c r="L10" s="21" t="str">
        <f>IF(Data!L8=0,"N/A",IF(Data!L8&gt;='Table comparison'!L$2,"NB","B"))</f>
        <v>NB</v>
      </c>
      <c r="M10" s="21" t="str">
        <f>IF(Data!M8=0,"N/A",IF(Data!M8&gt;='Table comparison'!M$2,"NB","B"))</f>
        <v>NB</v>
      </c>
      <c r="N10" s="21" t="str">
        <f>IF(Data!N8=0,"N/A",IF(Data!N8&gt;='Table comparison'!N$2,"NB","B"))</f>
        <v>NB</v>
      </c>
    </row>
    <row r="11" spans="1:14">
      <c r="A11" s="5" t="s">
        <v>7</v>
      </c>
      <c r="B11" s="6">
        <v>86.661211999999992</v>
      </c>
      <c r="C11" s="21" t="str">
        <f>IF(Data!C9=0,"N/A",IF(Data!C9&gt;='Table comparison'!C$2,"NB","B"))</f>
        <v>NB</v>
      </c>
      <c r="D11" s="21" t="str">
        <f>IF(Data!D9=0,"N/A",IF(Data!D9&gt;='Table comparison'!D$2,"NB","B"))</f>
        <v>NB</v>
      </c>
      <c r="E11" s="21" t="str">
        <f>IF(Data!E9=0,"N/A",IF(Data!E9&gt;='Table comparison'!E$2,"NB","B"))</f>
        <v>NB</v>
      </c>
      <c r="F11" s="21" t="str">
        <f>IF(Data!F9=0,"N/A",IF(Data!F9&gt;='Table comparison'!F$2,"NB","B"))</f>
        <v>NB</v>
      </c>
      <c r="G11" s="21" t="str">
        <f>IF(Data!G9=0,"N/A",IF(Data!G9&gt;='Table comparison'!G$2,"NB","B"))</f>
        <v>NB</v>
      </c>
      <c r="H11" s="21" t="str">
        <f>IF(Data!H9=0,"N/A",IF(Data!H9&gt;='Table comparison'!H$2,"NB","B"))</f>
        <v>NB</v>
      </c>
      <c r="I11" s="21" t="str">
        <f>IF(Data!I9=0,"N/A",IF(Data!I9&gt;='Table comparison'!I$2,"NB","B"))</f>
        <v>NB</v>
      </c>
      <c r="J11" s="21" t="str">
        <f>IF(Data!J9=0,"N/A",IF(Data!J9&gt;='Table comparison'!J$2,"NB","B"))</f>
        <v>NB</v>
      </c>
      <c r="K11" s="21" t="str">
        <f>IF(Data!K9=0,"N/A",IF(Data!K9&gt;='Table comparison'!K$2,"NB","B"))</f>
        <v>NB</v>
      </c>
      <c r="L11" s="21" t="str">
        <f>IF(Data!L9=0,"N/A",IF(Data!L9&gt;='Table comparison'!L$2,"NB","B"))</f>
        <v>NB</v>
      </c>
      <c r="M11" s="21" t="str">
        <f>IF(Data!M9=0,"N/A",IF(Data!M9&gt;='Table comparison'!M$2,"NB","B"))</f>
        <v>NB</v>
      </c>
      <c r="N11" s="21" t="str">
        <f>IF(Data!N9=0,"N/A",IF(Data!N9&gt;='Table comparison'!N$2,"NB","B"))</f>
        <v>NB</v>
      </c>
    </row>
    <row r="12" spans="1:14">
      <c r="A12" s="5" t="s">
        <v>4</v>
      </c>
      <c r="B12" s="6">
        <v>3.3387880000000081</v>
      </c>
      <c r="C12" s="21" t="str">
        <f>IF(Data!C10=0,"N/A",IF(Data!C10&gt;='Table comparison'!C$2,"NB","B"))</f>
        <v>NB</v>
      </c>
      <c r="D12" s="21" t="str">
        <f>IF(Data!D10=0,"N/A",IF(Data!D10&gt;='Table comparison'!D$2,"NB","B"))</f>
        <v>NB</v>
      </c>
      <c r="E12" s="21" t="str">
        <f>IF(Data!E10=0,"N/A",IF(Data!E10&gt;='Table comparison'!E$2,"NB","B"))</f>
        <v>NB</v>
      </c>
      <c r="F12" s="21" t="str">
        <f>IF(Data!F10=0,"N/A",IF(Data!F10&gt;='Table comparison'!F$2,"NB","B"))</f>
        <v>NB</v>
      </c>
      <c r="G12" s="21" t="str">
        <f>IF(Data!G10=0,"N/A",IF(Data!G10&gt;='Table comparison'!G$2,"NB","B"))</f>
        <v>NB</v>
      </c>
      <c r="H12" s="21" t="str">
        <f>IF(Data!H10=0,"N/A",IF(Data!H10&gt;='Table comparison'!H$2,"NB","B"))</f>
        <v>NB</v>
      </c>
      <c r="I12" s="21" t="str">
        <f>IF(Data!I10=0,"N/A",IF(Data!I10&gt;='Table comparison'!I$2,"NB","B"))</f>
        <v>NB</v>
      </c>
      <c r="J12" s="21" t="str">
        <f>IF(Data!J10=0,"N/A",IF(Data!J10&gt;='Table comparison'!J$2,"NB","B"))</f>
        <v>NB</v>
      </c>
      <c r="K12" s="21" t="str">
        <f>IF(Data!K10=0,"N/A",IF(Data!K10&gt;='Table comparison'!K$2,"NB","B"))</f>
        <v>NB</v>
      </c>
      <c r="L12" s="21" t="str">
        <f>IF(Data!L10=0,"N/A",IF(Data!L10&gt;='Table comparison'!L$2,"NB","B"))</f>
        <v>NB</v>
      </c>
      <c r="M12" s="21" t="str">
        <f>IF(Data!M10=0,"N/A",IF(Data!M10&gt;='Table comparison'!M$2,"NB","B"))</f>
        <v>NB</v>
      </c>
      <c r="N12" s="21" t="str">
        <f>IF(Data!N10=0,"N/A",IF(Data!N10&gt;='Table comparison'!N$2,"NB","B"))</f>
        <v>NB</v>
      </c>
    </row>
    <row r="13" spans="1:14">
      <c r="A13" s="5" t="s">
        <v>8</v>
      </c>
      <c r="B13" s="6">
        <v>77.091211999999999</v>
      </c>
      <c r="C13" s="21" t="str">
        <f>IF(Data!C11=0,"N/A",IF(Data!C11&gt;='Table comparison'!C$2,"NB","B"))</f>
        <v>B</v>
      </c>
      <c r="D13" s="21" t="str">
        <f>IF(Data!D11=0,"N/A",IF(Data!D11&gt;='Table comparison'!D$2,"NB","B"))</f>
        <v>NB</v>
      </c>
      <c r="E13" s="21" t="str">
        <f>IF(Data!E11=0,"N/A",IF(Data!E11&gt;='Table comparison'!E$2,"NB","B"))</f>
        <v>NB</v>
      </c>
      <c r="F13" s="21" t="str">
        <f>IF(Data!F11=0,"N/A",IF(Data!F11&gt;='Table comparison'!F$2,"NB","B"))</f>
        <v>NB</v>
      </c>
      <c r="G13" s="21" t="str">
        <f>IF(Data!G11=0,"N/A",IF(Data!G11&gt;='Table comparison'!G$2,"NB","B"))</f>
        <v>NB</v>
      </c>
      <c r="H13" s="21" t="str">
        <f>IF(Data!H11=0,"N/A",IF(Data!H11&gt;='Table comparison'!H$2,"NB","B"))</f>
        <v>NB</v>
      </c>
      <c r="I13" s="21" t="str">
        <f>IF(Data!I11=0,"N/A",IF(Data!I11&gt;='Table comparison'!I$2,"NB","B"))</f>
        <v>NB</v>
      </c>
      <c r="J13" s="21" t="str">
        <f>IF(Data!J11=0,"N/A",IF(Data!J11&gt;='Table comparison'!J$2,"NB","B"))</f>
        <v>NB</v>
      </c>
      <c r="K13" s="21" t="str">
        <f>IF(Data!K11=0,"N/A",IF(Data!K11&gt;='Table comparison'!K$2,"NB","B"))</f>
        <v>NB</v>
      </c>
      <c r="L13" s="21" t="str">
        <f>IF(Data!L11=0,"N/A",IF(Data!L11&gt;='Table comparison'!L$2,"NB","B"))</f>
        <v>NB</v>
      </c>
      <c r="M13" s="21" t="str">
        <f>IF(Data!M11=0,"N/A",IF(Data!M11&gt;='Table comparison'!M$2,"NB","B"))</f>
        <v>NB</v>
      </c>
      <c r="N13" s="21" t="str">
        <f>IF(Data!N11=0,"N/A",IF(Data!N11&gt;='Table comparison'!N$2,"NB","B"))</f>
        <v>NB</v>
      </c>
    </row>
    <row r="14" spans="1:14">
      <c r="A14" s="5" t="s">
        <v>4</v>
      </c>
      <c r="B14" s="6">
        <v>12.908788000000001</v>
      </c>
      <c r="C14" s="21" t="str">
        <f>IF(Data!C12=0,"N/A",IF(Data!C12&gt;='Table comparison'!C$2,"NB","B"))</f>
        <v>B</v>
      </c>
      <c r="D14" s="21" t="str">
        <f>IF(Data!D12=0,"N/A",IF(Data!D12&gt;='Table comparison'!D$2,"NB","B"))</f>
        <v>NB</v>
      </c>
      <c r="E14" s="21" t="str">
        <f>IF(Data!E12=0,"N/A",IF(Data!E12&gt;='Table comparison'!E$2,"NB","B"))</f>
        <v>NB</v>
      </c>
      <c r="F14" s="21" t="str">
        <f>IF(Data!F12=0,"N/A",IF(Data!F12&gt;='Table comparison'!F$2,"NB","B"))</f>
        <v>NB</v>
      </c>
      <c r="G14" s="21" t="str">
        <f>IF(Data!G12=0,"N/A",IF(Data!G12&gt;='Table comparison'!G$2,"NB","B"))</f>
        <v>NB</v>
      </c>
      <c r="H14" s="21" t="str">
        <f>IF(Data!H12=0,"N/A",IF(Data!H12&gt;='Table comparison'!H$2,"NB","B"))</f>
        <v>NB</v>
      </c>
      <c r="I14" s="21" t="str">
        <f>IF(Data!I12=0,"N/A",IF(Data!I12&gt;='Table comparison'!I$2,"NB","B"))</f>
        <v>NB</v>
      </c>
      <c r="J14" s="21" t="str">
        <f>IF(Data!J12=0,"N/A",IF(Data!J12&gt;='Table comparison'!J$2,"NB","B"))</f>
        <v>NB</v>
      </c>
      <c r="K14" s="21" t="str">
        <f>IF(Data!K12=0,"N/A",IF(Data!K12&gt;='Table comparison'!K$2,"NB","B"))</f>
        <v>NB</v>
      </c>
      <c r="L14" s="21" t="str">
        <f>IF(Data!L12=0,"N/A",IF(Data!L12&gt;='Table comparison'!L$2,"NB","B"))</f>
        <v>NB</v>
      </c>
      <c r="M14" s="21" t="str">
        <f>IF(Data!M12=0,"N/A",IF(Data!M12&gt;='Table comparison'!M$2,"NB","B"))</f>
        <v>NB</v>
      </c>
      <c r="N14" s="21" t="str">
        <f>IF(Data!N12=0,"N/A",IF(Data!N12&gt;='Table comparison'!N$2,"NB","B"))</f>
        <v>NB</v>
      </c>
    </row>
    <row r="15" spans="1:14">
      <c r="A15" s="5" t="s">
        <v>9</v>
      </c>
      <c r="B15" s="6">
        <v>21.191211999999993</v>
      </c>
      <c r="C15" s="21" t="str">
        <f>IF(Data!C13=0,"N/A",IF(Data!C13&gt;='Table comparison'!C$2,"NB","B"))</f>
        <v>B</v>
      </c>
      <c r="D15" s="21" t="str">
        <f>IF(Data!D13=0,"N/A",IF(Data!D13&gt;='Table comparison'!D$2,"NB","B"))</f>
        <v>NB</v>
      </c>
      <c r="E15" s="21" t="str">
        <f>IF(Data!E13=0,"N/A",IF(Data!E13&gt;='Table comparison'!E$2,"NB","B"))</f>
        <v>NB</v>
      </c>
      <c r="F15" s="21" t="str">
        <f>IF(Data!F13=0,"N/A",IF(Data!F13&gt;='Table comparison'!F$2,"NB","B"))</f>
        <v>NB</v>
      </c>
      <c r="G15" s="21" t="str">
        <f>IF(Data!G13=0,"N/A",IF(Data!G13&gt;='Table comparison'!G$2,"NB","B"))</f>
        <v>NB</v>
      </c>
      <c r="H15" s="21" t="str">
        <f>IF(Data!H13=0,"N/A",IF(Data!H13&gt;='Table comparison'!H$2,"NB","B"))</f>
        <v>NB</v>
      </c>
      <c r="I15" s="21" t="str">
        <f>IF(Data!I13=0,"N/A",IF(Data!I13&gt;='Table comparison'!I$2,"NB","B"))</f>
        <v>NB</v>
      </c>
      <c r="J15" s="21" t="str">
        <f>IF(Data!J13=0,"N/A",IF(Data!J13&gt;='Table comparison'!J$2,"NB","B"))</f>
        <v>NB</v>
      </c>
      <c r="K15" s="21" t="str">
        <f>IF(Data!K13=0,"N/A",IF(Data!K13&gt;='Table comparison'!K$2,"NB","B"))</f>
        <v>NB</v>
      </c>
      <c r="L15" s="21" t="str">
        <f>IF(Data!L13=0,"N/A",IF(Data!L13&gt;='Table comparison'!L$2,"NB","B"))</f>
        <v>NB</v>
      </c>
      <c r="M15" s="21" t="str">
        <f>IF(Data!M13=0,"N/A",IF(Data!M13&gt;='Table comparison'!M$2,"NB","B"))</f>
        <v>NB</v>
      </c>
      <c r="N15" s="21" t="str">
        <f>IF(Data!N13=0,"N/A",IF(Data!N13&gt;='Table comparison'!N$2,"NB","B"))</f>
        <v>NB</v>
      </c>
    </row>
    <row r="16" spans="1:14">
      <c r="A16" s="5" t="s">
        <v>4</v>
      </c>
      <c r="B16" s="6">
        <v>68.808788000000007</v>
      </c>
      <c r="C16" s="21" t="str">
        <f>IF(Data!C14=0,"N/A",IF(Data!C14&gt;='Table comparison'!C$2,"NB","B"))</f>
        <v>B</v>
      </c>
      <c r="D16" s="21" t="str">
        <f>IF(Data!D14=0,"N/A",IF(Data!D14&gt;='Table comparison'!D$2,"NB","B"))</f>
        <v>NB</v>
      </c>
      <c r="E16" s="21" t="str">
        <f>IF(Data!E14=0,"N/A",IF(Data!E14&gt;='Table comparison'!E$2,"NB","B"))</f>
        <v>NB</v>
      </c>
      <c r="F16" s="21" t="str">
        <f>IF(Data!F14=0,"N/A",IF(Data!F14&gt;='Table comparison'!F$2,"NB","B"))</f>
        <v>NB</v>
      </c>
      <c r="G16" s="21" t="str">
        <f>IF(Data!G14=0,"N/A",IF(Data!G14&gt;='Table comparison'!G$2,"NB","B"))</f>
        <v>NB</v>
      </c>
      <c r="H16" s="21" t="str">
        <f>IF(Data!H14=0,"N/A",IF(Data!H14&gt;='Table comparison'!H$2,"NB","B"))</f>
        <v>NB</v>
      </c>
      <c r="I16" s="21" t="str">
        <f>IF(Data!I14=0,"N/A",IF(Data!I14&gt;='Table comparison'!I$2,"NB","B"))</f>
        <v>NB</v>
      </c>
      <c r="J16" s="21" t="str">
        <f>IF(Data!J14=0,"N/A",IF(Data!J14&gt;='Table comparison'!J$2,"NB","B"))</f>
        <v>NB</v>
      </c>
      <c r="K16" s="21" t="str">
        <f>IF(Data!K14=0,"N/A",IF(Data!K14&gt;='Table comparison'!K$2,"NB","B"))</f>
        <v>NB</v>
      </c>
      <c r="L16" s="21" t="str">
        <f>IF(Data!L14=0,"N/A",IF(Data!L14&gt;='Table comparison'!L$2,"NB","B"))</f>
        <v>NB</v>
      </c>
      <c r="M16" s="21" t="str">
        <f>IF(Data!M14=0,"N/A",IF(Data!M14&gt;='Table comparison'!M$2,"NB","B"))</f>
        <v>NB</v>
      </c>
      <c r="N16" s="21" t="str">
        <f>IF(Data!N14=0,"N/A",IF(Data!N14&gt;='Table comparison'!N$2,"NB","B"))</f>
        <v>NB</v>
      </c>
    </row>
    <row r="17" spans="1:14">
      <c r="A17" s="5" t="s">
        <v>10</v>
      </c>
      <c r="B17" s="6">
        <v>11.781211999999993</v>
      </c>
      <c r="C17" s="21" t="str">
        <f>IF(Data!C15=0,"N/A",IF(Data!C15&gt;='Table comparison'!C$2,"NB","B"))</f>
        <v>B</v>
      </c>
      <c r="D17" s="21" t="str">
        <f>IF(Data!D15=0,"N/A",IF(Data!D15&gt;='Table comparison'!D$2,"NB","B"))</f>
        <v>NB</v>
      </c>
      <c r="E17" s="21" t="str">
        <f>IF(Data!E15=0,"N/A",IF(Data!E15&gt;='Table comparison'!E$2,"NB","B"))</f>
        <v>NB</v>
      </c>
      <c r="F17" s="21" t="str">
        <f>IF(Data!F15=0,"N/A",IF(Data!F15&gt;='Table comparison'!F$2,"NB","B"))</f>
        <v>NB</v>
      </c>
      <c r="G17" s="21" t="str">
        <f>IF(Data!G15=0,"N/A",IF(Data!G15&gt;='Table comparison'!G$2,"NB","B"))</f>
        <v>NB</v>
      </c>
      <c r="H17" s="21" t="str">
        <f>IF(Data!H15=0,"N/A",IF(Data!H15&gt;='Table comparison'!H$2,"NB","B"))</f>
        <v>NB</v>
      </c>
      <c r="I17" s="21" t="str">
        <f>IF(Data!I15=0,"N/A",IF(Data!I15&gt;='Table comparison'!I$2,"NB","B"))</f>
        <v>NB</v>
      </c>
      <c r="J17" s="21" t="str">
        <f>IF(Data!J15=0,"N/A",IF(Data!J15&gt;='Table comparison'!J$2,"NB","B"))</f>
        <v>NB</v>
      </c>
      <c r="K17" s="21" t="str">
        <f>IF(Data!K15=0,"N/A",IF(Data!K15&gt;='Table comparison'!K$2,"NB","B"))</f>
        <v>NB</v>
      </c>
      <c r="L17" s="21" t="str">
        <f>IF(Data!L15=0,"N/A",IF(Data!L15&gt;='Table comparison'!L$2,"NB","B"))</f>
        <v>NB</v>
      </c>
      <c r="M17" s="21" t="str">
        <f>IF(Data!M15=0,"N/A",IF(Data!M15&gt;='Table comparison'!M$2,"NB","B"))</f>
        <v>NB</v>
      </c>
      <c r="N17" s="21" t="str">
        <f>IF(Data!N15=0,"N/A",IF(Data!N15&gt;='Table comparison'!N$2,"NB","B"))</f>
        <v>NB</v>
      </c>
    </row>
    <row r="18" spans="1:14">
      <c r="A18" s="5" t="s">
        <v>4</v>
      </c>
      <c r="B18" s="6">
        <v>78.218788000000004</v>
      </c>
      <c r="C18" s="21" t="str">
        <f>IF(Data!C16=0,"N/A",IF(Data!C16&gt;='Table comparison'!C$2,"NB","B"))</f>
        <v>B</v>
      </c>
      <c r="D18" s="21" t="str">
        <f>IF(Data!D16=0,"N/A",IF(Data!D16&gt;='Table comparison'!D$2,"NB","B"))</f>
        <v>NB</v>
      </c>
      <c r="E18" s="21" t="str">
        <f>IF(Data!E16=0,"N/A",IF(Data!E16&gt;='Table comparison'!E$2,"NB","B"))</f>
        <v>NB</v>
      </c>
      <c r="F18" s="21" t="str">
        <f>IF(Data!F16=0,"N/A",IF(Data!F16&gt;='Table comparison'!F$2,"NB","B"))</f>
        <v>NB</v>
      </c>
      <c r="G18" s="21" t="str">
        <f>IF(Data!G16=0,"N/A",IF(Data!G16&gt;='Table comparison'!G$2,"NB","B"))</f>
        <v>NB</v>
      </c>
      <c r="H18" s="21" t="str">
        <f>IF(Data!H16=0,"N/A",IF(Data!H16&gt;='Table comparison'!H$2,"NB","B"))</f>
        <v>NB</v>
      </c>
      <c r="I18" s="21" t="str">
        <f>IF(Data!I16=0,"N/A",IF(Data!I16&gt;='Table comparison'!I$2,"NB","B"))</f>
        <v>NB</v>
      </c>
      <c r="J18" s="21" t="str">
        <f>IF(Data!J16=0,"N/A",IF(Data!J16&gt;='Table comparison'!J$2,"NB","B"))</f>
        <v>NB</v>
      </c>
      <c r="K18" s="21" t="str">
        <f>IF(Data!K16=0,"N/A",IF(Data!K16&gt;='Table comparison'!K$2,"NB","B"))</f>
        <v>NB</v>
      </c>
      <c r="L18" s="21" t="str">
        <f>IF(Data!L16=0,"N/A",IF(Data!L16&gt;='Table comparison'!L$2,"NB","B"))</f>
        <v>NB</v>
      </c>
      <c r="M18" s="21" t="str">
        <f>IF(Data!M16=0,"N/A",IF(Data!M16&gt;='Table comparison'!M$2,"NB","B"))</f>
        <v>NB</v>
      </c>
      <c r="N18" s="21" t="str">
        <f>IF(Data!N16=0,"N/A",IF(Data!N16&gt;='Table comparison'!N$2,"NB","B"))</f>
        <v>NB</v>
      </c>
    </row>
    <row r="19" spans="1:14">
      <c r="A19" s="5" t="s">
        <v>11</v>
      </c>
      <c r="B19" s="6">
        <v>25.341211999999992</v>
      </c>
      <c r="C19" s="21" t="str">
        <f>IF(Data!C17=0,"N/A",IF(Data!C17&gt;='Table comparison'!C$2,"NB","B"))</f>
        <v>B</v>
      </c>
      <c r="D19" s="21" t="str">
        <f>IF(Data!D17=0,"N/A",IF(Data!D17&gt;='Table comparison'!D$2,"NB","B"))</f>
        <v>NB</v>
      </c>
      <c r="E19" s="21" t="str">
        <f>IF(Data!E17=0,"N/A",IF(Data!E17&gt;='Table comparison'!E$2,"NB","B"))</f>
        <v>NB</v>
      </c>
      <c r="F19" s="21" t="str">
        <f>IF(Data!F17=0,"N/A",IF(Data!F17&gt;='Table comparison'!F$2,"NB","B"))</f>
        <v>NB</v>
      </c>
      <c r="G19" s="21" t="str">
        <f>IF(Data!G17=0,"N/A",IF(Data!G17&gt;='Table comparison'!G$2,"NB","B"))</f>
        <v>NB</v>
      </c>
      <c r="H19" s="21" t="str">
        <f>IF(Data!H17=0,"N/A",IF(Data!H17&gt;='Table comparison'!H$2,"NB","B"))</f>
        <v>NB</v>
      </c>
      <c r="I19" s="21" t="str">
        <f>IF(Data!I17=0,"N/A",IF(Data!I17&gt;='Table comparison'!I$2,"NB","B"))</f>
        <v>NB</v>
      </c>
      <c r="J19" s="21" t="str">
        <f>IF(Data!J17=0,"N/A",IF(Data!J17&gt;='Table comparison'!J$2,"NB","B"))</f>
        <v>NB</v>
      </c>
      <c r="K19" s="21" t="str">
        <f>IF(Data!K17=0,"N/A",IF(Data!K17&gt;='Table comparison'!K$2,"NB","B"))</f>
        <v>NB</v>
      </c>
      <c r="L19" s="21" t="str">
        <f>IF(Data!L17=0,"N/A",IF(Data!L17&gt;='Table comparison'!L$2,"NB","B"))</f>
        <v>NB</v>
      </c>
      <c r="M19" s="21" t="str">
        <f>IF(Data!M17=0,"N/A",IF(Data!M17&gt;='Table comparison'!M$2,"NB","B"))</f>
        <v>NB</v>
      </c>
      <c r="N19" s="21" t="str">
        <f>IF(Data!N17=0,"N/A",IF(Data!N17&gt;='Table comparison'!N$2,"NB","B"))</f>
        <v>NB</v>
      </c>
    </row>
    <row r="20" spans="1:14">
      <c r="A20" s="5" t="s">
        <v>4</v>
      </c>
      <c r="B20" s="6">
        <v>64.658788000000015</v>
      </c>
      <c r="C20" s="21" t="str">
        <f>IF(Data!C18=0,"N/A",IF(Data!C18&gt;='Table comparison'!C$2,"NB","B"))</f>
        <v>B</v>
      </c>
      <c r="D20" s="21" t="str">
        <f>IF(Data!D18=0,"N/A",IF(Data!D18&gt;='Table comparison'!D$2,"NB","B"))</f>
        <v>NB</v>
      </c>
      <c r="E20" s="21" t="str">
        <f>IF(Data!E18=0,"N/A",IF(Data!E18&gt;='Table comparison'!E$2,"NB","B"))</f>
        <v>NB</v>
      </c>
      <c r="F20" s="21" t="str">
        <f>IF(Data!F18=0,"N/A",IF(Data!F18&gt;='Table comparison'!F$2,"NB","B"))</f>
        <v>NB</v>
      </c>
      <c r="G20" s="21" t="str">
        <f>IF(Data!G18=0,"N/A",IF(Data!G18&gt;='Table comparison'!G$2,"NB","B"))</f>
        <v>NB</v>
      </c>
      <c r="H20" s="21" t="str">
        <f>IF(Data!H18=0,"N/A",IF(Data!H18&gt;='Table comparison'!H$2,"NB","B"))</f>
        <v>NB</v>
      </c>
      <c r="I20" s="21" t="str">
        <f>IF(Data!I18=0,"N/A",IF(Data!I18&gt;='Table comparison'!I$2,"NB","B"))</f>
        <v>NB</v>
      </c>
      <c r="J20" s="21" t="str">
        <f>IF(Data!J18=0,"N/A",IF(Data!J18&gt;='Table comparison'!J$2,"NB","B"))</f>
        <v>NB</v>
      </c>
      <c r="K20" s="21" t="str">
        <f>IF(Data!K18=0,"N/A",IF(Data!K18&gt;='Table comparison'!K$2,"NB","B"))</f>
        <v>NB</v>
      </c>
      <c r="L20" s="21" t="str">
        <f>IF(Data!L18=0,"N/A",IF(Data!L18&gt;='Table comparison'!L$2,"NB","B"))</f>
        <v>NB</v>
      </c>
      <c r="M20" s="21" t="str">
        <f>IF(Data!M18=0,"N/A",IF(Data!M18&gt;='Table comparison'!M$2,"NB","B"))</f>
        <v>NB</v>
      </c>
      <c r="N20" s="21" t="str">
        <f>IF(Data!N18=0,"N/A",IF(Data!N18&gt;='Table comparison'!N$2,"NB","B"))</f>
        <v>NB</v>
      </c>
    </row>
    <row r="21" spans="1:14">
      <c r="A21" s="5" t="s">
        <v>12</v>
      </c>
      <c r="B21" s="6">
        <v>75.081211999999994</v>
      </c>
      <c r="C21" s="21" t="str">
        <f>IF(Data!C19=0,"N/A",IF(Data!C19&gt;='Table comparison'!C$2,"NB","B"))</f>
        <v>NB</v>
      </c>
      <c r="D21" s="21" t="str">
        <f>IF(Data!D19=0,"N/A",IF(Data!D19&gt;='Table comparison'!D$2,"NB","B"))</f>
        <v>NB</v>
      </c>
      <c r="E21" s="21" t="str">
        <f>IF(Data!E19=0,"N/A",IF(Data!E19&gt;='Table comparison'!E$2,"NB","B"))</f>
        <v>NB</v>
      </c>
      <c r="F21" s="21" t="str">
        <f>IF(Data!F19=0,"N/A",IF(Data!F19&gt;='Table comparison'!F$2,"NB","B"))</f>
        <v>NB</v>
      </c>
      <c r="G21" s="21" t="str">
        <f>IF(Data!G19=0,"N/A",IF(Data!G19&gt;='Table comparison'!G$2,"NB","B"))</f>
        <v>NB</v>
      </c>
      <c r="H21" s="21" t="str">
        <f>IF(Data!H19=0,"N/A",IF(Data!H19&gt;='Table comparison'!H$2,"NB","B"))</f>
        <v>NB</v>
      </c>
      <c r="I21" s="21" t="str">
        <f>IF(Data!I19=0,"N/A",IF(Data!I19&gt;='Table comparison'!I$2,"NB","B"))</f>
        <v>NB</v>
      </c>
      <c r="J21" s="21" t="str">
        <f>IF(Data!J19=0,"N/A",IF(Data!J19&gt;='Table comparison'!J$2,"NB","B"))</f>
        <v>NB</v>
      </c>
      <c r="K21" s="21" t="str">
        <f>IF(Data!K19=0,"N/A",IF(Data!K19&gt;='Table comparison'!K$2,"NB","B"))</f>
        <v>NB</v>
      </c>
      <c r="L21" s="21" t="str">
        <f>IF(Data!L19=0,"N/A",IF(Data!L19&gt;='Table comparison'!L$2,"NB","B"))</f>
        <v>NB</v>
      </c>
      <c r="M21" s="21" t="str">
        <f>IF(Data!M19=0,"N/A",IF(Data!M19&gt;='Table comparison'!M$2,"NB","B"))</f>
        <v>NB</v>
      </c>
      <c r="N21" s="21" t="str">
        <f>IF(Data!N19=0,"N/A",IF(Data!N19&gt;='Table comparison'!N$2,"NB","B"))</f>
        <v>NB</v>
      </c>
    </row>
    <row r="22" spans="1:14">
      <c r="A22" s="5" t="s">
        <v>4</v>
      </c>
      <c r="B22" s="6">
        <v>14.918788000000006</v>
      </c>
      <c r="C22" s="21" t="str">
        <f>IF(Data!C20=0,"N/A",IF(Data!C20&gt;='Table comparison'!C$2,"NB","B"))</f>
        <v>NB</v>
      </c>
      <c r="D22" s="21" t="str">
        <f>IF(Data!D20=0,"N/A",IF(Data!D20&gt;='Table comparison'!D$2,"NB","B"))</f>
        <v>NB</v>
      </c>
      <c r="E22" s="21" t="str">
        <f>IF(Data!E20=0,"N/A",IF(Data!E20&gt;='Table comparison'!E$2,"NB","B"))</f>
        <v>NB</v>
      </c>
      <c r="F22" s="21" t="str">
        <f>IF(Data!F20=0,"N/A",IF(Data!F20&gt;='Table comparison'!F$2,"NB","B"))</f>
        <v>NB</v>
      </c>
      <c r="G22" s="21" t="str">
        <f>IF(Data!G20=0,"N/A",IF(Data!G20&gt;='Table comparison'!G$2,"NB","B"))</f>
        <v>NB</v>
      </c>
      <c r="H22" s="21" t="str">
        <f>IF(Data!H20=0,"N/A",IF(Data!H20&gt;='Table comparison'!H$2,"NB","B"))</f>
        <v>NB</v>
      </c>
      <c r="I22" s="21" t="str">
        <f>IF(Data!I20=0,"N/A",IF(Data!I20&gt;='Table comparison'!I$2,"NB","B"))</f>
        <v>NB</v>
      </c>
      <c r="J22" s="21" t="str">
        <f>IF(Data!J20=0,"N/A",IF(Data!J20&gt;='Table comparison'!J$2,"NB","B"))</f>
        <v>NB</v>
      </c>
      <c r="K22" s="21" t="str">
        <f>IF(Data!K20=0,"N/A",IF(Data!K20&gt;='Table comparison'!K$2,"NB","B"))</f>
        <v>NB</v>
      </c>
      <c r="L22" s="21" t="str">
        <f>IF(Data!L20=0,"N/A",IF(Data!L20&gt;='Table comparison'!L$2,"NB","B"))</f>
        <v>NB</v>
      </c>
      <c r="M22" s="21" t="str">
        <f>IF(Data!M20=0,"N/A",IF(Data!M20&gt;='Table comparison'!M$2,"NB","B"))</f>
        <v>NB</v>
      </c>
      <c r="N22" s="21" t="str">
        <f>IF(Data!N20=0,"N/A",IF(Data!N20&gt;='Table comparison'!N$2,"NB","B"))</f>
        <v>NB</v>
      </c>
    </row>
    <row r="23" spans="1:14">
      <c r="A23" s="5" t="s">
        <v>13</v>
      </c>
      <c r="B23" s="6">
        <v>26.081211999999994</v>
      </c>
      <c r="C23" s="21" t="str">
        <f>IF(Data!C21=0,"N/A",IF(Data!C21&gt;='Table comparison'!C$2,"NB","B"))</f>
        <v>NB</v>
      </c>
      <c r="D23" s="21" t="str">
        <f>IF(Data!D21=0,"N/A",IF(Data!D21&gt;='Table comparison'!D$2,"NB","B"))</f>
        <v>NB</v>
      </c>
      <c r="E23" s="21" t="str">
        <f>IF(Data!E21=0,"N/A",IF(Data!E21&gt;='Table comparison'!E$2,"NB","B"))</f>
        <v>NB</v>
      </c>
      <c r="F23" s="21" t="str">
        <f>IF(Data!F21=0,"N/A",IF(Data!F21&gt;='Table comparison'!F$2,"NB","B"))</f>
        <v>NB</v>
      </c>
      <c r="G23" s="21" t="str">
        <f>IF(Data!G21=0,"N/A",IF(Data!G21&gt;='Table comparison'!G$2,"NB","B"))</f>
        <v>NB</v>
      </c>
      <c r="H23" s="21" t="str">
        <f>IF(Data!H21=0,"N/A",IF(Data!H21&gt;='Table comparison'!H$2,"NB","B"))</f>
        <v>NB</v>
      </c>
      <c r="I23" s="21" t="str">
        <f>IF(Data!I21=0,"N/A",IF(Data!I21&gt;='Table comparison'!I$2,"NB","B"))</f>
        <v>NB</v>
      </c>
      <c r="J23" s="21" t="str">
        <f>IF(Data!J21=0,"N/A",IF(Data!J21&gt;='Table comparison'!J$2,"NB","B"))</f>
        <v>NB</v>
      </c>
      <c r="K23" s="21" t="str">
        <f>IF(Data!K21=0,"N/A",IF(Data!K21&gt;='Table comparison'!K$2,"NB","B"))</f>
        <v>NB</v>
      </c>
      <c r="L23" s="21" t="str">
        <f>IF(Data!L21=0,"N/A",IF(Data!L21&gt;='Table comparison'!L$2,"NB","B"))</f>
        <v>NB</v>
      </c>
      <c r="M23" s="21" t="str">
        <f>IF(Data!M21=0,"N/A",IF(Data!M21&gt;='Table comparison'!M$2,"NB","B"))</f>
        <v>NB</v>
      </c>
      <c r="N23" s="21" t="str">
        <f>IF(Data!N21=0,"N/A",IF(Data!N21&gt;='Table comparison'!N$2,"NB","B"))</f>
        <v>NB</v>
      </c>
    </row>
    <row r="24" spans="1:14">
      <c r="A24" s="5" t="s">
        <v>4</v>
      </c>
      <c r="B24" s="6">
        <v>63.918788000000006</v>
      </c>
      <c r="C24" s="21" t="str">
        <f>IF(Data!C22=0,"N/A",IF(Data!C22&gt;='Table comparison'!C$2,"NB","B"))</f>
        <v>NB</v>
      </c>
      <c r="D24" s="21" t="str">
        <f>IF(Data!D22=0,"N/A",IF(Data!D22&gt;='Table comparison'!D$2,"NB","B"))</f>
        <v>NB</v>
      </c>
      <c r="E24" s="21" t="str">
        <f>IF(Data!E22=0,"N/A",IF(Data!E22&gt;='Table comparison'!E$2,"NB","B"))</f>
        <v>NB</v>
      </c>
      <c r="F24" s="21" t="str">
        <f>IF(Data!F22=0,"N/A",IF(Data!F22&gt;='Table comparison'!F$2,"NB","B"))</f>
        <v>NB</v>
      </c>
      <c r="G24" s="21" t="str">
        <f>IF(Data!G22=0,"N/A",IF(Data!G22&gt;='Table comparison'!G$2,"NB","B"))</f>
        <v>NB</v>
      </c>
      <c r="H24" s="21" t="str">
        <f>IF(Data!H22=0,"N/A",IF(Data!H22&gt;='Table comparison'!H$2,"NB","B"))</f>
        <v>NB</v>
      </c>
      <c r="I24" s="21" t="str">
        <f>IF(Data!I22=0,"N/A",IF(Data!I22&gt;='Table comparison'!I$2,"NB","B"))</f>
        <v>NB</v>
      </c>
      <c r="J24" s="21" t="str">
        <f>IF(Data!J22=0,"N/A",IF(Data!J22&gt;='Table comparison'!J$2,"NB","B"))</f>
        <v>NB</v>
      </c>
      <c r="K24" s="21" t="str">
        <f>IF(Data!K22=0,"N/A",IF(Data!K22&gt;='Table comparison'!K$2,"NB","B"))</f>
        <v>NB</v>
      </c>
      <c r="L24" s="21" t="str">
        <f>IF(Data!L22=0,"N/A",IF(Data!L22&gt;='Table comparison'!L$2,"NB","B"))</f>
        <v>NB</v>
      </c>
      <c r="M24" s="21" t="str">
        <f>IF(Data!M22=0,"N/A",IF(Data!M22&gt;='Table comparison'!M$2,"NB","B"))</f>
        <v>NB</v>
      </c>
      <c r="N24" s="21" t="str">
        <f>IF(Data!N22=0,"N/A",IF(Data!N22&gt;='Table comparison'!N$2,"NB","B"))</f>
        <v>NB</v>
      </c>
    </row>
    <row r="25" spans="1:14">
      <c r="A25" s="5" t="s">
        <v>14</v>
      </c>
      <c r="B25" s="6">
        <v>8.0812119999999936</v>
      </c>
      <c r="C25" s="21" t="str">
        <f>IF(Data!C23=0,"N/A",IF(Data!C23&gt;='Table comparison'!C$2,"NB","B"))</f>
        <v>N/A</v>
      </c>
      <c r="D25" s="21" t="str">
        <f>IF(Data!D23=0,"N/A",IF(Data!D23&gt;='Table comparison'!D$2,"NB","B"))</f>
        <v>N/A</v>
      </c>
      <c r="E25" s="21" t="str">
        <f>IF(Data!E23=0,"N/A",IF(Data!E23&gt;='Table comparison'!E$2,"NB","B"))</f>
        <v>N/A</v>
      </c>
      <c r="F25" s="21" t="str">
        <f>IF(Data!F23=0,"N/A",IF(Data!F23&gt;='Table comparison'!F$2,"NB","B"))</f>
        <v>N/A</v>
      </c>
      <c r="G25" s="21" t="str">
        <f>IF(Data!G23=0,"N/A",IF(Data!G23&gt;='Table comparison'!G$2,"NB","B"))</f>
        <v>N/A</v>
      </c>
      <c r="H25" s="21" t="str">
        <f>IF(Data!H23=0,"N/A",IF(Data!H23&gt;='Table comparison'!H$2,"NB","B"))</f>
        <v>N/A</v>
      </c>
      <c r="I25" s="21" t="str">
        <f>IF(Data!I23=0,"N/A",IF(Data!I23&gt;='Table comparison'!I$2,"NB","B"))</f>
        <v>N/A</v>
      </c>
      <c r="J25" s="21" t="str">
        <f>IF(Data!J23=0,"N/A",IF(Data!J23&gt;='Table comparison'!J$2,"NB","B"))</f>
        <v>N/A</v>
      </c>
      <c r="K25" s="21" t="str">
        <f>IF(Data!K23=0,"N/A",IF(Data!K23&gt;='Table comparison'!K$2,"NB","B"))</f>
        <v>N/A</v>
      </c>
      <c r="L25" s="21" t="str">
        <f>IF(Data!L23=0,"N/A",IF(Data!L23&gt;='Table comparison'!L$2,"NB","B"))</f>
        <v>N/A</v>
      </c>
      <c r="M25" s="21" t="str">
        <f>IF(Data!M23=0,"N/A",IF(Data!M23&gt;='Table comparison'!M$2,"NB","B"))</f>
        <v>N/A</v>
      </c>
      <c r="N25" s="21" t="str">
        <f>IF(Data!N23=0,"N/A",IF(Data!N23&gt;='Table comparison'!N$2,"NB","B"))</f>
        <v>N/A</v>
      </c>
    </row>
    <row r="26" spans="1:14">
      <c r="A26" s="5" t="s">
        <v>4</v>
      </c>
      <c r="B26" s="6">
        <v>81.918788000000006</v>
      </c>
      <c r="C26" s="21" t="str">
        <f>IF(Data!C24=0,"N/A",IF(Data!C24&gt;='Table comparison'!C$2,"NB","B"))</f>
        <v>B</v>
      </c>
      <c r="D26" s="21" t="str">
        <f>IF(Data!D24=0,"N/A",IF(Data!D24&gt;='Table comparison'!D$2,"NB","B"))</f>
        <v>NB</v>
      </c>
      <c r="E26" s="21" t="str">
        <f>IF(Data!E24=0,"N/A",IF(Data!E24&gt;='Table comparison'!E$2,"NB","B"))</f>
        <v>NB</v>
      </c>
      <c r="F26" s="21" t="str">
        <f>IF(Data!F24=0,"N/A",IF(Data!F24&gt;='Table comparison'!F$2,"NB","B"))</f>
        <v>NB</v>
      </c>
      <c r="G26" s="21" t="str">
        <f>IF(Data!G24=0,"N/A",IF(Data!G24&gt;='Table comparison'!G$2,"NB","B"))</f>
        <v>NB</v>
      </c>
      <c r="H26" s="21" t="str">
        <f>IF(Data!H24=0,"N/A",IF(Data!H24&gt;='Table comparison'!H$2,"NB","B"))</f>
        <v>NB</v>
      </c>
      <c r="I26" s="21" t="str">
        <f>IF(Data!I24=0,"N/A",IF(Data!I24&gt;='Table comparison'!I$2,"NB","B"))</f>
        <v>NB</v>
      </c>
      <c r="J26" s="21" t="str">
        <f>IF(Data!J24=0,"N/A",IF(Data!J24&gt;='Table comparison'!J$2,"NB","B"))</f>
        <v>NB</v>
      </c>
      <c r="K26" s="21" t="str">
        <f>IF(Data!K24=0,"N/A",IF(Data!K24&gt;='Table comparison'!K$2,"NB","B"))</f>
        <v>NB</v>
      </c>
      <c r="L26" s="21" t="str">
        <f>IF(Data!L24=0,"N/A",IF(Data!L24&gt;='Table comparison'!L$2,"NB","B"))</f>
        <v>NB</v>
      </c>
      <c r="M26" s="21" t="str">
        <f>IF(Data!M24=0,"N/A",IF(Data!M24&gt;='Table comparison'!M$2,"NB","B"))</f>
        <v>NB</v>
      </c>
      <c r="N26" s="21" t="str">
        <f>IF(Data!N24=0,"N/A",IF(Data!N24&gt;='Table comparison'!N$2,"NB","B"))</f>
        <v>NB</v>
      </c>
    </row>
    <row r="27" spans="1:14">
      <c r="A27" s="5" t="s">
        <v>15</v>
      </c>
      <c r="B27" s="6">
        <v>75.081211999999994</v>
      </c>
      <c r="C27" s="21" t="str">
        <f>IF(Data!C25=0,"N/A",IF(Data!C25&gt;='Table comparison'!C$2,"NB","B"))</f>
        <v>B</v>
      </c>
      <c r="D27" s="21" t="str">
        <f>IF(Data!D25=0,"N/A",IF(Data!D25&gt;='Table comparison'!D$2,"NB","B"))</f>
        <v>NB</v>
      </c>
      <c r="E27" s="21" t="str">
        <f>IF(Data!E25=0,"N/A",IF(Data!E25&gt;='Table comparison'!E$2,"NB","B"))</f>
        <v>NB</v>
      </c>
      <c r="F27" s="21" t="str">
        <f>IF(Data!F25=0,"N/A",IF(Data!F25&gt;='Table comparison'!F$2,"NB","B"))</f>
        <v>NB</v>
      </c>
      <c r="G27" s="21" t="str">
        <f>IF(Data!G25=0,"N/A",IF(Data!G25&gt;='Table comparison'!G$2,"NB","B"))</f>
        <v>NB</v>
      </c>
      <c r="H27" s="21" t="str">
        <f>IF(Data!H25=0,"N/A",IF(Data!H25&gt;='Table comparison'!H$2,"NB","B"))</f>
        <v>NB</v>
      </c>
      <c r="I27" s="21" t="str">
        <f>IF(Data!I25=0,"N/A",IF(Data!I25&gt;='Table comparison'!I$2,"NB","B"))</f>
        <v>NB</v>
      </c>
      <c r="J27" s="21" t="str">
        <f>IF(Data!J25=0,"N/A",IF(Data!J25&gt;='Table comparison'!J$2,"NB","B"))</f>
        <v>NB</v>
      </c>
      <c r="K27" s="21" t="str">
        <f>IF(Data!K25=0,"N/A",IF(Data!K25&gt;='Table comparison'!K$2,"NB","B"))</f>
        <v>NB</v>
      </c>
      <c r="L27" s="21" t="str">
        <f>IF(Data!L25=0,"N/A",IF(Data!L25&gt;='Table comparison'!L$2,"NB","B"))</f>
        <v>NB</v>
      </c>
      <c r="M27" s="21" t="str">
        <f>IF(Data!M25=0,"N/A",IF(Data!M25&gt;='Table comparison'!M$2,"NB","B"))</f>
        <v>NB</v>
      </c>
      <c r="N27" s="21" t="str">
        <f>IF(Data!N25=0,"N/A",IF(Data!N25&gt;='Table comparison'!N$2,"NB","B"))</f>
        <v>NB</v>
      </c>
    </row>
    <row r="28" spans="1:14">
      <c r="A28" s="5" t="s">
        <v>4</v>
      </c>
      <c r="B28" s="6">
        <v>14.918788000000006</v>
      </c>
      <c r="C28" s="21" t="str">
        <f>IF(Data!C26=0,"N/A",IF(Data!C26&gt;='Table comparison'!C$2,"NB","B"))</f>
        <v>B</v>
      </c>
      <c r="D28" s="21" t="str">
        <f>IF(Data!D26=0,"N/A",IF(Data!D26&gt;='Table comparison'!D$2,"NB","B"))</f>
        <v>NB</v>
      </c>
      <c r="E28" s="21" t="str">
        <f>IF(Data!E26=0,"N/A",IF(Data!E26&gt;='Table comparison'!E$2,"NB","B"))</f>
        <v>NB</v>
      </c>
      <c r="F28" s="21" t="str">
        <f>IF(Data!F26=0,"N/A",IF(Data!F26&gt;='Table comparison'!F$2,"NB","B"))</f>
        <v>NB</v>
      </c>
      <c r="G28" s="21" t="str">
        <f>IF(Data!G26=0,"N/A",IF(Data!G26&gt;='Table comparison'!G$2,"NB","B"))</f>
        <v>NB</v>
      </c>
      <c r="H28" s="21" t="str">
        <f>IF(Data!H26=0,"N/A",IF(Data!H26&gt;='Table comparison'!H$2,"NB","B"))</f>
        <v>NB</v>
      </c>
      <c r="I28" s="21" t="str">
        <f>IF(Data!I26=0,"N/A",IF(Data!I26&gt;='Table comparison'!I$2,"NB","B"))</f>
        <v>NB</v>
      </c>
      <c r="J28" s="21" t="str">
        <f>IF(Data!J26=0,"N/A",IF(Data!J26&gt;='Table comparison'!J$2,"NB","B"))</f>
        <v>NB</v>
      </c>
      <c r="K28" s="21" t="str">
        <f>IF(Data!K26=0,"N/A",IF(Data!K26&gt;='Table comparison'!K$2,"NB","B"))</f>
        <v>NB</v>
      </c>
      <c r="L28" s="21" t="str">
        <f>IF(Data!L26=0,"N/A",IF(Data!L26&gt;='Table comparison'!L$2,"NB","B"))</f>
        <v>NB</v>
      </c>
      <c r="M28" s="21" t="str">
        <f>IF(Data!M26=0,"N/A",IF(Data!M26&gt;='Table comparison'!M$2,"NB","B"))</f>
        <v>NB</v>
      </c>
      <c r="N28" s="21" t="str">
        <f>IF(Data!N26=0,"N/A",IF(Data!N26&gt;='Table comparison'!N$2,"NB","B"))</f>
        <v>NB</v>
      </c>
    </row>
    <row r="29" spans="1:14">
      <c r="A29" s="5" t="s">
        <v>16</v>
      </c>
      <c r="B29" s="6">
        <v>74.081211999999994</v>
      </c>
      <c r="C29" s="21" t="str">
        <f>IF(Data!C27=0,"N/A",IF(Data!C27&gt;='Table comparison'!C$2,"NB","B"))</f>
        <v>B</v>
      </c>
      <c r="D29" s="21" t="str">
        <f>IF(Data!D27=0,"N/A",IF(Data!D27&gt;='Table comparison'!D$2,"NB","B"))</f>
        <v>NB</v>
      </c>
      <c r="E29" s="21" t="str">
        <f>IF(Data!E27=0,"N/A",IF(Data!E27&gt;='Table comparison'!E$2,"NB","B"))</f>
        <v>NB</v>
      </c>
      <c r="F29" s="21" t="str">
        <f>IF(Data!F27=0,"N/A",IF(Data!F27&gt;='Table comparison'!F$2,"NB","B"))</f>
        <v>NB</v>
      </c>
      <c r="G29" s="21" t="str">
        <f>IF(Data!G27=0,"N/A",IF(Data!G27&gt;='Table comparison'!G$2,"NB","B"))</f>
        <v>NB</v>
      </c>
      <c r="H29" s="21" t="str">
        <f>IF(Data!H27=0,"N/A",IF(Data!H27&gt;='Table comparison'!H$2,"NB","B"))</f>
        <v>NB</v>
      </c>
      <c r="I29" s="21" t="str">
        <f>IF(Data!I27=0,"N/A",IF(Data!I27&gt;='Table comparison'!I$2,"NB","B"))</f>
        <v>NB</v>
      </c>
      <c r="J29" s="21" t="str">
        <f>IF(Data!J27=0,"N/A",IF(Data!J27&gt;='Table comparison'!J$2,"NB","B"))</f>
        <v>NB</v>
      </c>
      <c r="K29" s="21" t="str">
        <f>IF(Data!K27=0,"N/A",IF(Data!K27&gt;='Table comparison'!K$2,"NB","B"))</f>
        <v>NB</v>
      </c>
      <c r="L29" s="21" t="str">
        <f>IF(Data!L27=0,"N/A",IF(Data!L27&gt;='Table comparison'!L$2,"NB","B"))</f>
        <v>NB</v>
      </c>
      <c r="M29" s="21" t="str">
        <f>IF(Data!M27=0,"N/A",IF(Data!M27&gt;='Table comparison'!M$2,"NB","B"))</f>
        <v>NB</v>
      </c>
      <c r="N29" s="21" t="str">
        <f>IF(Data!N27=0,"N/A",IF(Data!N27&gt;='Table comparison'!N$2,"NB","B"))</f>
        <v>NB</v>
      </c>
    </row>
    <row r="30" spans="1:14">
      <c r="A30" s="5" t="s">
        <v>4</v>
      </c>
      <c r="B30" s="6">
        <v>15.918788000000006</v>
      </c>
      <c r="C30" s="21" t="str">
        <f>IF(Data!C28=0,"N/A",IF(Data!C28&gt;='Table comparison'!C$2,"NB","B"))</f>
        <v>NB</v>
      </c>
      <c r="D30" s="21" t="str">
        <f>IF(Data!D28=0,"N/A",IF(Data!D28&gt;='Table comparison'!D$2,"NB","B"))</f>
        <v>NB</v>
      </c>
      <c r="E30" s="21" t="str">
        <f>IF(Data!E28=0,"N/A",IF(Data!E28&gt;='Table comparison'!E$2,"NB","B"))</f>
        <v>NB</v>
      </c>
      <c r="F30" s="21" t="str">
        <f>IF(Data!F28=0,"N/A",IF(Data!F28&gt;='Table comparison'!F$2,"NB","B"))</f>
        <v>NB</v>
      </c>
      <c r="G30" s="21" t="str">
        <f>IF(Data!G28=0,"N/A",IF(Data!G28&gt;='Table comparison'!G$2,"NB","B"))</f>
        <v>NB</v>
      </c>
      <c r="H30" s="21" t="str">
        <f>IF(Data!H28=0,"N/A",IF(Data!H28&gt;='Table comparison'!H$2,"NB","B"))</f>
        <v>NB</v>
      </c>
      <c r="I30" s="21" t="str">
        <f>IF(Data!I28=0,"N/A",IF(Data!I28&gt;='Table comparison'!I$2,"NB","B"))</f>
        <v>NB</v>
      </c>
      <c r="J30" s="21" t="str">
        <f>IF(Data!J28=0,"N/A",IF(Data!J28&gt;='Table comparison'!J$2,"NB","B"))</f>
        <v>NB</v>
      </c>
      <c r="K30" s="21" t="str">
        <f>IF(Data!K28=0,"N/A",IF(Data!K28&gt;='Table comparison'!K$2,"NB","B"))</f>
        <v>NB</v>
      </c>
      <c r="L30" s="21" t="str">
        <f>IF(Data!L28=0,"N/A",IF(Data!L28&gt;='Table comparison'!L$2,"NB","B"))</f>
        <v>NB</v>
      </c>
      <c r="M30" s="21" t="str">
        <f>IF(Data!M28=0,"N/A",IF(Data!M28&gt;='Table comparison'!M$2,"NB","B"))</f>
        <v>NB</v>
      </c>
      <c r="N30" s="21" t="str">
        <f>IF(Data!N28=0,"N/A",IF(Data!N28&gt;='Table comparison'!N$2,"NB","B"))</f>
        <v>NB</v>
      </c>
    </row>
    <row r="31" spans="1:14">
      <c r="A31" s="5" t="s">
        <v>17</v>
      </c>
      <c r="B31" s="6">
        <v>30.081211999999994</v>
      </c>
      <c r="C31" s="21" t="str">
        <f>IF(Data!C29=0,"N/A",IF(Data!C29&gt;='Table comparison'!C$2,"NB","B"))</f>
        <v>NB</v>
      </c>
      <c r="D31" s="21" t="str">
        <f>IF(Data!D29=0,"N/A",IF(Data!D29&gt;='Table comparison'!D$2,"NB","B"))</f>
        <v>NB</v>
      </c>
      <c r="E31" s="21" t="str">
        <f>IF(Data!E29=0,"N/A",IF(Data!E29&gt;='Table comparison'!E$2,"NB","B"))</f>
        <v>NB</v>
      </c>
      <c r="F31" s="21" t="str">
        <f>IF(Data!F29=0,"N/A",IF(Data!F29&gt;='Table comparison'!F$2,"NB","B"))</f>
        <v>NB</v>
      </c>
      <c r="G31" s="21" t="str">
        <f>IF(Data!G29=0,"N/A",IF(Data!G29&gt;='Table comparison'!G$2,"NB","B"))</f>
        <v>NB</v>
      </c>
      <c r="H31" s="21" t="str">
        <f>IF(Data!H29=0,"N/A",IF(Data!H29&gt;='Table comparison'!H$2,"NB","B"))</f>
        <v>NB</v>
      </c>
      <c r="I31" s="21" t="str">
        <f>IF(Data!I29=0,"N/A",IF(Data!I29&gt;='Table comparison'!I$2,"NB","B"))</f>
        <v>NB</v>
      </c>
      <c r="J31" s="21" t="str">
        <f>IF(Data!J29=0,"N/A",IF(Data!J29&gt;='Table comparison'!J$2,"NB","B"))</f>
        <v>NB</v>
      </c>
      <c r="K31" s="21" t="str">
        <f>IF(Data!K29=0,"N/A",IF(Data!K29&gt;='Table comparison'!K$2,"NB","B"))</f>
        <v>NB</v>
      </c>
      <c r="L31" s="21" t="str">
        <f>IF(Data!L29=0,"N/A",IF(Data!L29&gt;='Table comparison'!L$2,"NB","B"))</f>
        <v>NB</v>
      </c>
      <c r="M31" s="21" t="str">
        <f>IF(Data!M29=0,"N/A",IF(Data!M29&gt;='Table comparison'!M$2,"NB","B"))</f>
        <v>NB</v>
      </c>
      <c r="N31" s="21" t="str">
        <f>IF(Data!N29=0,"N/A",IF(Data!N29&gt;='Table comparison'!N$2,"NB","B"))</f>
        <v>NB</v>
      </c>
    </row>
    <row r="32" spans="1:14">
      <c r="A32" s="5" t="s">
        <v>4</v>
      </c>
      <c r="B32" s="6">
        <v>59.918788000000006</v>
      </c>
      <c r="C32" s="21" t="str">
        <f>IF(Data!C30=0,"N/A",IF(Data!C30&gt;='Table comparison'!C$2,"NB","B"))</f>
        <v>B</v>
      </c>
      <c r="D32" s="21" t="str">
        <f>IF(Data!D30=0,"N/A",IF(Data!D30&gt;='Table comparison'!D$2,"NB","B"))</f>
        <v>NB</v>
      </c>
      <c r="E32" s="21" t="str">
        <f>IF(Data!E30=0,"N/A",IF(Data!E30&gt;='Table comparison'!E$2,"NB","B"))</f>
        <v>NB</v>
      </c>
      <c r="F32" s="21" t="str">
        <f>IF(Data!F30=0,"N/A",IF(Data!F30&gt;='Table comparison'!F$2,"NB","B"))</f>
        <v>NB</v>
      </c>
      <c r="G32" s="21" t="str">
        <f>IF(Data!G30=0,"N/A",IF(Data!G30&gt;='Table comparison'!G$2,"NB","B"))</f>
        <v>NB</v>
      </c>
      <c r="H32" s="21" t="str">
        <f>IF(Data!H30=0,"N/A",IF(Data!H30&gt;='Table comparison'!H$2,"NB","B"))</f>
        <v>NB</v>
      </c>
      <c r="I32" s="21" t="str">
        <f>IF(Data!I30=0,"N/A",IF(Data!I30&gt;='Table comparison'!I$2,"NB","B"))</f>
        <v>NB</v>
      </c>
      <c r="J32" s="21" t="str">
        <f>IF(Data!J30=0,"N/A",IF(Data!J30&gt;='Table comparison'!J$2,"NB","B"))</f>
        <v>NB</v>
      </c>
      <c r="K32" s="21" t="str">
        <f>IF(Data!K30=0,"N/A",IF(Data!K30&gt;='Table comparison'!K$2,"NB","B"))</f>
        <v>NB</v>
      </c>
      <c r="L32" s="21" t="str">
        <f>IF(Data!L30=0,"N/A",IF(Data!L30&gt;='Table comparison'!L$2,"NB","B"))</f>
        <v>NB</v>
      </c>
      <c r="M32" s="21" t="str">
        <f>IF(Data!M30=0,"N/A",IF(Data!M30&gt;='Table comparison'!M$2,"NB","B"))</f>
        <v>NB</v>
      </c>
      <c r="N32" s="21" t="str">
        <f>IF(Data!N30=0,"N/A",IF(Data!N30&gt;='Table comparison'!N$2,"NB","B"))</f>
        <v>NB</v>
      </c>
    </row>
    <row r="33" spans="1:14">
      <c r="A33" s="5" t="s">
        <v>18</v>
      </c>
      <c r="B33" s="6">
        <v>29.081211999999994</v>
      </c>
      <c r="C33" s="21" t="str">
        <f>IF(Data!C31=0,"N/A",IF(Data!C31&gt;='Table comparison'!C$2,"NB","B"))</f>
        <v>B</v>
      </c>
      <c r="D33" s="21" t="str">
        <f>IF(Data!D31=0,"N/A",IF(Data!D31&gt;='Table comparison'!D$2,"NB","B"))</f>
        <v>NB</v>
      </c>
      <c r="E33" s="21" t="str">
        <f>IF(Data!E31=0,"N/A",IF(Data!E31&gt;='Table comparison'!E$2,"NB","B"))</f>
        <v>NB</v>
      </c>
      <c r="F33" s="21" t="str">
        <f>IF(Data!F31=0,"N/A",IF(Data!F31&gt;='Table comparison'!F$2,"NB","B"))</f>
        <v>NB</v>
      </c>
      <c r="G33" s="21" t="str">
        <f>IF(Data!G31=0,"N/A",IF(Data!G31&gt;='Table comparison'!G$2,"NB","B"))</f>
        <v>NB</v>
      </c>
      <c r="H33" s="21" t="str">
        <f>IF(Data!H31=0,"N/A",IF(Data!H31&gt;='Table comparison'!H$2,"NB","B"))</f>
        <v>NB</v>
      </c>
      <c r="I33" s="21" t="str">
        <f>IF(Data!I31=0,"N/A",IF(Data!I31&gt;='Table comparison'!I$2,"NB","B"))</f>
        <v>NB</v>
      </c>
      <c r="J33" s="21" t="str">
        <f>IF(Data!J31=0,"N/A",IF(Data!J31&gt;='Table comparison'!J$2,"NB","B"))</f>
        <v>NB</v>
      </c>
      <c r="K33" s="21" t="str">
        <f>IF(Data!K31=0,"N/A",IF(Data!K31&gt;='Table comparison'!K$2,"NB","B"))</f>
        <v>NB</v>
      </c>
      <c r="L33" s="21" t="str">
        <f>IF(Data!L31=0,"N/A",IF(Data!L31&gt;='Table comparison'!L$2,"NB","B"))</f>
        <v>NB</v>
      </c>
      <c r="M33" s="21" t="str">
        <f>IF(Data!M31=0,"N/A",IF(Data!M31&gt;='Table comparison'!M$2,"NB","B"))</f>
        <v>NB</v>
      </c>
      <c r="N33" s="21" t="str">
        <f>IF(Data!N31=0,"N/A",IF(Data!N31&gt;='Table comparison'!N$2,"NB","B"))</f>
        <v>NB</v>
      </c>
    </row>
    <row r="34" spans="1:14">
      <c r="A34" s="5" t="s">
        <v>4</v>
      </c>
      <c r="B34" s="6">
        <v>60.918788000000006</v>
      </c>
      <c r="C34" s="21" t="str">
        <f>IF(Data!C32=0,"N/A",IF(Data!C32&gt;='Table comparison'!C$2,"NB","B"))</f>
        <v>NB</v>
      </c>
      <c r="D34" s="21" t="str">
        <f>IF(Data!D32=0,"N/A",IF(Data!D32&gt;='Table comparison'!D$2,"NB","B"))</f>
        <v>NB</v>
      </c>
      <c r="E34" s="21" t="str">
        <f>IF(Data!E32=0,"N/A",IF(Data!E32&gt;='Table comparison'!E$2,"NB","B"))</f>
        <v>NB</v>
      </c>
      <c r="F34" s="21" t="str">
        <f>IF(Data!F32=0,"N/A",IF(Data!F32&gt;='Table comparison'!F$2,"NB","B"))</f>
        <v>NB</v>
      </c>
      <c r="G34" s="21" t="str">
        <f>IF(Data!G32=0,"N/A",IF(Data!G32&gt;='Table comparison'!G$2,"NB","B"))</f>
        <v>NB</v>
      </c>
      <c r="H34" s="21" t="str">
        <f>IF(Data!H32=0,"N/A",IF(Data!H32&gt;='Table comparison'!H$2,"NB","B"))</f>
        <v>NB</v>
      </c>
      <c r="I34" s="21" t="str">
        <f>IF(Data!I32=0,"N/A",IF(Data!I32&gt;='Table comparison'!I$2,"NB","B"))</f>
        <v>NB</v>
      </c>
      <c r="J34" s="21" t="str">
        <f>IF(Data!J32=0,"N/A",IF(Data!J32&gt;='Table comparison'!J$2,"NB","B"))</f>
        <v>NB</v>
      </c>
      <c r="K34" s="21" t="str">
        <f>IF(Data!K32=0,"N/A",IF(Data!K32&gt;='Table comparison'!K$2,"NB","B"))</f>
        <v>NB</v>
      </c>
      <c r="L34" s="21" t="str">
        <f>IF(Data!L32=0,"N/A",IF(Data!L32&gt;='Table comparison'!L$2,"NB","B"))</f>
        <v>NB</v>
      </c>
      <c r="M34" s="21" t="str">
        <f>IF(Data!M32=0,"N/A",IF(Data!M32&gt;='Table comparison'!M$2,"NB","B"))</f>
        <v>NB</v>
      </c>
      <c r="N34" s="21" t="str">
        <f>IF(Data!N32=0,"N/A",IF(Data!N32&gt;='Table comparison'!N$2,"NB","B"))</f>
        <v>NB</v>
      </c>
    </row>
    <row r="35" spans="1:14">
      <c r="A35" s="11"/>
      <c r="B35" s="18" t="s">
        <v>35</v>
      </c>
      <c r="C35" s="30">
        <f t="shared" ref="C35" si="0">COUNTIF(C5:C34,"B")</f>
        <v>17</v>
      </c>
      <c r="D35" s="30">
        <f t="shared" ref="D35" si="1">COUNTIF(D5:D34,"B")</f>
        <v>0</v>
      </c>
      <c r="E35" s="30">
        <f t="shared" ref="E35" si="2">COUNTIF(E5:E34,"B")</f>
        <v>0</v>
      </c>
      <c r="F35" s="30">
        <f t="shared" ref="F35" si="3">COUNTIF(F5:F34,"B")</f>
        <v>0</v>
      </c>
      <c r="G35" s="30">
        <f t="shared" ref="G35" si="4">COUNTIF(G5:G34,"B")</f>
        <v>0</v>
      </c>
      <c r="H35" s="30">
        <f t="shared" ref="H35" si="5">COUNTIF(H5:H34,"B")</f>
        <v>0</v>
      </c>
      <c r="I35" s="30">
        <f t="shared" ref="I35" si="6">COUNTIF(I5:I34,"B")</f>
        <v>0</v>
      </c>
      <c r="J35" s="30">
        <f t="shared" ref="J35" si="7">COUNTIF(J5:J34,"B")</f>
        <v>0</v>
      </c>
      <c r="K35" s="30">
        <f t="shared" ref="K35" si="8">COUNTIF(K5:K34,"B")</f>
        <v>0</v>
      </c>
      <c r="L35" s="30">
        <f t="shared" ref="L35" si="9">COUNTIF(L5:L34,"B")</f>
        <v>0</v>
      </c>
      <c r="M35" s="30">
        <f t="shared" ref="M35" si="10">COUNTIF(M5:M34,"B")</f>
        <v>0</v>
      </c>
      <c r="N35" s="30">
        <f t="shared" ref="N35" si="11">COUNTIF(N5:N34,"B")</f>
        <v>0</v>
      </c>
    </row>
    <row r="36" spans="1:14">
      <c r="A36" s="11"/>
      <c r="B36" s="18" t="s">
        <v>36</v>
      </c>
      <c r="C36" s="30">
        <f t="shared" ref="C36:N36" si="12">COUNTIF(C5:C34,"NB")</f>
        <v>12</v>
      </c>
      <c r="D36" s="30">
        <f t="shared" si="12"/>
        <v>29</v>
      </c>
      <c r="E36" s="30">
        <f t="shared" si="12"/>
        <v>29</v>
      </c>
      <c r="F36" s="30">
        <f t="shared" si="12"/>
        <v>29</v>
      </c>
      <c r="G36" s="30">
        <f t="shared" si="12"/>
        <v>29</v>
      </c>
      <c r="H36" s="30">
        <f t="shared" si="12"/>
        <v>29</v>
      </c>
      <c r="I36" s="30">
        <f t="shared" si="12"/>
        <v>29</v>
      </c>
      <c r="J36" s="30">
        <f t="shared" si="12"/>
        <v>29</v>
      </c>
      <c r="K36" s="30">
        <f t="shared" si="12"/>
        <v>29</v>
      </c>
      <c r="L36" s="30">
        <f t="shared" si="12"/>
        <v>29</v>
      </c>
      <c r="M36" s="30">
        <f t="shared" si="12"/>
        <v>29</v>
      </c>
      <c r="N36" s="30">
        <f t="shared" si="12"/>
        <v>29</v>
      </c>
    </row>
    <row r="37" spans="1:14">
      <c r="A37" s="11"/>
      <c r="B37" s="12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</row>
    <row r="38" spans="1:14">
      <c r="A38" s="5" t="s">
        <v>19</v>
      </c>
      <c r="B38" s="14">
        <v>19.081211999999994</v>
      </c>
      <c r="C38" s="21" t="str">
        <f>IF(Data!C36=0,"N/A",IF(Data!C36&gt;='Table comparison'!C$2,"NB","B"))</f>
        <v>B</v>
      </c>
      <c r="D38" s="21" t="str">
        <f>IF(Data!D36=0,"N/A",IF(Data!D36&gt;='Table comparison'!D$2,"NB","B"))</f>
        <v>NB</v>
      </c>
      <c r="E38" s="21" t="str">
        <f>IF(Data!E36=0,"N/A",IF(Data!E36&gt;='Table comparison'!E$2,"NB","B"))</f>
        <v>NB</v>
      </c>
      <c r="F38" s="21" t="str">
        <f>IF(Data!F36=0,"N/A",IF(Data!F36&gt;='Table comparison'!F$2,"NB","B"))</f>
        <v>NB</v>
      </c>
      <c r="G38" s="21" t="str">
        <f>IF(Data!G36=0,"N/A",IF(Data!G36&gt;='Table comparison'!G$2,"NB","B"))</f>
        <v>NB</v>
      </c>
      <c r="H38" s="21" t="str">
        <f>IF(Data!H36=0,"N/A",IF(Data!H36&gt;='Table comparison'!H$2,"NB","B"))</f>
        <v>NB</v>
      </c>
      <c r="I38" s="21" t="str">
        <f>IF(Data!I36=0,"N/A",IF(Data!I36&gt;='Table comparison'!I$2,"NB","B"))</f>
        <v>NB</v>
      </c>
      <c r="J38" s="21" t="str">
        <f>IF(Data!J36=0,"N/A",IF(Data!J36&gt;='Table comparison'!J$2,"NB","B"))</f>
        <v>NB</v>
      </c>
      <c r="K38" s="21" t="str">
        <f>IF(Data!K36=0,"N/A",IF(Data!K36&gt;='Table comparison'!K$2,"NB","B"))</f>
        <v>NB</v>
      </c>
      <c r="L38" s="21" t="str">
        <f>IF(Data!L36=0,"N/A",IF(Data!L36&gt;='Table comparison'!L$2,"NB","B"))</f>
        <v>NB</v>
      </c>
      <c r="M38" s="21" t="str">
        <f>IF(Data!M36=0,"N/A",IF(Data!M36&gt;='Table comparison'!M$2,"NB","B"))</f>
        <v>NB</v>
      </c>
      <c r="N38" s="21" t="str">
        <f>IF(Data!N36=0,"N/A",IF(Data!N36&gt;='Table comparison'!N$2,"NB","B"))</f>
        <v>NB</v>
      </c>
    </row>
    <row r="39" spans="1:14">
      <c r="A39" s="5" t="s">
        <v>4</v>
      </c>
      <c r="B39" s="14">
        <v>70.918788000000006</v>
      </c>
      <c r="C39" s="21" t="str">
        <f>IF(Data!C37=0,"N/A",IF(Data!C37&gt;='Table comparison'!C$2,"NB","B"))</f>
        <v>B</v>
      </c>
      <c r="D39" s="21" t="str">
        <f>IF(Data!D37=0,"N/A",IF(Data!D37&gt;='Table comparison'!D$2,"NB","B"))</f>
        <v>NB</v>
      </c>
      <c r="E39" s="21" t="str">
        <f>IF(Data!E37=0,"N/A",IF(Data!E37&gt;='Table comparison'!E$2,"NB","B"))</f>
        <v>NB</v>
      </c>
      <c r="F39" s="21" t="str">
        <f>IF(Data!F37=0,"N/A",IF(Data!F37&gt;='Table comparison'!F$2,"NB","B"))</f>
        <v>NB</v>
      </c>
      <c r="G39" s="21" t="str">
        <f>IF(Data!G37=0,"N/A",IF(Data!G37&gt;='Table comparison'!G$2,"NB","B"))</f>
        <v>NB</v>
      </c>
      <c r="H39" s="21" t="str">
        <f>IF(Data!H37=0,"N/A",IF(Data!H37&gt;='Table comparison'!H$2,"NB","B"))</f>
        <v>NB</v>
      </c>
      <c r="I39" s="21" t="str">
        <f>IF(Data!I37=0,"N/A",IF(Data!I37&gt;='Table comparison'!I$2,"NB","B"))</f>
        <v>NB</v>
      </c>
      <c r="J39" s="21" t="str">
        <f>IF(Data!J37=0,"N/A",IF(Data!J37&gt;='Table comparison'!J$2,"NB","B"))</f>
        <v>NB</v>
      </c>
      <c r="K39" s="21" t="str">
        <f>IF(Data!K37=0,"N/A",IF(Data!K37&gt;='Table comparison'!K$2,"NB","B"))</f>
        <v>NB</v>
      </c>
      <c r="L39" s="21" t="str">
        <f>IF(Data!L37=0,"N/A",IF(Data!L37&gt;='Table comparison'!L$2,"NB","B"))</f>
        <v>NB</v>
      </c>
      <c r="M39" s="21" t="str">
        <f>IF(Data!M37=0,"N/A",IF(Data!M37&gt;='Table comparison'!M$2,"NB","B"))</f>
        <v>NB</v>
      </c>
      <c r="N39" s="21" t="str">
        <f>IF(Data!N37=0,"N/A",IF(Data!N37&gt;='Table comparison'!N$2,"NB","B"))</f>
        <v>NB</v>
      </c>
    </row>
    <row r="40" spans="1:14">
      <c r="A40" s="5" t="s">
        <v>20</v>
      </c>
      <c r="B40" s="14">
        <v>4.0812119999999936</v>
      </c>
      <c r="C40" s="21" t="str">
        <f>IF(Data!C38=0,"N/A",IF(Data!C38&gt;='Table comparison'!C$2,"NB","B"))</f>
        <v>N/A</v>
      </c>
      <c r="D40" s="21" t="str">
        <f>IF(Data!D38=0,"N/A",IF(Data!D38&gt;='Table comparison'!D$2,"NB","B"))</f>
        <v>N/A</v>
      </c>
      <c r="E40" s="21" t="str">
        <f>IF(Data!E38=0,"N/A",IF(Data!E38&gt;='Table comparison'!E$2,"NB","B"))</f>
        <v>N/A</v>
      </c>
      <c r="F40" s="21" t="str">
        <f>IF(Data!F38=0,"N/A",IF(Data!F38&gt;='Table comparison'!F$2,"NB","B"))</f>
        <v>N/A</v>
      </c>
      <c r="G40" s="21" t="str">
        <f>IF(Data!G38=0,"N/A",IF(Data!G38&gt;='Table comparison'!G$2,"NB","B"))</f>
        <v>N/A</v>
      </c>
      <c r="H40" s="21" t="str">
        <f>IF(Data!H38=0,"N/A",IF(Data!H38&gt;='Table comparison'!H$2,"NB","B"))</f>
        <v>N/A</v>
      </c>
      <c r="I40" s="21" t="str">
        <f>IF(Data!I38=0,"N/A",IF(Data!I38&gt;='Table comparison'!I$2,"NB","B"))</f>
        <v>N/A</v>
      </c>
      <c r="J40" s="21" t="str">
        <f>IF(Data!J38=0,"N/A",IF(Data!J38&gt;='Table comparison'!J$2,"NB","B"))</f>
        <v>N/A</v>
      </c>
      <c r="K40" s="21" t="str">
        <f>IF(Data!K38=0,"N/A",IF(Data!K38&gt;='Table comparison'!K$2,"NB","B"))</f>
        <v>N/A</v>
      </c>
      <c r="L40" s="21" t="str">
        <f>IF(Data!L38=0,"N/A",IF(Data!L38&gt;='Table comparison'!L$2,"NB","B"))</f>
        <v>N/A</v>
      </c>
      <c r="M40" s="21" t="str">
        <f>IF(Data!M38=0,"N/A",IF(Data!M38&gt;='Table comparison'!M$2,"NB","B"))</f>
        <v>N/A</v>
      </c>
      <c r="N40" s="21" t="str">
        <f>IF(Data!N38=0,"N/A",IF(Data!N38&gt;='Table comparison'!N$2,"NB","B"))</f>
        <v>N/A</v>
      </c>
    </row>
    <row r="41" spans="1:14">
      <c r="A41" s="5" t="s">
        <v>4</v>
      </c>
      <c r="B41" s="14">
        <v>85.918788000000006</v>
      </c>
      <c r="C41" s="21" t="str">
        <f>IF(Data!C39=0,"N/A",IF(Data!C39&gt;='Table comparison'!C$2,"NB","B"))</f>
        <v>NB</v>
      </c>
      <c r="D41" s="21" t="str">
        <f>IF(Data!D39=0,"N/A",IF(Data!D39&gt;='Table comparison'!D$2,"NB","B"))</f>
        <v>NB</v>
      </c>
      <c r="E41" s="21" t="str">
        <f>IF(Data!E39=0,"N/A",IF(Data!E39&gt;='Table comparison'!E$2,"NB","B"))</f>
        <v>NB</v>
      </c>
      <c r="F41" s="21" t="str">
        <f>IF(Data!F39=0,"N/A",IF(Data!F39&gt;='Table comparison'!F$2,"NB","B"))</f>
        <v>NB</v>
      </c>
      <c r="G41" s="21" t="str">
        <f>IF(Data!G39=0,"N/A",IF(Data!G39&gt;='Table comparison'!G$2,"NB","B"))</f>
        <v>NB</v>
      </c>
      <c r="H41" s="21" t="str">
        <f>IF(Data!H39=0,"N/A",IF(Data!H39&gt;='Table comparison'!H$2,"NB","B"))</f>
        <v>NB</v>
      </c>
      <c r="I41" s="21" t="str">
        <f>IF(Data!I39=0,"N/A",IF(Data!I39&gt;='Table comparison'!I$2,"NB","B"))</f>
        <v>NB</v>
      </c>
      <c r="J41" s="21" t="str">
        <f>IF(Data!J39=0,"N/A",IF(Data!J39&gt;='Table comparison'!J$2,"NB","B"))</f>
        <v>NB</v>
      </c>
      <c r="K41" s="21" t="str">
        <f>IF(Data!K39=0,"N/A",IF(Data!K39&gt;='Table comparison'!K$2,"NB","B"))</f>
        <v>NB</v>
      </c>
      <c r="L41" s="21" t="str">
        <f>IF(Data!L39=0,"N/A",IF(Data!L39&gt;='Table comparison'!L$2,"NB","B"))</f>
        <v>NB</v>
      </c>
      <c r="M41" s="21" t="str">
        <f>IF(Data!M39=0,"N/A",IF(Data!M39&gt;='Table comparison'!M$2,"NB","B"))</f>
        <v>NB</v>
      </c>
      <c r="N41" s="21" t="str">
        <f>IF(Data!N39=0,"N/A",IF(Data!N39&gt;='Table comparison'!N$2,"NB","B"))</f>
        <v>NB</v>
      </c>
    </row>
    <row r="42" spans="1:14">
      <c r="A42" s="5" t="s">
        <v>21</v>
      </c>
      <c r="B42" s="14">
        <v>15.081211999999994</v>
      </c>
      <c r="C42" s="21" t="str">
        <f>IF(Data!C40=0,"N/A",IF(Data!C40&gt;='Table comparison'!C$2,"NB","B"))</f>
        <v>NB</v>
      </c>
      <c r="D42" s="21" t="str">
        <f>IF(Data!D40=0,"N/A",IF(Data!D40&gt;='Table comparison'!D$2,"NB","B"))</f>
        <v>NB</v>
      </c>
      <c r="E42" s="21" t="str">
        <f>IF(Data!E40=0,"N/A",IF(Data!E40&gt;='Table comparison'!E$2,"NB","B"))</f>
        <v>NB</v>
      </c>
      <c r="F42" s="21" t="str">
        <f>IF(Data!F40=0,"N/A",IF(Data!F40&gt;='Table comparison'!F$2,"NB","B"))</f>
        <v>NB</v>
      </c>
      <c r="G42" s="21" t="str">
        <f>IF(Data!G40=0,"N/A",IF(Data!G40&gt;='Table comparison'!G$2,"NB","B"))</f>
        <v>NB</v>
      </c>
      <c r="H42" s="21" t="str">
        <f>IF(Data!H40=0,"N/A",IF(Data!H40&gt;='Table comparison'!H$2,"NB","B"))</f>
        <v>NB</v>
      </c>
      <c r="I42" s="21" t="str">
        <f>IF(Data!I40=0,"N/A",IF(Data!I40&gt;='Table comparison'!I$2,"NB","B"))</f>
        <v>NB</v>
      </c>
      <c r="J42" s="21" t="str">
        <f>IF(Data!J40=0,"N/A",IF(Data!J40&gt;='Table comparison'!J$2,"NB","B"))</f>
        <v>NB</v>
      </c>
      <c r="K42" s="21" t="str">
        <f>IF(Data!K40=0,"N/A",IF(Data!K40&gt;='Table comparison'!K$2,"NB","B"))</f>
        <v>NB</v>
      </c>
      <c r="L42" s="21" t="str">
        <f>IF(Data!L40=0,"N/A",IF(Data!L40&gt;='Table comparison'!L$2,"NB","B"))</f>
        <v>NB</v>
      </c>
      <c r="M42" s="21" t="str">
        <f>IF(Data!M40=0,"N/A",IF(Data!M40&gt;='Table comparison'!M$2,"NB","B"))</f>
        <v>NB</v>
      </c>
      <c r="N42" s="21" t="str">
        <f>IF(Data!N40=0,"N/A",IF(Data!N40&gt;='Table comparison'!N$2,"NB","B"))</f>
        <v>NB</v>
      </c>
    </row>
    <row r="43" spans="1:14">
      <c r="A43" s="5" t="s">
        <v>4</v>
      </c>
      <c r="B43" s="14">
        <v>74.918788000000006</v>
      </c>
      <c r="C43" s="21" t="str">
        <f>IF(Data!C41=0,"N/A",IF(Data!C41&gt;='Table comparison'!C$2,"NB","B"))</f>
        <v>B</v>
      </c>
      <c r="D43" s="21" t="str">
        <f>IF(Data!D41=0,"N/A",IF(Data!D41&gt;='Table comparison'!D$2,"NB","B"))</f>
        <v>NB</v>
      </c>
      <c r="E43" s="21" t="str">
        <f>IF(Data!E41=0,"N/A",IF(Data!E41&gt;='Table comparison'!E$2,"NB","B"))</f>
        <v>NB</v>
      </c>
      <c r="F43" s="21" t="str">
        <f>IF(Data!F41=0,"N/A",IF(Data!F41&gt;='Table comparison'!F$2,"NB","B"))</f>
        <v>NB</v>
      </c>
      <c r="G43" s="21" t="str">
        <f>IF(Data!G41=0,"N/A",IF(Data!G41&gt;='Table comparison'!G$2,"NB","B"))</f>
        <v>NB</v>
      </c>
      <c r="H43" s="21" t="str">
        <f>IF(Data!H41=0,"N/A",IF(Data!H41&gt;='Table comparison'!H$2,"NB","B"))</f>
        <v>NB</v>
      </c>
      <c r="I43" s="21" t="str">
        <f>IF(Data!I41=0,"N/A",IF(Data!I41&gt;='Table comparison'!I$2,"NB","B"))</f>
        <v>NB</v>
      </c>
      <c r="J43" s="21" t="str">
        <f>IF(Data!J41=0,"N/A",IF(Data!J41&gt;='Table comparison'!J$2,"NB","B"))</f>
        <v>NB</v>
      </c>
      <c r="K43" s="21" t="str">
        <f>IF(Data!K41=0,"N/A",IF(Data!K41&gt;='Table comparison'!K$2,"NB","B"))</f>
        <v>NB</v>
      </c>
      <c r="L43" s="21" t="str">
        <f>IF(Data!L41=0,"N/A",IF(Data!L41&gt;='Table comparison'!L$2,"NB","B"))</f>
        <v>NB</v>
      </c>
      <c r="M43" s="21" t="str">
        <f>IF(Data!M41=0,"N/A",IF(Data!M41&gt;='Table comparison'!M$2,"NB","B"))</f>
        <v>NB</v>
      </c>
      <c r="N43" s="21" t="str">
        <f>IF(Data!N41=0,"N/A",IF(Data!N41&gt;='Table comparison'!N$2,"NB","B"))</f>
        <v>NB</v>
      </c>
    </row>
    <row r="44" spans="1:14">
      <c r="A44" s="15" t="s">
        <v>22</v>
      </c>
      <c r="B44" s="14">
        <v>28.081211999999994</v>
      </c>
      <c r="C44" s="21" t="str">
        <f>IF(Data!C42=0,"N/A",IF(Data!C42&gt;='Table comparison'!C$2,"NB","B"))</f>
        <v>B</v>
      </c>
      <c r="D44" s="21" t="str">
        <f>IF(Data!D42=0,"N/A",IF(Data!D42&gt;='Table comparison'!D$2,"NB","B"))</f>
        <v>NB</v>
      </c>
      <c r="E44" s="21" t="str">
        <f>IF(Data!E42=0,"N/A",IF(Data!E42&gt;='Table comparison'!E$2,"NB","B"))</f>
        <v>NB</v>
      </c>
      <c r="F44" s="21" t="str">
        <f>IF(Data!F42=0,"N/A",IF(Data!F42&gt;='Table comparison'!F$2,"NB","B"))</f>
        <v>NB</v>
      </c>
      <c r="G44" s="21" t="str">
        <f>IF(Data!G42=0,"N/A",IF(Data!G42&gt;='Table comparison'!G$2,"NB","B"))</f>
        <v>NB</v>
      </c>
      <c r="H44" s="21" t="str">
        <f>IF(Data!H42=0,"N/A",IF(Data!H42&gt;='Table comparison'!H$2,"NB","B"))</f>
        <v>NB</v>
      </c>
      <c r="I44" s="21" t="str">
        <f>IF(Data!I42=0,"N/A",IF(Data!I42&gt;='Table comparison'!I$2,"NB","B"))</f>
        <v>NB</v>
      </c>
      <c r="J44" s="21" t="str">
        <f>IF(Data!J42=0,"N/A",IF(Data!J42&gt;='Table comparison'!J$2,"NB","B"))</f>
        <v>NB</v>
      </c>
      <c r="K44" s="21" t="str">
        <f>IF(Data!K42=0,"N/A",IF(Data!K42&gt;='Table comparison'!K$2,"NB","B"))</f>
        <v>NB</v>
      </c>
      <c r="L44" s="21" t="str">
        <f>IF(Data!L42=0,"N/A",IF(Data!L42&gt;='Table comparison'!L$2,"NB","B"))</f>
        <v>NB</v>
      </c>
      <c r="M44" s="21" t="str">
        <f>IF(Data!M42=0,"N/A",IF(Data!M42&gt;='Table comparison'!M$2,"NB","B"))</f>
        <v>NB</v>
      </c>
      <c r="N44" s="21" t="str">
        <f>IF(Data!N42=0,"N/A",IF(Data!N42&gt;='Table comparison'!N$2,"NB","B"))</f>
        <v>NB</v>
      </c>
    </row>
    <row r="45" spans="1:14">
      <c r="A45" s="5" t="s">
        <v>4</v>
      </c>
      <c r="B45" s="14">
        <v>61.918788000000006</v>
      </c>
      <c r="C45" s="21" t="str">
        <f>IF(Data!C43=0,"N/A",IF(Data!C43&gt;='Table comparison'!C$2,"NB","B"))</f>
        <v>B</v>
      </c>
      <c r="D45" s="21" t="str">
        <f>IF(Data!D43=0,"N/A",IF(Data!D43&gt;='Table comparison'!D$2,"NB","B"))</f>
        <v>NB</v>
      </c>
      <c r="E45" s="21" t="str">
        <f>IF(Data!E43=0,"N/A",IF(Data!E43&gt;='Table comparison'!E$2,"NB","B"))</f>
        <v>NB</v>
      </c>
      <c r="F45" s="21" t="str">
        <f>IF(Data!F43=0,"N/A",IF(Data!F43&gt;='Table comparison'!F$2,"NB","B"))</f>
        <v>NB</v>
      </c>
      <c r="G45" s="21" t="str">
        <f>IF(Data!G43=0,"N/A",IF(Data!G43&gt;='Table comparison'!G$2,"NB","B"))</f>
        <v>NB</v>
      </c>
      <c r="H45" s="21" t="str">
        <f>IF(Data!H43=0,"N/A",IF(Data!H43&gt;='Table comparison'!H$2,"NB","B"))</f>
        <v>NB</v>
      </c>
      <c r="I45" s="21" t="str">
        <f>IF(Data!I43=0,"N/A",IF(Data!I43&gt;='Table comparison'!I$2,"NB","B"))</f>
        <v>NB</v>
      </c>
      <c r="J45" s="21" t="str">
        <f>IF(Data!J43=0,"N/A",IF(Data!J43&gt;='Table comparison'!J$2,"NB","B"))</f>
        <v>NB</v>
      </c>
      <c r="K45" s="21" t="str">
        <f>IF(Data!K43=0,"N/A",IF(Data!K43&gt;='Table comparison'!K$2,"NB","B"))</f>
        <v>NB</v>
      </c>
      <c r="L45" s="21" t="str">
        <f>IF(Data!L43=0,"N/A",IF(Data!L43&gt;='Table comparison'!L$2,"NB","B"))</f>
        <v>NB</v>
      </c>
      <c r="M45" s="21" t="str">
        <f>IF(Data!M43=0,"N/A",IF(Data!M43&gt;='Table comparison'!M$2,"NB","B"))</f>
        <v>NB</v>
      </c>
      <c r="N45" s="21" t="str">
        <f>IF(Data!N43=0,"N/A",IF(Data!N43&gt;='Table comparison'!N$2,"NB","B"))</f>
        <v>NB</v>
      </c>
    </row>
    <row r="46" spans="1:14">
      <c r="A46" s="15" t="s">
        <v>23</v>
      </c>
      <c r="B46" s="14">
        <v>26.081211999999994</v>
      </c>
      <c r="C46" s="21" t="str">
        <f>IF(Data!C44=0,"N/A",IF(Data!C44&gt;='Table comparison'!C$2,"NB","B"))</f>
        <v>B</v>
      </c>
      <c r="D46" s="21" t="str">
        <f>IF(Data!D44=0,"N/A",IF(Data!D44&gt;='Table comparison'!D$2,"NB","B"))</f>
        <v>NB</v>
      </c>
      <c r="E46" s="21" t="str">
        <f>IF(Data!E44=0,"N/A",IF(Data!E44&gt;='Table comparison'!E$2,"NB","B"))</f>
        <v>NB</v>
      </c>
      <c r="F46" s="21" t="str">
        <f>IF(Data!F44=0,"N/A",IF(Data!F44&gt;='Table comparison'!F$2,"NB","B"))</f>
        <v>NB</v>
      </c>
      <c r="G46" s="21" t="str">
        <f>IF(Data!G44=0,"N/A",IF(Data!G44&gt;='Table comparison'!G$2,"NB","B"))</f>
        <v>NB</v>
      </c>
      <c r="H46" s="21" t="str">
        <f>IF(Data!H44=0,"N/A",IF(Data!H44&gt;='Table comparison'!H$2,"NB","B"))</f>
        <v>NB</v>
      </c>
      <c r="I46" s="21" t="str">
        <f>IF(Data!I44=0,"N/A",IF(Data!I44&gt;='Table comparison'!I$2,"NB","B"))</f>
        <v>NB</v>
      </c>
      <c r="J46" s="21" t="str">
        <f>IF(Data!J44=0,"N/A",IF(Data!J44&gt;='Table comparison'!J$2,"NB","B"))</f>
        <v>NB</v>
      </c>
      <c r="K46" s="21" t="str">
        <f>IF(Data!K44=0,"N/A",IF(Data!K44&gt;='Table comparison'!K$2,"NB","B"))</f>
        <v>NB</v>
      </c>
      <c r="L46" s="21" t="str">
        <f>IF(Data!L44=0,"N/A",IF(Data!L44&gt;='Table comparison'!L$2,"NB","B"))</f>
        <v>NB</v>
      </c>
      <c r="M46" s="21" t="str">
        <f>IF(Data!M44=0,"N/A",IF(Data!M44&gt;='Table comparison'!M$2,"NB","B"))</f>
        <v>NB</v>
      </c>
      <c r="N46" s="21" t="str">
        <f>IF(Data!N44=0,"N/A",IF(Data!N44&gt;='Table comparison'!N$2,"NB","B"))</f>
        <v>NB</v>
      </c>
    </row>
    <row r="47" spans="1:14">
      <c r="A47" s="5" t="s">
        <v>4</v>
      </c>
      <c r="B47" s="14">
        <v>63.918788000000006</v>
      </c>
      <c r="C47" s="21" t="str">
        <f>IF(Data!C45=0,"N/A",IF(Data!C45&gt;='Table comparison'!C$2,"NB","B"))</f>
        <v>B</v>
      </c>
      <c r="D47" s="21" t="str">
        <f>IF(Data!D45=0,"N/A",IF(Data!D45&gt;='Table comparison'!D$2,"NB","B"))</f>
        <v>NB</v>
      </c>
      <c r="E47" s="21" t="str">
        <f>IF(Data!E45=0,"N/A",IF(Data!E45&gt;='Table comparison'!E$2,"NB","B"))</f>
        <v>NB</v>
      </c>
      <c r="F47" s="21" t="str">
        <f>IF(Data!F45=0,"N/A",IF(Data!F45&gt;='Table comparison'!F$2,"NB","B"))</f>
        <v>NB</v>
      </c>
      <c r="G47" s="21" t="str">
        <f>IF(Data!G45=0,"N/A",IF(Data!G45&gt;='Table comparison'!G$2,"NB","B"))</f>
        <v>NB</v>
      </c>
      <c r="H47" s="21" t="str">
        <f>IF(Data!H45=0,"N/A",IF(Data!H45&gt;='Table comparison'!H$2,"NB","B"))</f>
        <v>NB</v>
      </c>
      <c r="I47" s="21" t="str">
        <f>IF(Data!I45=0,"N/A",IF(Data!I45&gt;='Table comparison'!I$2,"NB","B"))</f>
        <v>NB</v>
      </c>
      <c r="J47" s="21" t="str">
        <f>IF(Data!J45=0,"N/A",IF(Data!J45&gt;='Table comparison'!J$2,"NB","B"))</f>
        <v>NB</v>
      </c>
      <c r="K47" s="21" t="str">
        <f>IF(Data!K45=0,"N/A",IF(Data!K45&gt;='Table comparison'!K$2,"NB","B"))</f>
        <v>NB</v>
      </c>
      <c r="L47" s="21" t="str">
        <f>IF(Data!L45=0,"N/A",IF(Data!L45&gt;='Table comparison'!L$2,"NB","B"))</f>
        <v>NB</v>
      </c>
      <c r="M47" s="21" t="str">
        <f>IF(Data!M45=0,"N/A",IF(Data!M45&gt;='Table comparison'!M$2,"NB","B"))</f>
        <v>NB</v>
      </c>
      <c r="N47" s="21" t="str">
        <f>IF(Data!N45=0,"N/A",IF(Data!N45&gt;='Table comparison'!N$2,"NB","B"))</f>
        <v>NB</v>
      </c>
    </row>
    <row r="48" spans="1:14">
      <c r="A48" s="15" t="s">
        <v>24</v>
      </c>
      <c r="B48" s="14">
        <v>17.081211999999994</v>
      </c>
      <c r="C48" s="21" t="str">
        <f>IF(Data!C46=0,"N/A",IF(Data!C46&gt;='Table comparison'!C$2,"NB","B"))</f>
        <v>B</v>
      </c>
      <c r="D48" s="21" t="str">
        <f>IF(Data!D46=0,"N/A",IF(Data!D46&gt;='Table comparison'!D$2,"NB","B"))</f>
        <v>NB</v>
      </c>
      <c r="E48" s="21" t="str">
        <f>IF(Data!E46=0,"N/A",IF(Data!E46&gt;='Table comparison'!E$2,"NB","B"))</f>
        <v>NB</v>
      </c>
      <c r="F48" s="21" t="str">
        <f>IF(Data!F46=0,"N/A",IF(Data!F46&gt;='Table comparison'!F$2,"NB","B"))</f>
        <v>NB</v>
      </c>
      <c r="G48" s="21" t="str">
        <f>IF(Data!G46=0,"N/A",IF(Data!G46&gt;='Table comparison'!G$2,"NB","B"))</f>
        <v>NB</v>
      </c>
      <c r="H48" s="21" t="str">
        <f>IF(Data!H46=0,"N/A",IF(Data!H46&gt;='Table comparison'!H$2,"NB","B"))</f>
        <v>NB</v>
      </c>
      <c r="I48" s="21" t="str">
        <f>IF(Data!I46=0,"N/A",IF(Data!I46&gt;='Table comparison'!I$2,"NB","B"))</f>
        <v>NB</v>
      </c>
      <c r="J48" s="21" t="str">
        <f>IF(Data!J46=0,"N/A",IF(Data!J46&gt;='Table comparison'!J$2,"NB","B"))</f>
        <v>NB</v>
      </c>
      <c r="K48" s="21" t="str">
        <f>IF(Data!K46=0,"N/A",IF(Data!K46&gt;='Table comparison'!K$2,"NB","B"))</f>
        <v>NB</v>
      </c>
      <c r="L48" s="21" t="str">
        <f>IF(Data!L46=0,"N/A",IF(Data!L46&gt;='Table comparison'!L$2,"NB","B"))</f>
        <v>NB</v>
      </c>
      <c r="M48" s="21" t="str">
        <f>IF(Data!M46=0,"N/A",IF(Data!M46&gt;='Table comparison'!M$2,"NB","B"))</f>
        <v>NB</v>
      </c>
      <c r="N48" s="21" t="str">
        <f>IF(Data!N46=0,"N/A",IF(Data!N46&gt;='Table comparison'!N$2,"NB","B"))</f>
        <v>NB</v>
      </c>
    </row>
    <row r="49" spans="1:14">
      <c r="A49" s="5" t="s">
        <v>4</v>
      </c>
      <c r="B49" s="14">
        <v>72.918788000000006</v>
      </c>
      <c r="C49" s="21" t="str">
        <f>IF(Data!C47=0,"N/A",IF(Data!C47&gt;='Table comparison'!C$2,"NB","B"))</f>
        <v>B</v>
      </c>
      <c r="D49" s="21" t="str">
        <f>IF(Data!D47=0,"N/A",IF(Data!D47&gt;='Table comparison'!D$2,"NB","B"))</f>
        <v>NB</v>
      </c>
      <c r="E49" s="21" t="str">
        <f>IF(Data!E47=0,"N/A",IF(Data!E47&gt;='Table comparison'!E$2,"NB","B"))</f>
        <v>NB</v>
      </c>
      <c r="F49" s="21" t="str">
        <f>IF(Data!F47=0,"N/A",IF(Data!F47&gt;='Table comparison'!F$2,"NB","B"))</f>
        <v>NB</v>
      </c>
      <c r="G49" s="21" t="str">
        <f>IF(Data!G47=0,"N/A",IF(Data!G47&gt;='Table comparison'!G$2,"NB","B"))</f>
        <v>NB</v>
      </c>
      <c r="H49" s="21" t="str">
        <f>IF(Data!H47=0,"N/A",IF(Data!H47&gt;='Table comparison'!H$2,"NB","B"))</f>
        <v>NB</v>
      </c>
      <c r="I49" s="21" t="str">
        <f>IF(Data!I47=0,"N/A",IF(Data!I47&gt;='Table comparison'!I$2,"NB","B"))</f>
        <v>NB</v>
      </c>
      <c r="J49" s="21" t="str">
        <f>IF(Data!J47=0,"N/A",IF(Data!J47&gt;='Table comparison'!J$2,"NB","B"))</f>
        <v>NB</v>
      </c>
      <c r="K49" s="21" t="str">
        <f>IF(Data!K47=0,"N/A",IF(Data!K47&gt;='Table comparison'!K$2,"NB","B"))</f>
        <v>NB</v>
      </c>
      <c r="L49" s="21" t="str">
        <f>IF(Data!L47=0,"N/A",IF(Data!L47&gt;='Table comparison'!L$2,"NB","B"))</f>
        <v>NB</v>
      </c>
      <c r="M49" s="21" t="str">
        <f>IF(Data!M47=0,"N/A",IF(Data!M47&gt;='Table comparison'!M$2,"NB","B"))</f>
        <v>NB</v>
      </c>
      <c r="N49" s="21" t="str">
        <f>IF(Data!N47=0,"N/A",IF(Data!N47&gt;='Table comparison'!N$2,"NB","B"))</f>
        <v>NB</v>
      </c>
    </row>
    <row r="50" spans="1:14">
      <c r="A50" s="5" t="s">
        <v>25</v>
      </c>
      <c r="B50" s="14">
        <v>21.081211999999994</v>
      </c>
      <c r="C50" s="21" t="str">
        <f>IF(Data!C48=0,"N/A",IF(Data!C48&gt;='Table comparison'!C$2,"NB","B"))</f>
        <v>NB</v>
      </c>
      <c r="D50" s="21" t="str">
        <f>IF(Data!D48=0,"N/A",IF(Data!D48&gt;='Table comparison'!D$2,"NB","B"))</f>
        <v>NB</v>
      </c>
      <c r="E50" s="21" t="str">
        <f>IF(Data!E48=0,"N/A",IF(Data!E48&gt;='Table comparison'!E$2,"NB","B"))</f>
        <v>NB</v>
      </c>
      <c r="F50" s="21" t="str">
        <f>IF(Data!F48=0,"N/A",IF(Data!F48&gt;='Table comparison'!F$2,"NB","B"))</f>
        <v>NB</v>
      </c>
      <c r="G50" s="21" t="str">
        <f>IF(Data!G48=0,"N/A",IF(Data!G48&gt;='Table comparison'!G$2,"NB","B"))</f>
        <v>NB</v>
      </c>
      <c r="H50" s="21" t="str">
        <f>IF(Data!H48=0,"N/A",IF(Data!H48&gt;='Table comparison'!H$2,"NB","B"))</f>
        <v>NB</v>
      </c>
      <c r="I50" s="21" t="str">
        <f>IF(Data!I48=0,"N/A",IF(Data!I48&gt;='Table comparison'!I$2,"NB","B"))</f>
        <v>NB</v>
      </c>
      <c r="J50" s="21" t="str">
        <f>IF(Data!J48=0,"N/A",IF(Data!J48&gt;='Table comparison'!J$2,"NB","B"))</f>
        <v>NB</v>
      </c>
      <c r="K50" s="21" t="str">
        <f>IF(Data!K48=0,"N/A",IF(Data!K48&gt;='Table comparison'!K$2,"NB","B"))</f>
        <v>NB</v>
      </c>
      <c r="L50" s="21" t="str">
        <f>IF(Data!L48=0,"N/A",IF(Data!L48&gt;='Table comparison'!L$2,"NB","B"))</f>
        <v>NB</v>
      </c>
      <c r="M50" s="21" t="str">
        <f>IF(Data!M48=0,"N/A",IF(Data!M48&gt;='Table comparison'!M$2,"NB","B"))</f>
        <v>NB</v>
      </c>
      <c r="N50" s="21" t="str">
        <f>IF(Data!N48=0,"N/A",IF(Data!N48&gt;='Table comparison'!N$2,"NB","B"))</f>
        <v>NB</v>
      </c>
    </row>
    <row r="51" spans="1:14">
      <c r="A51" s="5" t="s">
        <v>4</v>
      </c>
      <c r="B51" s="14">
        <v>68.918788000000006</v>
      </c>
      <c r="C51" s="21" t="str">
        <f>IF(Data!C49=0,"N/A",IF(Data!C49&gt;='Table comparison'!C$2,"NB","B"))</f>
        <v>NB</v>
      </c>
      <c r="D51" s="21" t="str">
        <f>IF(Data!D49=0,"N/A",IF(Data!D49&gt;='Table comparison'!D$2,"NB","B"))</f>
        <v>NB</v>
      </c>
      <c r="E51" s="21" t="str">
        <f>IF(Data!E49=0,"N/A",IF(Data!E49&gt;='Table comparison'!E$2,"NB","B"))</f>
        <v>NB</v>
      </c>
      <c r="F51" s="21" t="str">
        <f>IF(Data!F49=0,"N/A",IF(Data!F49&gt;='Table comparison'!F$2,"NB","B"))</f>
        <v>NB</v>
      </c>
      <c r="G51" s="21" t="str">
        <f>IF(Data!G49=0,"N/A",IF(Data!G49&gt;='Table comparison'!G$2,"NB","B"))</f>
        <v>NB</v>
      </c>
      <c r="H51" s="21" t="str">
        <f>IF(Data!H49=0,"N/A",IF(Data!H49&gt;='Table comparison'!H$2,"NB","B"))</f>
        <v>NB</v>
      </c>
      <c r="I51" s="21" t="str">
        <f>IF(Data!I49=0,"N/A",IF(Data!I49&gt;='Table comparison'!I$2,"NB","B"))</f>
        <v>NB</v>
      </c>
      <c r="J51" s="21" t="str">
        <f>IF(Data!J49=0,"N/A",IF(Data!J49&gt;='Table comparison'!J$2,"NB","B"))</f>
        <v>NB</v>
      </c>
      <c r="K51" s="21" t="str">
        <f>IF(Data!K49=0,"N/A",IF(Data!K49&gt;='Table comparison'!K$2,"NB","B"))</f>
        <v>NB</v>
      </c>
      <c r="L51" s="21" t="str">
        <f>IF(Data!L49=0,"N/A",IF(Data!L49&gt;='Table comparison'!L$2,"NB","B"))</f>
        <v>NB</v>
      </c>
      <c r="M51" s="21" t="str">
        <f>IF(Data!M49=0,"N/A",IF(Data!M49&gt;='Table comparison'!M$2,"NB","B"))</f>
        <v>NB</v>
      </c>
      <c r="N51" s="21" t="str">
        <f>IF(Data!N49=0,"N/A",IF(Data!N49&gt;='Table comparison'!N$2,"NB","B"))</f>
        <v>NB</v>
      </c>
    </row>
    <row r="52" spans="1:14">
      <c r="A52" s="5" t="s">
        <v>26</v>
      </c>
      <c r="B52" s="14">
        <v>8.0812119999999936</v>
      </c>
      <c r="C52" s="21" t="str">
        <f>IF(Data!C50=0,"N/A",IF(Data!C50&gt;='Table comparison'!C$2,"NB","B"))</f>
        <v>N/A</v>
      </c>
      <c r="D52" s="21" t="str">
        <f>IF(Data!D50=0,"N/A",IF(Data!D50&gt;='Table comparison'!D$2,"NB","B"))</f>
        <v>N/A</v>
      </c>
      <c r="E52" s="21" t="str">
        <f>IF(Data!E50=0,"N/A",IF(Data!E50&gt;='Table comparison'!E$2,"NB","B"))</f>
        <v>N/A</v>
      </c>
      <c r="F52" s="21" t="str">
        <f>IF(Data!F50=0,"N/A",IF(Data!F50&gt;='Table comparison'!F$2,"NB","B"))</f>
        <v>N/A</v>
      </c>
      <c r="G52" s="21" t="str">
        <f>IF(Data!G50=0,"N/A",IF(Data!G50&gt;='Table comparison'!G$2,"NB","B"))</f>
        <v>N/A</v>
      </c>
      <c r="H52" s="21" t="str">
        <f>IF(Data!H50=0,"N/A",IF(Data!H50&gt;='Table comparison'!H$2,"NB","B"))</f>
        <v>N/A</v>
      </c>
      <c r="I52" s="21" t="str">
        <f>IF(Data!I50=0,"N/A",IF(Data!I50&gt;='Table comparison'!I$2,"NB","B"))</f>
        <v>N/A</v>
      </c>
      <c r="J52" s="21" t="str">
        <f>IF(Data!J50=0,"N/A",IF(Data!J50&gt;='Table comparison'!J$2,"NB","B"))</f>
        <v>N/A</v>
      </c>
      <c r="K52" s="21" t="str">
        <f>IF(Data!K50=0,"N/A",IF(Data!K50&gt;='Table comparison'!K$2,"NB","B"))</f>
        <v>N/A</v>
      </c>
      <c r="L52" s="21" t="str">
        <f>IF(Data!L50=0,"N/A",IF(Data!L50&gt;='Table comparison'!L$2,"NB","B"))</f>
        <v>N/A</v>
      </c>
      <c r="M52" s="21" t="str">
        <f>IF(Data!M50=0,"N/A",IF(Data!M50&gt;='Table comparison'!M$2,"NB","B"))</f>
        <v>N/A</v>
      </c>
      <c r="N52" s="21" t="str">
        <f>IF(Data!N50=0,"N/A",IF(Data!N50&gt;='Table comparison'!N$2,"NB","B"))</f>
        <v>N/A</v>
      </c>
    </row>
    <row r="53" spans="1:14">
      <c r="A53" s="5" t="s">
        <v>4</v>
      </c>
      <c r="B53" s="14">
        <v>81.918788000000006</v>
      </c>
      <c r="C53" s="21" t="str">
        <f>IF(Data!C51=0,"N/A",IF(Data!C51&gt;='Table comparison'!C$2,"NB","B"))</f>
        <v>NB</v>
      </c>
      <c r="D53" s="21" t="str">
        <f>IF(Data!D51=0,"N/A",IF(Data!D51&gt;='Table comparison'!D$2,"NB","B"))</f>
        <v>NB</v>
      </c>
      <c r="E53" s="21" t="str">
        <f>IF(Data!E51=0,"N/A",IF(Data!E51&gt;='Table comparison'!E$2,"NB","B"))</f>
        <v>NB</v>
      </c>
      <c r="F53" s="21" t="str">
        <f>IF(Data!F51=0,"N/A",IF(Data!F51&gt;='Table comparison'!F$2,"NB","B"))</f>
        <v>NB</v>
      </c>
      <c r="G53" s="21" t="str">
        <f>IF(Data!G51=0,"N/A",IF(Data!G51&gt;='Table comparison'!G$2,"NB","B"))</f>
        <v>NB</v>
      </c>
      <c r="H53" s="21" t="str">
        <f>IF(Data!H51=0,"N/A",IF(Data!H51&gt;='Table comparison'!H$2,"NB","B"))</f>
        <v>NB</v>
      </c>
      <c r="I53" s="21" t="str">
        <f>IF(Data!I51=0,"N/A",IF(Data!I51&gt;='Table comparison'!I$2,"NB","B"))</f>
        <v>NB</v>
      </c>
      <c r="J53" s="21" t="str">
        <f>IF(Data!J51=0,"N/A",IF(Data!J51&gt;='Table comparison'!J$2,"NB","B"))</f>
        <v>NB</v>
      </c>
      <c r="K53" s="21" t="str">
        <f>IF(Data!K51=0,"N/A",IF(Data!K51&gt;='Table comparison'!K$2,"NB","B"))</f>
        <v>NB</v>
      </c>
      <c r="L53" s="21" t="str">
        <f>IF(Data!L51=0,"N/A",IF(Data!L51&gt;='Table comparison'!L$2,"NB","B"))</f>
        <v>NB</v>
      </c>
      <c r="M53" s="21" t="str">
        <f>IF(Data!M51=0,"N/A",IF(Data!M51&gt;='Table comparison'!M$2,"NB","B"))</f>
        <v>NB</v>
      </c>
      <c r="N53" s="21" t="str">
        <f>IF(Data!N51=0,"N/A",IF(Data!N51&gt;='Table comparison'!N$2,"NB","B"))</f>
        <v>NB</v>
      </c>
    </row>
    <row r="54" spans="1:14">
      <c r="A54" s="5" t="s">
        <v>27</v>
      </c>
      <c r="B54" s="14">
        <v>10.081211999999994</v>
      </c>
      <c r="C54" s="21" t="str">
        <f>IF(Data!C52=0,"N/A",IF(Data!C52&gt;='Table comparison'!C$2,"NB","B"))</f>
        <v>N/A</v>
      </c>
      <c r="D54" s="21" t="str">
        <f>IF(Data!D52=0,"N/A",IF(Data!D52&gt;='Table comparison'!D$2,"NB","B"))</f>
        <v>N/A</v>
      </c>
      <c r="E54" s="21" t="str">
        <f>IF(Data!E52=0,"N/A",IF(Data!E52&gt;='Table comparison'!E$2,"NB","B"))</f>
        <v>N/A</v>
      </c>
      <c r="F54" s="21" t="str">
        <f>IF(Data!F52=0,"N/A",IF(Data!F52&gt;='Table comparison'!F$2,"NB","B"))</f>
        <v>N/A</v>
      </c>
      <c r="G54" s="21" t="str">
        <f>IF(Data!G52=0,"N/A",IF(Data!G52&gt;='Table comparison'!G$2,"NB","B"))</f>
        <v>N/A</v>
      </c>
      <c r="H54" s="21" t="str">
        <f>IF(Data!H52=0,"N/A",IF(Data!H52&gt;='Table comparison'!H$2,"NB","B"))</f>
        <v>N/A</v>
      </c>
      <c r="I54" s="21" t="str">
        <f>IF(Data!I52=0,"N/A",IF(Data!I52&gt;='Table comparison'!I$2,"NB","B"))</f>
        <v>N/A</v>
      </c>
      <c r="J54" s="21" t="str">
        <f>IF(Data!J52=0,"N/A",IF(Data!J52&gt;='Table comparison'!J$2,"NB","B"))</f>
        <v>N/A</v>
      </c>
      <c r="K54" s="21" t="str">
        <f>IF(Data!K52=0,"N/A",IF(Data!K52&gt;='Table comparison'!K$2,"NB","B"))</f>
        <v>N/A</v>
      </c>
      <c r="L54" s="21" t="str">
        <f>IF(Data!L52=0,"N/A",IF(Data!L52&gt;='Table comparison'!L$2,"NB","B"))</f>
        <v>N/A</v>
      </c>
      <c r="M54" s="21" t="str">
        <f>IF(Data!M52=0,"N/A",IF(Data!M52&gt;='Table comparison'!M$2,"NB","B"))</f>
        <v>N/A</v>
      </c>
      <c r="N54" s="21" t="str">
        <f>IF(Data!N52=0,"N/A",IF(Data!N52&gt;='Table comparison'!N$2,"NB","B"))</f>
        <v>N/A</v>
      </c>
    </row>
    <row r="55" spans="1:14">
      <c r="A55" s="5" t="s">
        <v>4</v>
      </c>
      <c r="B55" s="14">
        <v>79.918788000000006</v>
      </c>
      <c r="C55" s="21" t="str">
        <f>IF(Data!C53=0,"N/A",IF(Data!C53&gt;='Table comparison'!C$2,"NB","B"))</f>
        <v>B</v>
      </c>
      <c r="D55" s="21" t="str">
        <f>IF(Data!D53=0,"N/A",IF(Data!D53&gt;='Table comparison'!D$2,"NB","B"))</f>
        <v>NB</v>
      </c>
      <c r="E55" s="21" t="str">
        <f>IF(Data!E53=0,"N/A",IF(Data!E53&gt;='Table comparison'!E$2,"NB","B"))</f>
        <v>NB</v>
      </c>
      <c r="F55" s="21" t="str">
        <f>IF(Data!F53=0,"N/A",IF(Data!F53&gt;='Table comparison'!F$2,"NB","B"))</f>
        <v>NB</v>
      </c>
      <c r="G55" s="21" t="str">
        <f>IF(Data!G53=0,"N/A",IF(Data!G53&gt;='Table comparison'!G$2,"NB","B"))</f>
        <v>NB</v>
      </c>
      <c r="H55" s="21" t="str">
        <f>IF(Data!H53=0,"N/A",IF(Data!H53&gt;='Table comparison'!H$2,"NB","B"))</f>
        <v>NB</v>
      </c>
      <c r="I55" s="21" t="str">
        <f>IF(Data!I53=0,"N/A",IF(Data!I53&gt;='Table comparison'!I$2,"NB","B"))</f>
        <v>NB</v>
      </c>
      <c r="J55" s="21" t="str">
        <f>IF(Data!J53=0,"N/A",IF(Data!J53&gt;='Table comparison'!J$2,"NB","B"))</f>
        <v>NB</v>
      </c>
      <c r="K55" s="21" t="str">
        <f>IF(Data!K53=0,"N/A",IF(Data!K53&gt;='Table comparison'!K$2,"NB","B"))</f>
        <v>NB</v>
      </c>
      <c r="L55" s="21" t="str">
        <f>IF(Data!L53=0,"N/A",IF(Data!L53&gt;='Table comparison'!L$2,"NB","B"))</f>
        <v>NB</v>
      </c>
      <c r="M55" s="21" t="str">
        <f>IF(Data!M53=0,"N/A",IF(Data!M53&gt;='Table comparison'!M$2,"NB","B"))</f>
        <v>NB</v>
      </c>
      <c r="N55" s="21" t="str">
        <f>IF(Data!N53=0,"N/A",IF(Data!N53&gt;='Table comparison'!N$2,"NB","B"))</f>
        <v>NB</v>
      </c>
    </row>
    <row r="56" spans="1:14">
      <c r="A56" s="5" t="s">
        <v>28</v>
      </c>
      <c r="B56" s="14">
        <v>4.0812119999999936</v>
      </c>
      <c r="C56" s="21" t="str">
        <f>IF(Data!C54=0,"N/A",IF(Data!C54&gt;='Table comparison'!C$2,"NB","B"))</f>
        <v>N/A</v>
      </c>
      <c r="D56" s="21" t="str">
        <f>IF(Data!D54=0,"N/A",IF(Data!D54&gt;='Table comparison'!D$2,"NB","B"))</f>
        <v>N/A</v>
      </c>
      <c r="E56" s="21" t="str">
        <f>IF(Data!E54=0,"N/A",IF(Data!E54&gt;='Table comparison'!E$2,"NB","B"))</f>
        <v>N/A</v>
      </c>
      <c r="F56" s="21" t="str">
        <f>IF(Data!F54=0,"N/A",IF(Data!F54&gt;='Table comparison'!F$2,"NB","B"))</f>
        <v>N/A</v>
      </c>
      <c r="G56" s="21" t="str">
        <f>IF(Data!G54=0,"N/A",IF(Data!G54&gt;='Table comparison'!G$2,"NB","B"))</f>
        <v>N/A</v>
      </c>
      <c r="H56" s="21" t="str">
        <f>IF(Data!H54=0,"N/A",IF(Data!H54&gt;='Table comparison'!H$2,"NB","B"))</f>
        <v>N/A</v>
      </c>
      <c r="I56" s="21" t="str">
        <f>IF(Data!I54=0,"N/A",IF(Data!I54&gt;='Table comparison'!I$2,"NB","B"))</f>
        <v>N/A</v>
      </c>
      <c r="J56" s="21" t="str">
        <f>IF(Data!J54=0,"N/A",IF(Data!J54&gt;='Table comparison'!J$2,"NB","B"))</f>
        <v>N/A</v>
      </c>
      <c r="K56" s="21" t="str">
        <f>IF(Data!K54=0,"N/A",IF(Data!K54&gt;='Table comparison'!K$2,"NB","B"))</f>
        <v>N/A</v>
      </c>
      <c r="L56" s="21" t="str">
        <f>IF(Data!L54=0,"N/A",IF(Data!L54&gt;='Table comparison'!L$2,"NB","B"))</f>
        <v>N/A</v>
      </c>
      <c r="M56" s="21" t="str">
        <f>IF(Data!M54=0,"N/A",IF(Data!M54&gt;='Table comparison'!M$2,"NB","B"))</f>
        <v>N/A</v>
      </c>
      <c r="N56" s="21" t="str">
        <f>IF(Data!N54=0,"N/A",IF(Data!N54&gt;='Table comparison'!N$2,"NB","B"))</f>
        <v>N/A</v>
      </c>
    </row>
    <row r="57" spans="1:14">
      <c r="A57" s="5" t="s">
        <v>4</v>
      </c>
      <c r="B57" s="14">
        <v>85.918788000000006</v>
      </c>
      <c r="C57" s="21" t="str">
        <f>IF(Data!C55=0,"N/A",IF(Data!C55&gt;='Table comparison'!C$2,"NB","B"))</f>
        <v>B</v>
      </c>
      <c r="D57" s="21" t="str">
        <f>IF(Data!D55=0,"N/A",IF(Data!D55&gt;='Table comparison'!D$2,"NB","B"))</f>
        <v>NB</v>
      </c>
      <c r="E57" s="21" t="str">
        <f>IF(Data!E55=0,"N/A",IF(Data!E55&gt;='Table comparison'!E$2,"NB","B"))</f>
        <v>NB</v>
      </c>
      <c r="F57" s="21" t="str">
        <f>IF(Data!F55=0,"N/A",IF(Data!F55&gt;='Table comparison'!F$2,"NB","B"))</f>
        <v>NB</v>
      </c>
      <c r="G57" s="21" t="str">
        <f>IF(Data!G55=0,"N/A",IF(Data!G55&gt;='Table comparison'!G$2,"NB","B"))</f>
        <v>NB</v>
      </c>
      <c r="H57" s="21" t="str">
        <f>IF(Data!H55=0,"N/A",IF(Data!H55&gt;='Table comparison'!H$2,"NB","B"))</f>
        <v>NB</v>
      </c>
      <c r="I57" s="21" t="str">
        <f>IF(Data!I55=0,"N/A",IF(Data!I55&gt;='Table comparison'!I$2,"NB","B"))</f>
        <v>NB</v>
      </c>
      <c r="J57" s="21" t="str">
        <f>IF(Data!J55=0,"N/A",IF(Data!J55&gt;='Table comparison'!J$2,"NB","B"))</f>
        <v>NB</v>
      </c>
      <c r="K57" s="21" t="str">
        <f>IF(Data!K55=0,"N/A",IF(Data!K55&gt;='Table comparison'!K$2,"NB","B"))</f>
        <v>NB</v>
      </c>
      <c r="L57" s="21" t="str">
        <f>IF(Data!L55=0,"N/A",IF(Data!L55&gt;='Table comparison'!L$2,"NB","B"))</f>
        <v>NB</v>
      </c>
      <c r="M57" s="21" t="str">
        <f>IF(Data!M55=0,"N/A",IF(Data!M55&gt;='Table comparison'!M$2,"NB","B"))</f>
        <v>NB</v>
      </c>
      <c r="N57" s="21" t="str">
        <f>IF(Data!N55=0,"N/A",IF(Data!N55&gt;='Table comparison'!N$2,"NB","B"))</f>
        <v>NB</v>
      </c>
    </row>
    <row r="58" spans="1:14">
      <c r="A58" s="5" t="s">
        <v>29</v>
      </c>
      <c r="B58" s="14">
        <v>14.081211999999994</v>
      </c>
      <c r="C58" s="21" t="str">
        <f>IF(Data!C56=0,"N/A",IF(Data!C56&gt;='Table comparison'!C$2,"NB","B"))</f>
        <v>B</v>
      </c>
      <c r="D58" s="21" t="str">
        <f>IF(Data!D56=0,"N/A",IF(Data!D56&gt;='Table comparison'!D$2,"NB","B"))</f>
        <v>NB</v>
      </c>
      <c r="E58" s="21" t="str">
        <f>IF(Data!E56=0,"N/A",IF(Data!E56&gt;='Table comparison'!E$2,"NB","B"))</f>
        <v>NB</v>
      </c>
      <c r="F58" s="21" t="str">
        <f>IF(Data!F56=0,"N/A",IF(Data!F56&gt;='Table comparison'!F$2,"NB","B"))</f>
        <v>NB</v>
      </c>
      <c r="G58" s="21" t="str">
        <f>IF(Data!G56=0,"N/A",IF(Data!G56&gt;='Table comparison'!G$2,"NB","B"))</f>
        <v>NB</v>
      </c>
      <c r="H58" s="21" t="str">
        <f>IF(Data!H56=0,"N/A",IF(Data!H56&gt;='Table comparison'!H$2,"NB","B"))</f>
        <v>NB</v>
      </c>
      <c r="I58" s="21" t="str">
        <f>IF(Data!I56=0,"N/A",IF(Data!I56&gt;='Table comparison'!I$2,"NB","B"))</f>
        <v>NB</v>
      </c>
      <c r="J58" s="21" t="str">
        <f>IF(Data!J56=0,"N/A",IF(Data!J56&gt;='Table comparison'!J$2,"NB","B"))</f>
        <v>NB</v>
      </c>
      <c r="K58" s="21" t="str">
        <f>IF(Data!K56=0,"N/A",IF(Data!K56&gt;='Table comparison'!K$2,"NB","B"))</f>
        <v>NB</v>
      </c>
      <c r="L58" s="21" t="str">
        <f>IF(Data!L56=0,"N/A",IF(Data!L56&gt;='Table comparison'!L$2,"NB","B"))</f>
        <v>NB</v>
      </c>
      <c r="M58" s="21" t="str">
        <f>IF(Data!M56=0,"N/A",IF(Data!M56&gt;='Table comparison'!M$2,"NB","B"))</f>
        <v>NB</v>
      </c>
      <c r="N58" s="21" t="str">
        <f>IF(Data!N56=0,"N/A",IF(Data!N56&gt;='Table comparison'!N$2,"NB","B"))</f>
        <v>NB</v>
      </c>
    </row>
    <row r="59" spans="1:14">
      <c r="A59" s="5" t="s">
        <v>4</v>
      </c>
      <c r="B59" s="14">
        <v>75.918788000000006</v>
      </c>
      <c r="C59" s="21" t="str">
        <f>IF(Data!C57=0,"N/A",IF(Data!C57&gt;='Table comparison'!C$2,"NB","B"))</f>
        <v>B</v>
      </c>
      <c r="D59" s="21" t="str">
        <f>IF(Data!D57=0,"N/A",IF(Data!D57&gt;='Table comparison'!D$2,"NB","B"))</f>
        <v>NB</v>
      </c>
      <c r="E59" s="21" t="str">
        <f>IF(Data!E57=0,"N/A",IF(Data!E57&gt;='Table comparison'!E$2,"NB","B"))</f>
        <v>NB</v>
      </c>
      <c r="F59" s="21" t="str">
        <f>IF(Data!F57=0,"N/A",IF(Data!F57&gt;='Table comparison'!F$2,"NB","B"))</f>
        <v>NB</v>
      </c>
      <c r="G59" s="21" t="str">
        <f>IF(Data!G57=0,"N/A",IF(Data!G57&gt;='Table comparison'!G$2,"NB","B"))</f>
        <v>NB</v>
      </c>
      <c r="H59" s="21" t="str">
        <f>IF(Data!H57=0,"N/A",IF(Data!H57&gt;='Table comparison'!H$2,"NB","B"))</f>
        <v>NB</v>
      </c>
      <c r="I59" s="21" t="str">
        <f>IF(Data!I57=0,"N/A",IF(Data!I57&gt;='Table comparison'!I$2,"NB","B"))</f>
        <v>NB</v>
      </c>
      <c r="J59" s="21" t="str">
        <f>IF(Data!J57=0,"N/A",IF(Data!J57&gt;='Table comparison'!J$2,"NB","B"))</f>
        <v>NB</v>
      </c>
      <c r="K59" s="21" t="str">
        <f>IF(Data!K57=0,"N/A",IF(Data!K57&gt;='Table comparison'!K$2,"NB","B"))</f>
        <v>NB</v>
      </c>
      <c r="L59" s="21" t="str">
        <f>IF(Data!L57=0,"N/A",IF(Data!L57&gt;='Table comparison'!L$2,"NB","B"))</f>
        <v>NB</v>
      </c>
      <c r="M59" s="21" t="str">
        <f>IF(Data!M57=0,"N/A",IF(Data!M57&gt;='Table comparison'!M$2,"NB","B"))</f>
        <v>NB</v>
      </c>
      <c r="N59" s="21" t="str">
        <f>IF(Data!N57=0,"N/A",IF(Data!N57&gt;='Table comparison'!N$2,"NB","B"))</f>
        <v>NB</v>
      </c>
    </row>
    <row r="60" spans="1:14">
      <c r="A60" s="5" t="s">
        <v>30</v>
      </c>
      <c r="B60" s="14">
        <v>12.081211999999994</v>
      </c>
      <c r="C60" s="21" t="str">
        <f>IF(Data!C58=0,"N/A",IF(Data!C58&gt;='Table comparison'!C$2,"NB","B"))</f>
        <v>B</v>
      </c>
      <c r="D60" s="21" t="str">
        <f>IF(Data!D58=0,"N/A",IF(Data!D58&gt;='Table comparison'!D$2,"NB","B"))</f>
        <v>NB</v>
      </c>
      <c r="E60" s="21" t="str">
        <f>IF(Data!E58=0,"N/A",IF(Data!E58&gt;='Table comparison'!E$2,"NB","B"))</f>
        <v>NB</v>
      </c>
      <c r="F60" s="21" t="str">
        <f>IF(Data!F58=0,"N/A",IF(Data!F58&gt;='Table comparison'!F$2,"NB","B"))</f>
        <v>NB</v>
      </c>
      <c r="G60" s="21" t="str">
        <f>IF(Data!G58=0,"N/A",IF(Data!G58&gt;='Table comparison'!G$2,"NB","B"))</f>
        <v>NB</v>
      </c>
      <c r="H60" s="21" t="str">
        <f>IF(Data!H58=0,"N/A",IF(Data!H58&gt;='Table comparison'!H$2,"NB","B"))</f>
        <v>NB</v>
      </c>
      <c r="I60" s="21" t="str">
        <f>IF(Data!I58=0,"N/A",IF(Data!I58&gt;='Table comparison'!I$2,"NB","B"))</f>
        <v>NB</v>
      </c>
      <c r="J60" s="21" t="str">
        <f>IF(Data!J58=0,"N/A",IF(Data!J58&gt;='Table comparison'!J$2,"NB","B"))</f>
        <v>NB</v>
      </c>
      <c r="K60" s="21" t="str">
        <f>IF(Data!K58=0,"N/A",IF(Data!K58&gt;='Table comparison'!K$2,"NB","B"))</f>
        <v>NB</v>
      </c>
      <c r="L60" s="21" t="str">
        <f>IF(Data!L58=0,"N/A",IF(Data!L58&gt;='Table comparison'!L$2,"NB","B"))</f>
        <v>NB</v>
      </c>
      <c r="M60" s="21" t="str">
        <f>IF(Data!M58=0,"N/A",IF(Data!M58&gt;='Table comparison'!M$2,"NB","B"))</f>
        <v>NB</v>
      </c>
      <c r="N60" s="21" t="str">
        <f>IF(Data!N58=0,"N/A",IF(Data!N58&gt;='Table comparison'!N$2,"NB","B"))</f>
        <v>NB</v>
      </c>
    </row>
    <row r="61" spans="1:14">
      <c r="A61" s="5" t="s">
        <v>4</v>
      </c>
      <c r="B61" s="14">
        <v>77.918788000000006</v>
      </c>
      <c r="C61" s="21" t="str">
        <f>IF(Data!C59=0,"N/A",IF(Data!C59&gt;='Table comparison'!C$2,"NB","B"))</f>
        <v>B</v>
      </c>
      <c r="D61" s="21" t="str">
        <f>IF(Data!D59=0,"N/A",IF(Data!D59&gt;='Table comparison'!D$2,"NB","B"))</f>
        <v>NB</v>
      </c>
      <c r="E61" s="21" t="str">
        <f>IF(Data!E59=0,"N/A",IF(Data!E59&gt;='Table comparison'!E$2,"NB","B"))</f>
        <v>NB</v>
      </c>
      <c r="F61" s="21" t="str">
        <f>IF(Data!F59=0,"N/A",IF(Data!F59&gt;='Table comparison'!F$2,"NB","B"))</f>
        <v>NB</v>
      </c>
      <c r="G61" s="21" t="str">
        <f>IF(Data!G59=0,"N/A",IF(Data!G59&gt;='Table comparison'!G$2,"NB","B"))</f>
        <v>NB</v>
      </c>
      <c r="H61" s="21" t="str">
        <f>IF(Data!H59=0,"N/A",IF(Data!H59&gt;='Table comparison'!H$2,"NB","B"))</f>
        <v>NB</v>
      </c>
      <c r="I61" s="21" t="str">
        <f>IF(Data!I59=0,"N/A",IF(Data!I59&gt;='Table comparison'!I$2,"NB","B"))</f>
        <v>NB</v>
      </c>
      <c r="J61" s="21" t="str">
        <f>IF(Data!J59=0,"N/A",IF(Data!J59&gt;='Table comparison'!J$2,"NB","B"))</f>
        <v>NB</v>
      </c>
      <c r="K61" s="21" t="str">
        <f>IF(Data!K59=0,"N/A",IF(Data!K59&gt;='Table comparison'!K$2,"NB","B"))</f>
        <v>NB</v>
      </c>
      <c r="L61" s="21" t="str">
        <f>IF(Data!L59=0,"N/A",IF(Data!L59&gt;='Table comparison'!L$2,"NB","B"))</f>
        <v>NB</v>
      </c>
      <c r="M61" s="21" t="str">
        <f>IF(Data!M59=0,"N/A",IF(Data!M59&gt;='Table comparison'!M$2,"NB","B"))</f>
        <v>NB</v>
      </c>
      <c r="N61" s="21" t="str">
        <f>IF(Data!N59=0,"N/A",IF(Data!N59&gt;='Table comparison'!N$2,"NB","B"))</f>
        <v>NB</v>
      </c>
    </row>
    <row r="62" spans="1:14">
      <c r="B62" s="18" t="s">
        <v>35</v>
      </c>
      <c r="C62" s="30">
        <f t="shared" ref="C62:N62" si="13">COUNTIF(C38:C61,"B")</f>
        <v>15</v>
      </c>
      <c r="D62" s="30">
        <f t="shared" si="13"/>
        <v>0</v>
      </c>
      <c r="E62" s="30">
        <f t="shared" si="13"/>
        <v>0</v>
      </c>
      <c r="F62" s="30">
        <f t="shared" si="13"/>
        <v>0</v>
      </c>
      <c r="G62" s="30">
        <f t="shared" si="13"/>
        <v>0</v>
      </c>
      <c r="H62" s="30">
        <f t="shared" si="13"/>
        <v>0</v>
      </c>
      <c r="I62" s="30">
        <f t="shared" si="13"/>
        <v>0</v>
      </c>
      <c r="J62" s="30">
        <f t="shared" si="13"/>
        <v>0</v>
      </c>
      <c r="K62" s="30">
        <f t="shared" si="13"/>
        <v>0</v>
      </c>
      <c r="L62" s="30">
        <f t="shared" si="13"/>
        <v>0</v>
      </c>
      <c r="M62" s="30">
        <f t="shared" si="13"/>
        <v>0</v>
      </c>
      <c r="N62" s="30">
        <f t="shared" si="13"/>
        <v>0</v>
      </c>
    </row>
    <row r="63" spans="1:14">
      <c r="B63" s="18" t="s">
        <v>36</v>
      </c>
      <c r="C63" s="30">
        <f t="shared" ref="C63:N63" si="14">COUNTIF(C38:C61,"NB")</f>
        <v>5</v>
      </c>
      <c r="D63" s="30">
        <f t="shared" si="14"/>
        <v>20</v>
      </c>
      <c r="E63" s="30">
        <f t="shared" si="14"/>
        <v>20</v>
      </c>
      <c r="F63" s="30">
        <f t="shared" si="14"/>
        <v>20</v>
      </c>
      <c r="G63" s="30">
        <f t="shared" si="14"/>
        <v>20</v>
      </c>
      <c r="H63" s="30">
        <f t="shared" si="14"/>
        <v>20</v>
      </c>
      <c r="I63" s="30">
        <f t="shared" si="14"/>
        <v>20</v>
      </c>
      <c r="J63" s="30">
        <f t="shared" si="14"/>
        <v>20</v>
      </c>
      <c r="K63" s="30">
        <f t="shared" si="14"/>
        <v>20</v>
      </c>
      <c r="L63" s="30">
        <f t="shared" si="14"/>
        <v>20</v>
      </c>
      <c r="M63" s="30">
        <f t="shared" si="14"/>
        <v>20</v>
      </c>
      <c r="N63" s="30">
        <f t="shared" si="14"/>
        <v>20</v>
      </c>
    </row>
    <row r="64" spans="1:14">
      <c r="B64" s="22"/>
      <c r="C64" s="1" t="s">
        <v>66</v>
      </c>
      <c r="D64" s="2" t="s">
        <v>67</v>
      </c>
      <c r="E64" s="1" t="s">
        <v>68</v>
      </c>
      <c r="F64" s="1" t="s">
        <v>69</v>
      </c>
      <c r="G64" s="1" t="s">
        <v>70</v>
      </c>
      <c r="H64" s="1" t="s">
        <v>71</v>
      </c>
      <c r="I64" s="1" t="s">
        <v>72</v>
      </c>
      <c r="J64" s="2" t="s">
        <v>73</v>
      </c>
      <c r="K64" s="1" t="s">
        <v>74</v>
      </c>
      <c r="L64" s="2" t="s">
        <v>75</v>
      </c>
      <c r="M64" s="1" t="s">
        <v>76</v>
      </c>
      <c r="N64" s="2" t="s">
        <v>77</v>
      </c>
    </row>
    <row r="65" spans="2:14">
      <c r="C65" s="31" t="s">
        <v>38</v>
      </c>
      <c r="D65" s="4" t="s">
        <v>32</v>
      </c>
      <c r="E65" s="31" t="s">
        <v>38</v>
      </c>
      <c r="F65" s="4" t="s">
        <v>32</v>
      </c>
      <c r="G65" s="4" t="s">
        <v>38</v>
      </c>
      <c r="H65" s="4" t="s">
        <v>32</v>
      </c>
      <c r="I65" s="31" t="s">
        <v>38</v>
      </c>
      <c r="J65" s="4" t="s">
        <v>32</v>
      </c>
      <c r="K65" s="31" t="s">
        <v>38</v>
      </c>
      <c r="L65" s="4" t="s">
        <v>32</v>
      </c>
      <c r="M65" s="4" t="s">
        <v>38</v>
      </c>
      <c r="N65" s="4" t="s">
        <v>32</v>
      </c>
    </row>
    <row r="66" spans="2:14">
      <c r="B66" s="23" t="s">
        <v>39</v>
      </c>
      <c r="C66">
        <v>54</v>
      </c>
      <c r="D66">
        <v>54</v>
      </c>
      <c r="E66">
        <v>54</v>
      </c>
      <c r="F66">
        <v>54</v>
      </c>
      <c r="G66">
        <v>54</v>
      </c>
      <c r="H66">
        <v>54</v>
      </c>
      <c r="I66">
        <v>54</v>
      </c>
      <c r="J66">
        <v>54</v>
      </c>
      <c r="K66">
        <v>54</v>
      </c>
      <c r="L66">
        <v>54</v>
      </c>
      <c r="M66">
        <v>54</v>
      </c>
      <c r="N66">
        <v>54</v>
      </c>
    </row>
    <row r="67" spans="2:14">
      <c r="B67" s="23" t="s">
        <v>40</v>
      </c>
      <c r="C67">
        <f t="shared" ref="C67:N67" si="15">COUNTIF(C5:C61,"N/A")</f>
        <v>5</v>
      </c>
      <c r="D67">
        <f t="shared" si="15"/>
        <v>5</v>
      </c>
      <c r="E67">
        <f t="shared" si="15"/>
        <v>5</v>
      </c>
      <c r="F67">
        <f t="shared" si="15"/>
        <v>5</v>
      </c>
      <c r="G67">
        <f t="shared" si="15"/>
        <v>5</v>
      </c>
      <c r="H67">
        <f t="shared" si="15"/>
        <v>5</v>
      </c>
      <c r="I67">
        <f t="shared" si="15"/>
        <v>5</v>
      </c>
      <c r="J67">
        <f t="shared" si="15"/>
        <v>5</v>
      </c>
      <c r="K67">
        <f t="shared" si="15"/>
        <v>5</v>
      </c>
      <c r="L67">
        <f t="shared" si="15"/>
        <v>5</v>
      </c>
      <c r="M67">
        <f t="shared" si="15"/>
        <v>5</v>
      </c>
      <c r="N67">
        <f t="shared" si="15"/>
        <v>5</v>
      </c>
    </row>
    <row r="68" spans="2:14">
      <c r="B68" s="23" t="s">
        <v>62</v>
      </c>
      <c r="C68">
        <f t="shared" ref="C68:N68" si="16">C66-C67</f>
        <v>49</v>
      </c>
      <c r="D68">
        <f t="shared" si="16"/>
        <v>49</v>
      </c>
      <c r="E68">
        <f t="shared" si="16"/>
        <v>49</v>
      </c>
      <c r="F68">
        <f t="shared" si="16"/>
        <v>49</v>
      </c>
      <c r="G68">
        <f t="shared" si="16"/>
        <v>49</v>
      </c>
      <c r="H68">
        <f t="shared" si="16"/>
        <v>49</v>
      </c>
      <c r="I68">
        <f t="shared" si="16"/>
        <v>49</v>
      </c>
      <c r="J68">
        <f t="shared" si="16"/>
        <v>49</v>
      </c>
      <c r="K68">
        <f t="shared" si="16"/>
        <v>49</v>
      </c>
      <c r="L68">
        <f t="shared" si="16"/>
        <v>49</v>
      </c>
      <c r="M68">
        <f t="shared" si="16"/>
        <v>49</v>
      </c>
      <c r="N68">
        <f t="shared" si="16"/>
        <v>49</v>
      </c>
    </row>
    <row r="69" spans="2:14">
      <c r="B69" s="23" t="s">
        <v>41</v>
      </c>
      <c r="C69">
        <f>COUNTIF(C5:C61,"NB")</f>
        <v>17</v>
      </c>
      <c r="D69">
        <f>COUNTIF(D5:D61,"NB")</f>
        <v>49</v>
      </c>
      <c r="E69">
        <f>COUNTIF(E5:E61,"NB")</f>
        <v>49</v>
      </c>
      <c r="F69">
        <f>COUNTIF(F5:F61,"NB")</f>
        <v>49</v>
      </c>
      <c r="G69">
        <f>COUNTIF(G5:G61,"NB")</f>
        <v>49</v>
      </c>
      <c r="H69">
        <f>COUNTIF(H5:H61,"NB")</f>
        <v>49</v>
      </c>
      <c r="I69">
        <f>COUNTIF(I5:I61,"NB")</f>
        <v>49</v>
      </c>
      <c r="J69">
        <f>COUNTIF(J5:J61,"NB")</f>
        <v>49</v>
      </c>
      <c r="K69">
        <f>COUNTIF(K5:K61,"NB")</f>
        <v>49</v>
      </c>
      <c r="L69">
        <f>COUNTIF(L5:L61,"NB")</f>
        <v>49</v>
      </c>
      <c r="M69">
        <f>COUNTIF(M5:M61,"NB")</f>
        <v>49</v>
      </c>
      <c r="N69">
        <f>COUNTIF(N5:N61,"NB")</f>
        <v>49</v>
      </c>
    </row>
    <row r="70" spans="2:14">
      <c r="B70" s="23" t="s">
        <v>42</v>
      </c>
      <c r="C70">
        <f>COUNTIF(C5:C61,"B")</f>
        <v>32</v>
      </c>
      <c r="D70">
        <f>COUNTIF(D5:D61,"B")</f>
        <v>0</v>
      </c>
      <c r="E70">
        <f>COUNTIF(E5:E61,"B")</f>
        <v>0</v>
      </c>
      <c r="F70">
        <f>COUNTIF(F5:F61,"B")</f>
        <v>0</v>
      </c>
      <c r="G70">
        <f>COUNTIF(G5:G61,"B")</f>
        <v>0</v>
      </c>
      <c r="H70">
        <f>COUNTIF(H5:H61,"B")</f>
        <v>0</v>
      </c>
      <c r="I70">
        <f>COUNTIF(I5:I61,"B")</f>
        <v>0</v>
      </c>
      <c r="J70">
        <f>COUNTIF(J5:J61,"B")</f>
        <v>0</v>
      </c>
      <c r="K70">
        <f>COUNTIF(K5:K61,"B")</f>
        <v>0</v>
      </c>
      <c r="L70">
        <f>COUNTIF(L5:L61,"B")</f>
        <v>0</v>
      </c>
      <c r="M70">
        <f>COUNTIF(M5:M61,"B")</f>
        <v>0</v>
      </c>
      <c r="N70">
        <f>COUNTIF(N5:N61,"B")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38"/>
  <sheetViews>
    <sheetView zoomScale="85" zoomScaleNormal="85" workbookViewId="0">
      <selection activeCell="F5" sqref="F5"/>
    </sheetView>
  </sheetViews>
  <sheetFormatPr baseColWidth="10" defaultColWidth="8.83203125" defaultRowHeight="15"/>
  <sheetData>
    <row r="1" spans="2:25">
      <c r="B1" t="s">
        <v>63</v>
      </c>
    </row>
    <row r="2" spans="2:25" ht="16" thickBot="1">
      <c r="B2" t="s">
        <v>64</v>
      </c>
      <c r="D2" s="54" t="s">
        <v>43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">
        <v>44</v>
      </c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2:25">
      <c r="D3" s="32" t="s">
        <v>37</v>
      </c>
      <c r="E3" s="33"/>
      <c r="F3" s="52" t="s">
        <v>45</v>
      </c>
      <c r="G3" s="52"/>
      <c r="H3" s="33"/>
      <c r="I3" s="33" t="s">
        <v>46</v>
      </c>
      <c r="J3" s="34" t="e">
        <f>F5/F7</f>
        <v>#REF!</v>
      </c>
      <c r="K3" s="33" t="s">
        <v>47</v>
      </c>
      <c r="L3" s="33"/>
      <c r="M3" s="33"/>
      <c r="N3" s="35"/>
      <c r="O3" s="32" t="s">
        <v>37</v>
      </c>
      <c r="P3" s="33"/>
      <c r="Q3" s="52" t="s">
        <v>45</v>
      </c>
      <c r="R3" s="52"/>
      <c r="S3" s="33"/>
      <c r="T3" s="33" t="s">
        <v>46</v>
      </c>
      <c r="U3" s="34" t="e">
        <f>Q5/Q7</f>
        <v>#REF!</v>
      </c>
      <c r="V3" s="33" t="s">
        <v>47</v>
      </c>
      <c r="W3" s="33"/>
      <c r="X3" s="33"/>
      <c r="Y3" s="35"/>
    </row>
    <row r="4" spans="2:25">
      <c r="D4" s="36" t="s">
        <v>48</v>
      </c>
      <c r="E4" s="37"/>
      <c r="F4" s="25" t="s">
        <v>49</v>
      </c>
      <c r="G4" s="25" t="s">
        <v>38</v>
      </c>
      <c r="H4" s="37"/>
      <c r="I4" s="37" t="s">
        <v>50</v>
      </c>
      <c r="J4" s="38" t="e">
        <f>F5/H5</f>
        <v>#REF!</v>
      </c>
      <c r="K4" s="37" t="s">
        <v>51</v>
      </c>
      <c r="L4" s="37"/>
      <c r="M4" s="37"/>
      <c r="N4" s="39"/>
      <c r="O4" s="36" t="s">
        <v>48</v>
      </c>
      <c r="P4" s="37"/>
      <c r="Q4" s="25" t="s">
        <v>49</v>
      </c>
      <c r="R4" s="25" t="s">
        <v>38</v>
      </c>
      <c r="S4" s="37"/>
      <c r="T4" s="37" t="s">
        <v>50</v>
      </c>
      <c r="U4" s="38" t="e">
        <f>Q5/S5</f>
        <v>#REF!</v>
      </c>
      <c r="V4" s="37" t="s">
        <v>51</v>
      </c>
      <c r="W4" s="37"/>
      <c r="X4" s="37"/>
      <c r="Y4" s="39"/>
    </row>
    <row r="5" spans="2:25">
      <c r="D5" s="40"/>
      <c r="E5" s="25" t="s">
        <v>49</v>
      </c>
      <c r="F5" s="25" t="e">
        <f>'Table comparison'!#REF!</f>
        <v>#REF!</v>
      </c>
      <c r="G5" s="25" t="e">
        <f>'Table comparison'!#REF!</f>
        <v>#REF!</v>
      </c>
      <c r="H5" s="25" t="e">
        <f>SUM(F5:G5)</f>
        <v>#REF!</v>
      </c>
      <c r="I5" s="37" t="s">
        <v>52</v>
      </c>
      <c r="J5" s="41" t="e">
        <f>(F5+G6)/H7</f>
        <v>#REF!</v>
      </c>
      <c r="K5" s="37"/>
      <c r="L5" s="37"/>
      <c r="M5" s="37"/>
      <c r="N5" s="39"/>
      <c r="O5" s="40"/>
      <c r="P5" s="25" t="s">
        <v>49</v>
      </c>
      <c r="Q5" s="25" t="e">
        <f>'Table comparison'!#REF!</f>
        <v>#REF!</v>
      </c>
      <c r="R5" s="25" t="e">
        <f>'Table comparison'!#REF!</f>
        <v>#REF!</v>
      </c>
      <c r="S5" s="25" t="e">
        <f>SUM(Q5:R5)</f>
        <v>#REF!</v>
      </c>
      <c r="T5" s="37" t="s">
        <v>52</v>
      </c>
      <c r="U5" s="41" t="e">
        <f>(Q5+R6)/S7</f>
        <v>#REF!</v>
      </c>
      <c r="V5" s="37"/>
      <c r="W5" s="37"/>
      <c r="X5" s="37"/>
      <c r="Y5" s="39"/>
    </row>
    <row r="6" spans="2:25">
      <c r="D6" s="40"/>
      <c r="E6" s="25" t="s">
        <v>38</v>
      </c>
      <c r="F6" s="25" t="e">
        <f>'Table comparison'!#REF!</f>
        <v>#REF!</v>
      </c>
      <c r="G6" s="25" t="e">
        <f>'Table comparison'!#REF!</f>
        <v>#REF!</v>
      </c>
      <c r="H6" s="25" t="e">
        <f>SUM(F6:G6)</f>
        <v>#REF!</v>
      </c>
      <c r="I6" s="42" t="s">
        <v>54</v>
      </c>
      <c r="J6" s="38" t="e">
        <f>(F6+G5)/H7</f>
        <v>#REF!</v>
      </c>
      <c r="K6" s="37" t="s">
        <v>55</v>
      </c>
      <c r="L6" s="38" t="e">
        <f>N7+N6</f>
        <v>#REF!</v>
      </c>
      <c r="M6" s="37" t="s">
        <v>56</v>
      </c>
      <c r="N6" s="43" t="e">
        <f>H5*F7/H7^2</f>
        <v>#REF!</v>
      </c>
      <c r="O6" s="40"/>
      <c r="P6" s="25" t="s">
        <v>38</v>
      </c>
      <c r="Q6" s="25" t="e">
        <f>'Table comparison'!#REF!</f>
        <v>#REF!</v>
      </c>
      <c r="R6" s="25" t="e">
        <f>'Table comparison'!#REF!</f>
        <v>#REF!</v>
      </c>
      <c r="S6" s="25" t="e">
        <f>SUM(Q6:R6)</f>
        <v>#REF!</v>
      </c>
      <c r="T6" s="42" t="s">
        <v>54</v>
      </c>
      <c r="U6" s="38" t="e">
        <f>(Q6+R5)/S7</f>
        <v>#REF!</v>
      </c>
      <c r="V6" s="37" t="s">
        <v>55</v>
      </c>
      <c r="W6" s="38" t="e">
        <f>Y7+Y6</f>
        <v>#REF!</v>
      </c>
      <c r="X6" s="37" t="s">
        <v>56</v>
      </c>
      <c r="Y6" s="43" t="e">
        <f>S5*Q7/S7^2</f>
        <v>#REF!</v>
      </c>
    </row>
    <row r="7" spans="2:25">
      <c r="D7" s="29"/>
      <c r="E7" s="24"/>
      <c r="F7" s="44" t="e">
        <f>SUM(F5:F6)</f>
        <v>#REF!</v>
      </c>
      <c r="G7" s="44" t="e">
        <f>SUM(G5:G6)</f>
        <v>#REF!</v>
      </c>
      <c r="H7" s="25" t="e">
        <f>'Table comparison'!#REF!</f>
        <v>#REF!</v>
      </c>
      <c r="I7" s="37" t="s">
        <v>65</v>
      </c>
      <c r="J7" s="45" t="e">
        <f>(L7-L6)/(1-L6)</f>
        <v>#REF!</v>
      </c>
      <c r="K7" s="37" t="s">
        <v>58</v>
      </c>
      <c r="L7" s="38" t="e">
        <f>(F5+G6)/H7</f>
        <v>#REF!</v>
      </c>
      <c r="M7" s="37" t="s">
        <v>59</v>
      </c>
      <c r="N7" s="43" t="e">
        <f>H6*G7/H7^2</f>
        <v>#REF!</v>
      </c>
      <c r="O7" s="29"/>
      <c r="P7" s="24"/>
      <c r="Q7" s="44" t="e">
        <f>SUM(Q5:Q6)</f>
        <v>#REF!</v>
      </c>
      <c r="R7" s="44" t="e">
        <f>SUM(R5:R6)</f>
        <v>#REF!</v>
      </c>
      <c r="S7" s="25" t="e">
        <f>'Table comparison'!#REF!</f>
        <v>#REF!</v>
      </c>
      <c r="T7" s="37" t="s">
        <v>57</v>
      </c>
      <c r="U7" s="45" t="e">
        <f>(W7-W6)/(1-W6)</f>
        <v>#REF!</v>
      </c>
      <c r="V7" s="37" t="s">
        <v>58</v>
      </c>
      <c r="W7" s="38" t="e">
        <f>(Q5+R6)/S7</f>
        <v>#REF!</v>
      </c>
      <c r="X7" s="37" t="s">
        <v>59</v>
      </c>
      <c r="Y7" s="43" t="e">
        <f>S6*R7/S7^2</f>
        <v>#REF!</v>
      </c>
    </row>
    <row r="8" spans="2:25">
      <c r="D8" s="29"/>
      <c r="E8" s="24"/>
      <c r="F8" s="24"/>
      <c r="G8" s="24"/>
      <c r="H8" s="37"/>
      <c r="I8" s="37" t="s">
        <v>38</v>
      </c>
      <c r="J8" s="38" t="e">
        <f>(2*J3*J4)/(J3+J4)</f>
        <v>#REF!</v>
      </c>
      <c r="K8" s="37"/>
      <c r="L8" s="37"/>
      <c r="M8" s="37"/>
      <c r="N8" s="39"/>
      <c r="O8" s="29"/>
      <c r="P8" s="24"/>
      <c r="Q8" s="24"/>
      <c r="R8" s="24"/>
      <c r="S8" s="37"/>
      <c r="T8" s="37" t="s">
        <v>38</v>
      </c>
      <c r="U8" s="38" t="e">
        <f>(2*U3*U4)/(U3+U4)</f>
        <v>#REF!</v>
      </c>
      <c r="V8" s="37"/>
      <c r="W8" s="37"/>
      <c r="X8" s="37"/>
      <c r="Y8" s="39"/>
    </row>
    <row r="9" spans="2:25">
      <c r="D9" s="46" t="s">
        <v>32</v>
      </c>
      <c r="E9" s="37"/>
      <c r="F9" s="53" t="s">
        <v>45</v>
      </c>
      <c r="G9" s="53"/>
      <c r="H9" s="37"/>
      <c r="I9" s="37" t="s">
        <v>46</v>
      </c>
      <c r="J9" s="38" t="e">
        <f>F11/F13</f>
        <v>#REF!</v>
      </c>
      <c r="K9" s="37"/>
      <c r="L9" s="37"/>
      <c r="M9" s="37"/>
      <c r="N9" s="39"/>
      <c r="O9" s="46" t="s">
        <v>32</v>
      </c>
      <c r="P9" s="37"/>
      <c r="Q9" s="53" t="s">
        <v>45</v>
      </c>
      <c r="R9" s="53"/>
      <c r="S9" s="37"/>
      <c r="T9" s="37" t="s">
        <v>46</v>
      </c>
      <c r="U9" s="38" t="e">
        <f>Q11/Q13</f>
        <v>#REF!</v>
      </c>
      <c r="V9" s="37"/>
      <c r="W9" s="37"/>
      <c r="X9" s="37"/>
      <c r="Y9" s="39"/>
    </row>
    <row r="10" spans="2:25">
      <c r="D10" s="36" t="s">
        <v>48</v>
      </c>
      <c r="E10" s="37"/>
      <c r="F10" s="25" t="s">
        <v>49</v>
      </c>
      <c r="G10" s="25" t="s">
        <v>38</v>
      </c>
      <c r="H10" s="37"/>
      <c r="I10" s="37" t="s">
        <v>50</v>
      </c>
      <c r="J10" s="38" t="e">
        <f>F11/H11</f>
        <v>#REF!</v>
      </c>
      <c r="K10" s="37"/>
      <c r="L10" s="37"/>
      <c r="M10" s="37"/>
      <c r="N10" s="39"/>
      <c r="O10" s="36" t="s">
        <v>48</v>
      </c>
      <c r="P10" s="37"/>
      <c r="Q10" s="25" t="s">
        <v>49</v>
      </c>
      <c r="R10" s="25" t="s">
        <v>38</v>
      </c>
      <c r="S10" s="37"/>
      <c r="T10" s="37" t="s">
        <v>50</v>
      </c>
      <c r="U10" s="38" t="e">
        <f>Q11/S11</f>
        <v>#REF!</v>
      </c>
      <c r="V10" s="37"/>
      <c r="W10" s="37"/>
      <c r="X10" s="37"/>
      <c r="Y10" s="39"/>
    </row>
    <row r="11" spans="2:25">
      <c r="D11" s="40"/>
      <c r="E11" s="25" t="s">
        <v>49</v>
      </c>
      <c r="F11" s="25" t="e">
        <f>'Table comparison'!#REF!</f>
        <v>#REF!</v>
      </c>
      <c r="G11" s="25" t="e">
        <f>'Table comparison'!#REF!</f>
        <v>#REF!</v>
      </c>
      <c r="H11" s="25" t="e">
        <f>SUM(F11:G11)</f>
        <v>#REF!</v>
      </c>
      <c r="I11" s="37" t="s">
        <v>52</v>
      </c>
      <c r="J11" s="41" t="e">
        <f>(F11+G12)/H13</f>
        <v>#REF!</v>
      </c>
      <c r="K11" s="37"/>
      <c r="L11" s="37"/>
      <c r="M11" s="37"/>
      <c r="N11" s="39"/>
      <c r="O11" s="40"/>
      <c r="P11" s="25" t="s">
        <v>49</v>
      </c>
      <c r="Q11" s="25" t="e">
        <f>'Table comparison'!#REF!</f>
        <v>#REF!</v>
      </c>
      <c r="R11" s="25" t="e">
        <f>'Table comparison'!#REF!</f>
        <v>#REF!</v>
      </c>
      <c r="S11" s="25" t="e">
        <f>SUM(Q11:R11)</f>
        <v>#REF!</v>
      </c>
      <c r="T11" s="37" t="s">
        <v>52</v>
      </c>
      <c r="U11" s="41" t="e">
        <f>(Q11+R12)/S13</f>
        <v>#REF!</v>
      </c>
      <c r="V11" s="37"/>
      <c r="W11" s="37"/>
      <c r="X11" s="37"/>
      <c r="Y11" s="39"/>
    </row>
    <row r="12" spans="2:25">
      <c r="D12" s="40"/>
      <c r="E12" s="25" t="s">
        <v>38</v>
      </c>
      <c r="F12" s="25" t="e">
        <f>'Table comparison'!#REF!</f>
        <v>#REF!</v>
      </c>
      <c r="G12" s="25" t="e">
        <f>'Table comparison'!#REF!</f>
        <v>#REF!</v>
      </c>
      <c r="H12" s="25" t="e">
        <f>SUM(F12:G12)</f>
        <v>#REF!</v>
      </c>
      <c r="I12" s="42" t="s">
        <v>61</v>
      </c>
      <c r="J12" s="38" t="e">
        <f>(F12+G11)/H13</f>
        <v>#REF!</v>
      </c>
      <c r="K12" s="37" t="s">
        <v>55</v>
      </c>
      <c r="L12" s="38" t="e">
        <f>N13+N12</f>
        <v>#REF!</v>
      </c>
      <c r="M12" s="37" t="s">
        <v>56</v>
      </c>
      <c r="N12" s="43" t="e">
        <f>H11*F13/H13^2</f>
        <v>#REF!</v>
      </c>
      <c r="O12" s="40"/>
      <c r="P12" s="25" t="s">
        <v>38</v>
      </c>
      <c r="Q12" s="25" t="e">
        <f>'Table comparison'!#REF!</f>
        <v>#REF!</v>
      </c>
      <c r="R12" s="25" t="e">
        <f>'Table comparison'!#REF!</f>
        <v>#REF!</v>
      </c>
      <c r="S12" s="25" t="e">
        <f>SUM(Q12:R12)</f>
        <v>#REF!</v>
      </c>
      <c r="T12" s="42" t="s">
        <v>54</v>
      </c>
      <c r="U12" s="38" t="e">
        <f>(Q12+R11)/S13</f>
        <v>#REF!</v>
      </c>
      <c r="V12" s="37" t="s">
        <v>55</v>
      </c>
      <c r="W12" s="38" t="e">
        <f>Y13+Y12</f>
        <v>#REF!</v>
      </c>
      <c r="X12" s="37" t="s">
        <v>56</v>
      </c>
      <c r="Y12" s="43" t="e">
        <f>S11*Q13/S13^2</f>
        <v>#REF!</v>
      </c>
    </row>
    <row r="13" spans="2:25">
      <c r="D13" s="29"/>
      <c r="E13" s="24"/>
      <c r="F13" s="44" t="e">
        <f>SUM(F11:F12)</f>
        <v>#REF!</v>
      </c>
      <c r="G13" s="44" t="e">
        <f>SUM(G11:G12)</f>
        <v>#REF!</v>
      </c>
      <c r="H13" s="25" t="e">
        <f>'Table comparison'!#REF!</f>
        <v>#REF!</v>
      </c>
      <c r="I13" s="37" t="s">
        <v>57</v>
      </c>
      <c r="J13" s="45" t="e">
        <f>(L13-L12)/(1-L12)</f>
        <v>#REF!</v>
      </c>
      <c r="K13" s="37" t="s">
        <v>58</v>
      </c>
      <c r="L13" s="38" t="e">
        <f>(F11+G12)/H13</f>
        <v>#REF!</v>
      </c>
      <c r="M13" s="37" t="s">
        <v>59</v>
      </c>
      <c r="N13" s="43" t="e">
        <f>H12*G13/H13^2</f>
        <v>#REF!</v>
      </c>
      <c r="O13" s="29"/>
      <c r="P13" s="24"/>
      <c r="Q13" s="44" t="e">
        <f>SUM(Q11:Q12)</f>
        <v>#REF!</v>
      </c>
      <c r="R13" s="44" t="e">
        <f>SUM(R11:R12)</f>
        <v>#REF!</v>
      </c>
      <c r="S13" s="25" t="e">
        <f>'Table comparison'!#REF!</f>
        <v>#REF!</v>
      </c>
      <c r="T13" s="37" t="s">
        <v>57</v>
      </c>
      <c r="U13" s="45" t="e">
        <f>(W13-W12)/(1-W12)</f>
        <v>#REF!</v>
      </c>
      <c r="V13" s="37" t="s">
        <v>58</v>
      </c>
      <c r="W13" s="38" t="e">
        <f>(Q11+R12)/S13</f>
        <v>#REF!</v>
      </c>
      <c r="X13" s="37" t="s">
        <v>59</v>
      </c>
      <c r="Y13" s="43" t="e">
        <f>S12*R13/S13^2</f>
        <v>#REF!</v>
      </c>
    </row>
    <row r="14" spans="2:25" ht="16" thickBot="1">
      <c r="D14" s="47"/>
      <c r="E14" s="48"/>
      <c r="F14" s="48"/>
      <c r="G14" s="48"/>
      <c r="H14" s="49"/>
      <c r="I14" s="49" t="s">
        <v>38</v>
      </c>
      <c r="J14" s="50" t="e">
        <f>(2*J9*J10)/(J9+J10)</f>
        <v>#REF!</v>
      </c>
      <c r="K14" s="49"/>
      <c r="L14" s="49"/>
      <c r="M14" s="49"/>
      <c r="N14" s="51"/>
      <c r="O14" s="47"/>
      <c r="P14" s="48"/>
      <c r="Q14" s="48"/>
      <c r="R14" s="48"/>
      <c r="S14" s="49"/>
      <c r="T14" s="49" t="s">
        <v>38</v>
      </c>
      <c r="U14" s="50" t="e">
        <f>(2*U9*U10)/(U9+U10)</f>
        <v>#REF!</v>
      </c>
      <c r="V14" s="49"/>
      <c r="W14" s="49"/>
      <c r="X14" s="49"/>
      <c r="Y14" s="51"/>
    </row>
    <row r="15" spans="2:25">
      <c r="D15" s="32" t="s">
        <v>53</v>
      </c>
      <c r="E15" s="33"/>
      <c r="F15" s="52" t="s">
        <v>45</v>
      </c>
      <c r="G15" s="52"/>
      <c r="H15" s="33"/>
      <c r="I15" s="33" t="s">
        <v>46</v>
      </c>
      <c r="J15" s="34" t="e">
        <f>F17/F19</f>
        <v>#REF!</v>
      </c>
      <c r="K15" s="33" t="s">
        <v>47</v>
      </c>
      <c r="L15" s="33"/>
      <c r="M15" s="33"/>
      <c r="N15" s="35"/>
      <c r="O15" s="32" t="s">
        <v>53</v>
      </c>
      <c r="P15" s="33"/>
      <c r="Q15" s="52" t="s">
        <v>45</v>
      </c>
      <c r="R15" s="52"/>
      <c r="S15" s="33"/>
      <c r="T15" s="33" t="s">
        <v>46</v>
      </c>
      <c r="U15" s="34" t="e">
        <f>Q17/Q19</f>
        <v>#REF!</v>
      </c>
      <c r="V15" s="33" t="s">
        <v>47</v>
      </c>
      <c r="W15" s="33"/>
      <c r="X15" s="33"/>
      <c r="Y15" s="35"/>
    </row>
    <row r="16" spans="2:25">
      <c r="D16" s="36" t="s">
        <v>48</v>
      </c>
      <c r="E16" s="37"/>
      <c r="F16" s="25" t="s">
        <v>49</v>
      </c>
      <c r="G16" s="25" t="s">
        <v>38</v>
      </c>
      <c r="H16" s="37"/>
      <c r="I16" s="37" t="s">
        <v>50</v>
      </c>
      <c r="J16" s="38" t="e">
        <f>F17/H17</f>
        <v>#REF!</v>
      </c>
      <c r="K16" s="37" t="s">
        <v>51</v>
      </c>
      <c r="L16" s="37"/>
      <c r="M16" s="37"/>
      <c r="N16" s="39"/>
      <c r="O16" s="36" t="s">
        <v>48</v>
      </c>
      <c r="P16" s="37"/>
      <c r="Q16" s="25" t="s">
        <v>49</v>
      </c>
      <c r="R16" s="25" t="s">
        <v>38</v>
      </c>
      <c r="S16" s="37"/>
      <c r="T16" s="37" t="s">
        <v>50</v>
      </c>
      <c r="U16" s="38" t="e">
        <f>Q17/S17</f>
        <v>#REF!</v>
      </c>
      <c r="V16" s="37" t="s">
        <v>51</v>
      </c>
      <c r="W16" s="37"/>
      <c r="X16" s="37"/>
      <c r="Y16" s="39"/>
    </row>
    <row r="17" spans="4:25">
      <c r="D17" s="40"/>
      <c r="E17" s="25" t="s">
        <v>49</v>
      </c>
      <c r="F17" s="25" t="e">
        <f>'Table comparison'!#REF!</f>
        <v>#REF!</v>
      </c>
      <c r="G17" s="25" t="e">
        <f>'Table comparison'!#REF!</f>
        <v>#REF!</v>
      </c>
      <c r="H17" s="25" t="e">
        <f>SUM(F17:G17)</f>
        <v>#REF!</v>
      </c>
      <c r="I17" s="37" t="s">
        <v>52</v>
      </c>
      <c r="J17" s="41" t="e">
        <f>(F17+G18)/H19</f>
        <v>#REF!</v>
      </c>
      <c r="K17" s="37"/>
      <c r="L17" s="37"/>
      <c r="M17" s="37"/>
      <c r="N17" s="39"/>
      <c r="O17" s="40"/>
      <c r="P17" s="25" t="s">
        <v>49</v>
      </c>
      <c r="Q17" s="25" t="e">
        <f>'Table comparison'!#REF!</f>
        <v>#REF!</v>
      </c>
      <c r="R17" s="25" t="e">
        <f>'Table comparison'!#REF!</f>
        <v>#REF!</v>
      </c>
      <c r="S17" s="25" t="e">
        <f>SUM(Q17:R17)</f>
        <v>#REF!</v>
      </c>
      <c r="T17" s="37" t="s">
        <v>52</v>
      </c>
      <c r="U17" s="41" t="e">
        <f>(Q17+R18)/S19</f>
        <v>#REF!</v>
      </c>
      <c r="V17" s="37"/>
      <c r="W17" s="37"/>
      <c r="X17" s="37"/>
      <c r="Y17" s="39"/>
    </row>
    <row r="18" spans="4:25">
      <c r="D18" s="40"/>
      <c r="E18" s="25" t="s">
        <v>38</v>
      </c>
      <c r="F18" s="25" t="e">
        <f>'Table comparison'!#REF!</f>
        <v>#REF!</v>
      </c>
      <c r="G18" s="25" t="e">
        <f>'Table comparison'!#REF!</f>
        <v>#REF!</v>
      </c>
      <c r="H18" s="25" t="e">
        <f>SUM(F18:G18)</f>
        <v>#REF!</v>
      </c>
      <c r="I18" s="42" t="s">
        <v>54</v>
      </c>
      <c r="J18" s="38" t="e">
        <f>(F18+G17)/H19</f>
        <v>#REF!</v>
      </c>
      <c r="K18" s="37" t="s">
        <v>55</v>
      </c>
      <c r="L18" s="38" t="e">
        <f>N19+N18</f>
        <v>#REF!</v>
      </c>
      <c r="M18" s="37" t="s">
        <v>56</v>
      </c>
      <c r="N18" s="43" t="e">
        <f>H17*F19/H19^2</f>
        <v>#REF!</v>
      </c>
      <c r="O18" s="40"/>
      <c r="P18" s="25" t="s">
        <v>38</v>
      </c>
      <c r="Q18" s="25" t="e">
        <f>'Table comparison'!#REF!</f>
        <v>#REF!</v>
      </c>
      <c r="R18" s="25" t="e">
        <f>'Table comparison'!#REF!</f>
        <v>#REF!</v>
      </c>
      <c r="S18" s="25" t="e">
        <f>SUM(Q18:R18)</f>
        <v>#REF!</v>
      </c>
      <c r="T18" s="42" t="s">
        <v>54</v>
      </c>
      <c r="U18" s="38" t="e">
        <f>(Q18+R17)/S19</f>
        <v>#REF!</v>
      </c>
      <c r="V18" s="37" t="s">
        <v>55</v>
      </c>
      <c r="W18" s="38" t="e">
        <f>Y19+Y18</f>
        <v>#REF!</v>
      </c>
      <c r="X18" s="37" t="s">
        <v>56</v>
      </c>
      <c r="Y18" s="43" t="e">
        <f>S17*Q19/S19^2</f>
        <v>#REF!</v>
      </c>
    </row>
    <row r="19" spans="4:25">
      <c r="D19" s="29"/>
      <c r="E19" s="24"/>
      <c r="F19" s="44" t="e">
        <f>SUM(F17:F18)</f>
        <v>#REF!</v>
      </c>
      <c r="G19" s="44" t="e">
        <f>SUM(G17:G18)</f>
        <v>#REF!</v>
      </c>
      <c r="H19" s="25" t="e">
        <f>'Table comparison'!#REF!</f>
        <v>#REF!</v>
      </c>
      <c r="I19" s="37" t="s">
        <v>57</v>
      </c>
      <c r="J19" s="45" t="e">
        <f>(L19-L18)/(1-L18)</f>
        <v>#REF!</v>
      </c>
      <c r="K19" s="37" t="s">
        <v>58</v>
      </c>
      <c r="L19" s="38" t="e">
        <f>(F17+G18)/H19</f>
        <v>#REF!</v>
      </c>
      <c r="M19" s="37" t="s">
        <v>59</v>
      </c>
      <c r="N19" s="43" t="e">
        <f>H18*G19/H19^2</f>
        <v>#REF!</v>
      </c>
      <c r="O19" s="29"/>
      <c r="P19" s="24"/>
      <c r="Q19" s="44" t="e">
        <f>SUM(Q17:Q18)</f>
        <v>#REF!</v>
      </c>
      <c r="R19" s="44" t="e">
        <f>SUM(R17:R18)</f>
        <v>#REF!</v>
      </c>
      <c r="S19" s="25" t="e">
        <f>'Table comparison'!#REF!</f>
        <v>#REF!</v>
      </c>
      <c r="T19" s="37" t="s">
        <v>57</v>
      </c>
      <c r="U19" s="45" t="e">
        <f>(W19-W18)/(1-W18)</f>
        <v>#REF!</v>
      </c>
      <c r="V19" s="37" t="s">
        <v>58</v>
      </c>
      <c r="W19" s="38" t="e">
        <f>(Q17+R18)/S19</f>
        <v>#REF!</v>
      </c>
      <c r="X19" s="37" t="s">
        <v>59</v>
      </c>
      <c r="Y19" s="43" t="e">
        <f>S18*R19/S19^2</f>
        <v>#REF!</v>
      </c>
    </row>
    <row r="20" spans="4:25">
      <c r="D20" s="29"/>
      <c r="E20" s="24"/>
      <c r="F20" s="24"/>
      <c r="G20" s="24"/>
      <c r="H20" s="37"/>
      <c r="I20" s="37" t="s">
        <v>38</v>
      </c>
      <c r="J20" s="38" t="e">
        <f>(2*J15*J16)/(J15+J16)</f>
        <v>#REF!</v>
      </c>
      <c r="K20" s="37"/>
      <c r="L20" s="37"/>
      <c r="M20" s="37"/>
      <c r="N20" s="39"/>
      <c r="O20" s="29"/>
      <c r="P20" s="24"/>
      <c r="Q20" s="24"/>
      <c r="R20" s="24"/>
      <c r="S20" s="37"/>
      <c r="T20" s="37" t="s">
        <v>38</v>
      </c>
      <c r="U20" s="38" t="e">
        <f>(2*U15*U16)/(U15+U16)</f>
        <v>#REF!</v>
      </c>
      <c r="V20" s="37"/>
      <c r="W20" s="37"/>
      <c r="X20" s="37"/>
      <c r="Y20" s="39"/>
    </row>
    <row r="21" spans="4:25">
      <c r="D21" s="46" t="s">
        <v>32</v>
      </c>
      <c r="E21" s="37"/>
      <c r="F21" s="53" t="s">
        <v>45</v>
      </c>
      <c r="G21" s="53"/>
      <c r="H21" s="37"/>
      <c r="I21" s="37" t="s">
        <v>46</v>
      </c>
      <c r="J21" s="38" t="e">
        <f>F23/F25</f>
        <v>#REF!</v>
      </c>
      <c r="K21" s="37"/>
      <c r="L21" s="37"/>
      <c r="M21" s="37"/>
      <c r="N21" s="39"/>
      <c r="O21" s="46" t="s">
        <v>32</v>
      </c>
      <c r="P21" s="37"/>
      <c r="Q21" s="53" t="s">
        <v>45</v>
      </c>
      <c r="R21" s="53"/>
      <c r="S21" s="37"/>
      <c r="T21" s="37" t="s">
        <v>46</v>
      </c>
      <c r="U21" s="38" t="e">
        <f>Q23/Q25</f>
        <v>#REF!</v>
      </c>
      <c r="V21" s="37"/>
      <c r="W21" s="37"/>
      <c r="X21" s="37"/>
      <c r="Y21" s="39"/>
    </row>
    <row r="22" spans="4:25">
      <c r="D22" s="36" t="s">
        <v>48</v>
      </c>
      <c r="E22" s="37"/>
      <c r="F22" s="25" t="s">
        <v>49</v>
      </c>
      <c r="G22" s="25" t="s">
        <v>38</v>
      </c>
      <c r="H22" s="37"/>
      <c r="I22" s="37" t="s">
        <v>50</v>
      </c>
      <c r="J22" s="38" t="e">
        <f>F23/H23</f>
        <v>#REF!</v>
      </c>
      <c r="K22" s="37"/>
      <c r="L22" s="37"/>
      <c r="M22" s="37"/>
      <c r="N22" s="39"/>
      <c r="O22" s="36" t="s">
        <v>48</v>
      </c>
      <c r="P22" s="37"/>
      <c r="Q22" s="25" t="s">
        <v>49</v>
      </c>
      <c r="R22" s="25" t="s">
        <v>38</v>
      </c>
      <c r="S22" s="37"/>
      <c r="T22" s="37" t="s">
        <v>50</v>
      </c>
      <c r="U22" s="38" t="e">
        <f>Q23/S23</f>
        <v>#REF!</v>
      </c>
      <c r="V22" s="37"/>
      <c r="W22" s="37"/>
      <c r="X22" s="37"/>
      <c r="Y22" s="39"/>
    </row>
    <row r="23" spans="4:25">
      <c r="D23" s="40"/>
      <c r="E23" s="25" t="s">
        <v>49</v>
      </c>
      <c r="F23" s="25" t="e">
        <f>'Table comparison'!#REF!</f>
        <v>#REF!</v>
      </c>
      <c r="G23" s="25" t="e">
        <f>'Table comparison'!#REF!</f>
        <v>#REF!</v>
      </c>
      <c r="H23" s="25" t="e">
        <f>SUM(F23:G23)</f>
        <v>#REF!</v>
      </c>
      <c r="I23" s="37" t="s">
        <v>52</v>
      </c>
      <c r="J23" s="41" t="e">
        <f>(F23+G24)/H25</f>
        <v>#REF!</v>
      </c>
      <c r="K23" s="37"/>
      <c r="L23" s="37"/>
      <c r="M23" s="37"/>
      <c r="N23" s="39"/>
      <c r="O23" s="40"/>
      <c r="P23" s="25" t="s">
        <v>49</v>
      </c>
      <c r="Q23" s="25" t="e">
        <f>'Table comparison'!#REF!</f>
        <v>#REF!</v>
      </c>
      <c r="R23" s="25" t="e">
        <f>'Table comparison'!#REF!</f>
        <v>#REF!</v>
      </c>
      <c r="S23" s="25" t="e">
        <f>SUM(Q23:R23)</f>
        <v>#REF!</v>
      </c>
      <c r="T23" s="37" t="s">
        <v>52</v>
      </c>
      <c r="U23" s="41" t="e">
        <f>(Q23+R24)/S25</f>
        <v>#REF!</v>
      </c>
      <c r="V23" s="37"/>
      <c r="W23" s="37"/>
      <c r="X23" s="37"/>
      <c r="Y23" s="39"/>
    </row>
    <row r="24" spans="4:25">
      <c r="D24" s="40"/>
      <c r="E24" s="25" t="s">
        <v>38</v>
      </c>
      <c r="F24" s="25" t="e">
        <f>'Table comparison'!#REF!</f>
        <v>#REF!</v>
      </c>
      <c r="G24" s="25" t="e">
        <f>'Table comparison'!#REF!</f>
        <v>#REF!</v>
      </c>
      <c r="H24" s="25" t="e">
        <f>SUM(F24:G24)</f>
        <v>#REF!</v>
      </c>
      <c r="I24" s="42" t="s">
        <v>54</v>
      </c>
      <c r="J24" s="38" t="e">
        <f>(F24+G23)/H25</f>
        <v>#REF!</v>
      </c>
      <c r="K24" s="37" t="s">
        <v>55</v>
      </c>
      <c r="L24" s="38" t="e">
        <f>N25+N24</f>
        <v>#REF!</v>
      </c>
      <c r="M24" s="37" t="s">
        <v>56</v>
      </c>
      <c r="N24" s="43" t="e">
        <f>H23*F25/H25^2</f>
        <v>#REF!</v>
      </c>
      <c r="O24" s="40"/>
      <c r="P24" s="25" t="s">
        <v>38</v>
      </c>
      <c r="Q24" s="25" t="e">
        <f>'Table comparison'!#REF!</f>
        <v>#REF!</v>
      </c>
      <c r="R24" s="25" t="e">
        <f>'Table comparison'!#REF!</f>
        <v>#REF!</v>
      </c>
      <c r="S24" s="25" t="e">
        <f>SUM(Q24:R24)</f>
        <v>#REF!</v>
      </c>
      <c r="T24" s="42" t="s">
        <v>54</v>
      </c>
      <c r="U24" s="38" t="e">
        <f>(Q24+R23)/S25</f>
        <v>#REF!</v>
      </c>
      <c r="V24" s="37" t="s">
        <v>55</v>
      </c>
      <c r="W24" s="38" t="e">
        <f>Y25+Y24</f>
        <v>#REF!</v>
      </c>
      <c r="X24" s="37" t="s">
        <v>56</v>
      </c>
      <c r="Y24" s="43" t="e">
        <f>S23*Q25/S25^2</f>
        <v>#REF!</v>
      </c>
    </row>
    <row r="25" spans="4:25">
      <c r="D25" s="29"/>
      <c r="E25" s="24"/>
      <c r="F25" s="44" t="e">
        <f>SUM(F23:F24)</f>
        <v>#REF!</v>
      </c>
      <c r="G25" s="44" t="e">
        <f>SUM(G23:G24)</f>
        <v>#REF!</v>
      </c>
      <c r="H25" s="25" t="e">
        <f>'Table comparison'!#REF!</f>
        <v>#REF!</v>
      </c>
      <c r="I25" s="37" t="s">
        <v>57</v>
      </c>
      <c r="J25" s="45" t="e">
        <f>(L25-L24)/(1-L24)</f>
        <v>#REF!</v>
      </c>
      <c r="K25" s="37" t="s">
        <v>58</v>
      </c>
      <c r="L25" s="38" t="e">
        <f>(F23+G24)/H25</f>
        <v>#REF!</v>
      </c>
      <c r="M25" s="37" t="s">
        <v>59</v>
      </c>
      <c r="N25" s="43" t="e">
        <f>H24*G25/H25^2</f>
        <v>#REF!</v>
      </c>
      <c r="O25" s="29"/>
      <c r="P25" s="24"/>
      <c r="Q25" s="44" t="e">
        <f>SUM(Q23:Q24)</f>
        <v>#REF!</v>
      </c>
      <c r="R25" s="44" t="e">
        <f>SUM(R23:R24)</f>
        <v>#REF!</v>
      </c>
      <c r="S25" s="25" t="e">
        <f>'Table comparison'!#REF!</f>
        <v>#REF!</v>
      </c>
      <c r="T25" s="37" t="s">
        <v>57</v>
      </c>
      <c r="U25" s="45" t="e">
        <f>(W25-W24)/(1-W24)</f>
        <v>#REF!</v>
      </c>
      <c r="V25" s="37" t="s">
        <v>58</v>
      </c>
      <c r="W25" s="38" t="e">
        <f>(Q23+R24)/S25</f>
        <v>#REF!</v>
      </c>
      <c r="X25" s="37" t="s">
        <v>59</v>
      </c>
      <c r="Y25" s="43" t="e">
        <f>S24*R25/S25^2</f>
        <v>#REF!</v>
      </c>
    </row>
    <row r="26" spans="4:25" ht="16" thickBot="1">
      <c r="D26" s="47"/>
      <c r="E26" s="48"/>
      <c r="F26" s="48"/>
      <c r="G26" s="48"/>
      <c r="H26" s="49"/>
      <c r="I26" s="49" t="s">
        <v>38</v>
      </c>
      <c r="J26" s="50" t="e">
        <f>(2*J21*J22)/(J21+J22)</f>
        <v>#REF!</v>
      </c>
      <c r="K26" s="49"/>
      <c r="L26" s="49"/>
      <c r="M26" s="49"/>
      <c r="N26" s="51"/>
      <c r="O26" s="47"/>
      <c r="P26" s="48"/>
      <c r="Q26" s="48"/>
      <c r="R26" s="48"/>
      <c r="S26" s="49"/>
      <c r="T26" s="49" t="s">
        <v>38</v>
      </c>
      <c r="U26" s="50" t="e">
        <f>(2*U21*U22)/(U21+U22)</f>
        <v>#REF!</v>
      </c>
      <c r="V26" s="49"/>
      <c r="W26" s="49"/>
      <c r="X26" s="49"/>
      <c r="Y26" s="51"/>
    </row>
    <row r="27" spans="4:25">
      <c r="D27" s="32" t="s">
        <v>60</v>
      </c>
      <c r="E27" s="33"/>
      <c r="F27" s="52" t="s">
        <v>45</v>
      </c>
      <c r="G27" s="52"/>
      <c r="H27" s="33"/>
      <c r="I27" s="33" t="s">
        <v>46</v>
      </c>
      <c r="J27" s="34" t="e">
        <f>F29/F31</f>
        <v>#REF!</v>
      </c>
      <c r="K27" s="33" t="s">
        <v>47</v>
      </c>
      <c r="L27" s="33"/>
      <c r="M27" s="33"/>
      <c r="N27" s="35"/>
      <c r="O27" s="32" t="s">
        <v>60</v>
      </c>
      <c r="P27" s="33"/>
      <c r="Q27" s="52" t="s">
        <v>45</v>
      </c>
      <c r="R27" s="52"/>
      <c r="S27" s="33"/>
      <c r="T27" s="33" t="s">
        <v>46</v>
      </c>
      <c r="U27" s="34" t="e">
        <f>Q29/Q31</f>
        <v>#REF!</v>
      </c>
      <c r="V27" s="33" t="s">
        <v>47</v>
      </c>
      <c r="W27" s="33"/>
      <c r="X27" s="33"/>
      <c r="Y27" s="35"/>
    </row>
    <row r="28" spans="4:25">
      <c r="D28" s="36" t="s">
        <v>48</v>
      </c>
      <c r="E28" s="37"/>
      <c r="F28" s="25" t="s">
        <v>49</v>
      </c>
      <c r="G28" s="25" t="s">
        <v>38</v>
      </c>
      <c r="H28" s="37"/>
      <c r="I28" s="37" t="s">
        <v>50</v>
      </c>
      <c r="J28" s="38" t="e">
        <f>F29/H29</f>
        <v>#REF!</v>
      </c>
      <c r="K28" s="37" t="s">
        <v>51</v>
      </c>
      <c r="L28" s="37"/>
      <c r="M28" s="37"/>
      <c r="N28" s="39"/>
      <c r="O28" s="36" t="s">
        <v>48</v>
      </c>
      <c r="P28" s="37"/>
      <c r="Q28" s="25" t="s">
        <v>49</v>
      </c>
      <c r="R28" s="25" t="s">
        <v>38</v>
      </c>
      <c r="S28" s="37"/>
      <c r="T28" s="37" t="s">
        <v>50</v>
      </c>
      <c r="U28" s="38" t="e">
        <f>Q29/S29</f>
        <v>#REF!</v>
      </c>
      <c r="V28" s="37" t="s">
        <v>51</v>
      </c>
      <c r="W28" s="37"/>
      <c r="X28" s="37"/>
      <c r="Y28" s="39"/>
    </row>
    <row r="29" spans="4:25">
      <c r="D29" s="40"/>
      <c r="E29" s="25" t="s">
        <v>49</v>
      </c>
      <c r="F29" s="25" t="e">
        <f>'Table comparison'!#REF!</f>
        <v>#REF!</v>
      </c>
      <c r="G29" s="25" t="e">
        <f>'Table comparison'!#REF!</f>
        <v>#REF!</v>
      </c>
      <c r="H29" s="25" t="e">
        <f>SUM(F29:G29)</f>
        <v>#REF!</v>
      </c>
      <c r="I29" s="37" t="s">
        <v>52</v>
      </c>
      <c r="J29" s="41" t="e">
        <f>(F29+G30)/H31</f>
        <v>#REF!</v>
      </c>
      <c r="K29" s="37"/>
      <c r="L29" s="37"/>
      <c r="M29" s="37"/>
      <c r="N29" s="39"/>
      <c r="O29" s="40"/>
      <c r="P29" s="25" t="s">
        <v>49</v>
      </c>
      <c r="Q29" s="25" t="e">
        <f>'Table comparison'!#REF!</f>
        <v>#REF!</v>
      </c>
      <c r="R29" s="25" t="e">
        <f>'Table comparison'!#REF!</f>
        <v>#REF!</v>
      </c>
      <c r="S29" s="25" t="e">
        <f>SUM(Q29:R29)</f>
        <v>#REF!</v>
      </c>
      <c r="T29" s="37" t="s">
        <v>52</v>
      </c>
      <c r="U29" s="41" t="e">
        <f>(Q29+R30)/S31</f>
        <v>#REF!</v>
      </c>
      <c r="V29" s="37"/>
      <c r="W29" s="37"/>
      <c r="X29" s="37"/>
      <c r="Y29" s="39"/>
    </row>
    <row r="30" spans="4:25">
      <c r="D30" s="40"/>
      <c r="E30" s="25" t="s">
        <v>38</v>
      </c>
      <c r="F30" s="25" t="e">
        <f>'Table comparison'!#REF!</f>
        <v>#REF!</v>
      </c>
      <c r="G30" s="25" t="e">
        <f>'Table comparison'!#REF!</f>
        <v>#REF!</v>
      </c>
      <c r="H30" s="25" t="e">
        <f>SUM(F30:G30)</f>
        <v>#REF!</v>
      </c>
      <c r="I30" s="42" t="s">
        <v>54</v>
      </c>
      <c r="J30" s="38" t="e">
        <f>(F30+G29)/H31</f>
        <v>#REF!</v>
      </c>
      <c r="K30" s="37" t="s">
        <v>55</v>
      </c>
      <c r="L30" s="38" t="e">
        <f>N31+N30</f>
        <v>#REF!</v>
      </c>
      <c r="M30" s="37" t="s">
        <v>56</v>
      </c>
      <c r="N30" s="43" t="e">
        <f>H29*F31/H31^2</f>
        <v>#REF!</v>
      </c>
      <c r="O30" s="40"/>
      <c r="P30" s="25" t="s">
        <v>38</v>
      </c>
      <c r="Q30" s="25" t="e">
        <f>'Table comparison'!#REF!</f>
        <v>#REF!</v>
      </c>
      <c r="R30" s="25" t="e">
        <f>'Table comparison'!#REF!</f>
        <v>#REF!</v>
      </c>
      <c r="S30" s="25" t="e">
        <f>SUM(Q30:R30)</f>
        <v>#REF!</v>
      </c>
      <c r="T30" s="42" t="s">
        <v>54</v>
      </c>
      <c r="U30" s="38" t="e">
        <f>(Q30+R29)/S31</f>
        <v>#REF!</v>
      </c>
      <c r="V30" s="37" t="s">
        <v>55</v>
      </c>
      <c r="W30" s="38" t="e">
        <f>Y31+Y30</f>
        <v>#REF!</v>
      </c>
      <c r="X30" s="37" t="s">
        <v>56</v>
      </c>
      <c r="Y30" s="43" t="e">
        <f>S29*Q31/S31^2</f>
        <v>#REF!</v>
      </c>
    </row>
    <row r="31" spans="4:25">
      <c r="D31" s="29"/>
      <c r="E31" s="24"/>
      <c r="F31" s="44" t="e">
        <f>SUM(F29:F30)</f>
        <v>#REF!</v>
      </c>
      <c r="G31" s="44" t="e">
        <f>SUM(G29:G30)</f>
        <v>#REF!</v>
      </c>
      <c r="H31" s="25" t="e">
        <f>'Table comparison'!#REF!</f>
        <v>#REF!</v>
      </c>
      <c r="I31" s="37" t="s">
        <v>57</v>
      </c>
      <c r="J31" s="45" t="e">
        <f>(L31-L30)/(1-L30)</f>
        <v>#REF!</v>
      </c>
      <c r="K31" s="37" t="s">
        <v>58</v>
      </c>
      <c r="L31" s="38" t="e">
        <f>(F29+G30)/H31</f>
        <v>#REF!</v>
      </c>
      <c r="M31" s="37" t="s">
        <v>59</v>
      </c>
      <c r="N31" s="43" t="e">
        <f>H30*G31/H31^2</f>
        <v>#REF!</v>
      </c>
      <c r="O31" s="29"/>
      <c r="P31" s="24"/>
      <c r="Q31" s="44" t="e">
        <f>SUM(Q29:Q30)</f>
        <v>#REF!</v>
      </c>
      <c r="R31" s="44" t="e">
        <f>SUM(R29:R30)</f>
        <v>#REF!</v>
      </c>
      <c r="S31" s="25" t="e">
        <f>'Table comparison'!#REF!</f>
        <v>#REF!</v>
      </c>
      <c r="T31" s="37" t="s">
        <v>57</v>
      </c>
      <c r="U31" s="45" t="e">
        <f>(W31-W30)/(1-W30)</f>
        <v>#REF!</v>
      </c>
      <c r="V31" s="37" t="s">
        <v>58</v>
      </c>
      <c r="W31" s="38" t="e">
        <f>(Q29+R30)/S31</f>
        <v>#REF!</v>
      </c>
      <c r="X31" s="37" t="s">
        <v>59</v>
      </c>
      <c r="Y31" s="43" t="e">
        <f>S30*R31/S31^2</f>
        <v>#REF!</v>
      </c>
    </row>
    <row r="32" spans="4:25">
      <c r="D32" s="29"/>
      <c r="E32" s="24"/>
      <c r="F32" s="24"/>
      <c r="G32" s="24"/>
      <c r="H32" s="37"/>
      <c r="I32" s="37" t="s">
        <v>38</v>
      </c>
      <c r="J32" s="38" t="e">
        <f>(2*J27*J28)/(J27+J28)</f>
        <v>#REF!</v>
      </c>
      <c r="K32" s="37"/>
      <c r="L32" s="37"/>
      <c r="M32" s="37"/>
      <c r="N32" s="39"/>
      <c r="O32" s="29"/>
      <c r="P32" s="24"/>
      <c r="Q32" s="24"/>
      <c r="R32" s="24"/>
      <c r="S32" s="37"/>
      <c r="T32" s="37" t="s">
        <v>38</v>
      </c>
      <c r="U32" s="38" t="e">
        <f>(2*U27*U28)/(U27+U28)</f>
        <v>#REF!</v>
      </c>
      <c r="V32" s="37"/>
      <c r="W32" s="37"/>
      <c r="X32" s="37"/>
      <c r="Y32" s="39"/>
    </row>
    <row r="33" spans="4:25">
      <c r="D33" s="46" t="s">
        <v>32</v>
      </c>
      <c r="E33" s="37"/>
      <c r="F33" s="53" t="s">
        <v>45</v>
      </c>
      <c r="G33" s="53"/>
      <c r="H33" s="37"/>
      <c r="I33" s="37" t="s">
        <v>46</v>
      </c>
      <c r="J33" s="38" t="e">
        <f>F35/F37</f>
        <v>#REF!</v>
      </c>
      <c r="K33" s="37"/>
      <c r="L33" s="37"/>
      <c r="M33" s="37"/>
      <c r="N33" s="39"/>
      <c r="O33" s="46" t="s">
        <v>32</v>
      </c>
      <c r="P33" s="37"/>
      <c r="Q33" s="53" t="s">
        <v>45</v>
      </c>
      <c r="R33" s="53"/>
      <c r="S33" s="37"/>
      <c r="T33" s="37" t="s">
        <v>46</v>
      </c>
      <c r="U33" s="38" t="e">
        <f>Q35/Q37</f>
        <v>#REF!</v>
      </c>
      <c r="V33" s="37"/>
      <c r="W33" s="37"/>
      <c r="X33" s="37"/>
      <c r="Y33" s="39"/>
    </row>
    <row r="34" spans="4:25">
      <c r="D34" s="36" t="s">
        <v>48</v>
      </c>
      <c r="E34" s="37"/>
      <c r="F34" s="25" t="s">
        <v>49</v>
      </c>
      <c r="G34" s="25" t="s">
        <v>38</v>
      </c>
      <c r="H34" s="37"/>
      <c r="I34" s="37" t="s">
        <v>50</v>
      </c>
      <c r="J34" s="38" t="e">
        <f>F35/H35</f>
        <v>#REF!</v>
      </c>
      <c r="K34" s="37"/>
      <c r="L34" s="37"/>
      <c r="M34" s="37"/>
      <c r="N34" s="39"/>
      <c r="O34" s="36" t="s">
        <v>48</v>
      </c>
      <c r="P34" s="37"/>
      <c r="Q34" s="25" t="s">
        <v>49</v>
      </c>
      <c r="R34" s="25" t="s">
        <v>38</v>
      </c>
      <c r="S34" s="37"/>
      <c r="T34" s="37" t="s">
        <v>50</v>
      </c>
      <c r="U34" s="38" t="e">
        <f>Q35/S35</f>
        <v>#REF!</v>
      </c>
      <c r="V34" s="37"/>
      <c r="W34" s="37"/>
      <c r="X34" s="37"/>
      <c r="Y34" s="39"/>
    </row>
    <row r="35" spans="4:25">
      <c r="D35" s="40"/>
      <c r="E35" s="25" t="s">
        <v>49</v>
      </c>
      <c r="F35" s="25" t="e">
        <f>'Table comparison'!#REF!</f>
        <v>#REF!</v>
      </c>
      <c r="G35" s="25" t="e">
        <f>'Table comparison'!#REF!</f>
        <v>#REF!</v>
      </c>
      <c r="H35" s="25" t="e">
        <f>SUM(F35:G35)</f>
        <v>#REF!</v>
      </c>
      <c r="I35" s="37" t="s">
        <v>52</v>
      </c>
      <c r="J35" s="41" t="e">
        <f>(F35+G36)/H37</f>
        <v>#REF!</v>
      </c>
      <c r="K35" s="37"/>
      <c r="L35" s="37"/>
      <c r="M35" s="37"/>
      <c r="N35" s="39"/>
      <c r="O35" s="40"/>
      <c r="P35" s="25" t="s">
        <v>49</v>
      </c>
      <c r="Q35" s="25" t="e">
        <f>'Table comparison'!#REF!</f>
        <v>#REF!</v>
      </c>
      <c r="R35" s="25" t="e">
        <f>'Table comparison'!#REF!</f>
        <v>#REF!</v>
      </c>
      <c r="S35" s="25" t="e">
        <f>SUM(Q35:R35)</f>
        <v>#REF!</v>
      </c>
      <c r="T35" s="37" t="s">
        <v>52</v>
      </c>
      <c r="U35" s="41" t="e">
        <f>(Q35+R36)/S37</f>
        <v>#REF!</v>
      </c>
      <c r="V35" s="37"/>
      <c r="W35" s="37"/>
      <c r="X35" s="37"/>
      <c r="Y35" s="39"/>
    </row>
    <row r="36" spans="4:25">
      <c r="D36" s="40"/>
      <c r="E36" s="25" t="s">
        <v>38</v>
      </c>
      <c r="F36" s="25" t="e">
        <f>'Table comparison'!#REF!</f>
        <v>#REF!</v>
      </c>
      <c r="G36" s="25" t="e">
        <f>'Table comparison'!#REF!</f>
        <v>#REF!</v>
      </c>
      <c r="H36" s="25" t="e">
        <f>SUM(F36:G36)</f>
        <v>#REF!</v>
      </c>
      <c r="I36" s="42" t="s">
        <v>54</v>
      </c>
      <c r="J36" s="38" t="e">
        <f>(F36+G35)/H37</f>
        <v>#REF!</v>
      </c>
      <c r="K36" s="37" t="s">
        <v>55</v>
      </c>
      <c r="L36" s="38" t="e">
        <f>N37+N36</f>
        <v>#REF!</v>
      </c>
      <c r="M36" s="37" t="s">
        <v>56</v>
      </c>
      <c r="N36" s="43" t="e">
        <f>H35*F37/H37^2</f>
        <v>#REF!</v>
      </c>
      <c r="O36" s="40"/>
      <c r="P36" s="25" t="s">
        <v>38</v>
      </c>
      <c r="Q36" s="25" t="e">
        <f>'Table comparison'!#REF!</f>
        <v>#REF!</v>
      </c>
      <c r="R36" s="25" t="e">
        <f>'Table comparison'!#REF!</f>
        <v>#REF!</v>
      </c>
      <c r="S36" s="25" t="e">
        <f>SUM(Q36:R36)</f>
        <v>#REF!</v>
      </c>
      <c r="T36" s="42" t="s">
        <v>54</v>
      </c>
      <c r="U36" s="38" t="e">
        <f>(Q36+R35)/S37</f>
        <v>#REF!</v>
      </c>
      <c r="V36" s="37" t="s">
        <v>55</v>
      </c>
      <c r="W36" s="38" t="e">
        <f>Y37+Y36</f>
        <v>#REF!</v>
      </c>
      <c r="X36" s="37" t="s">
        <v>56</v>
      </c>
      <c r="Y36" s="43" t="e">
        <f>S35*Q37/S37^2</f>
        <v>#REF!</v>
      </c>
    </row>
    <row r="37" spans="4:25">
      <c r="D37" s="29"/>
      <c r="E37" s="24"/>
      <c r="F37" s="44" t="e">
        <f>SUM(F35:F36)</f>
        <v>#REF!</v>
      </c>
      <c r="G37" s="44" t="e">
        <f>SUM(G35:G36)</f>
        <v>#REF!</v>
      </c>
      <c r="H37" s="25" t="e">
        <f>'Table comparison'!#REF!</f>
        <v>#REF!</v>
      </c>
      <c r="I37" s="37" t="s">
        <v>57</v>
      </c>
      <c r="J37" s="45" t="e">
        <f>(L37-L36)/(1-L36)</f>
        <v>#REF!</v>
      </c>
      <c r="K37" s="37" t="s">
        <v>58</v>
      </c>
      <c r="L37" s="38" t="e">
        <f>(F35+G36)/H37</f>
        <v>#REF!</v>
      </c>
      <c r="M37" s="37" t="s">
        <v>59</v>
      </c>
      <c r="N37" s="43" t="e">
        <f>H36*G37/H37^2</f>
        <v>#REF!</v>
      </c>
      <c r="O37" s="29"/>
      <c r="P37" s="24"/>
      <c r="Q37" s="44" t="e">
        <f>SUM(Q35:Q36)</f>
        <v>#REF!</v>
      </c>
      <c r="R37" s="44" t="e">
        <f>SUM(R35:R36)</f>
        <v>#REF!</v>
      </c>
      <c r="S37" s="25" t="e">
        <f>'Table comparison'!#REF!</f>
        <v>#REF!</v>
      </c>
      <c r="T37" s="37" t="s">
        <v>57</v>
      </c>
      <c r="U37" s="45" t="e">
        <f>(W37-W36)/(1-W36)</f>
        <v>#REF!</v>
      </c>
      <c r="V37" s="37" t="s">
        <v>58</v>
      </c>
      <c r="W37" s="38" t="e">
        <f>(Q35+R36)/S37</f>
        <v>#REF!</v>
      </c>
      <c r="X37" s="37" t="s">
        <v>59</v>
      </c>
      <c r="Y37" s="43" t="e">
        <f>S36*R37/S37^2</f>
        <v>#REF!</v>
      </c>
    </row>
    <row r="38" spans="4:25" ht="16" thickBot="1">
      <c r="D38" s="47"/>
      <c r="E38" s="48"/>
      <c r="F38" s="48"/>
      <c r="G38" s="48"/>
      <c r="H38" s="49"/>
      <c r="I38" s="49" t="s">
        <v>38</v>
      </c>
      <c r="J38" s="50" t="e">
        <f>(2*J33*J34)/(J33+J34)</f>
        <v>#REF!</v>
      </c>
      <c r="K38" s="49"/>
      <c r="L38" s="49"/>
      <c r="M38" s="49"/>
      <c r="N38" s="51"/>
      <c r="O38" s="47"/>
      <c r="P38" s="48"/>
      <c r="Q38" s="48"/>
      <c r="R38" s="48"/>
      <c r="S38" s="49"/>
      <c r="T38" s="49" t="s">
        <v>38</v>
      </c>
      <c r="U38" s="50" t="e">
        <f>(2*U33*U34)/(U33+U34)</f>
        <v>#REF!</v>
      </c>
      <c r="V38" s="49"/>
      <c r="W38" s="49"/>
      <c r="X38" s="49"/>
      <c r="Y38" s="51"/>
    </row>
  </sheetData>
  <mergeCells count="14">
    <mergeCell ref="D2:N2"/>
    <mergeCell ref="O2:Y2"/>
    <mergeCell ref="F3:G3"/>
    <mergeCell ref="Q3:R3"/>
    <mergeCell ref="F27:G27"/>
    <mergeCell ref="Q27:R27"/>
    <mergeCell ref="F33:G33"/>
    <mergeCell ref="Q33:R33"/>
    <mergeCell ref="F9:G9"/>
    <mergeCell ref="Q9:R9"/>
    <mergeCell ref="F15:G15"/>
    <mergeCell ref="Q15:R15"/>
    <mergeCell ref="F21:G21"/>
    <mergeCell ref="Q21:R2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Table comparison</vt:lpstr>
      <vt:lpstr>Kappa formula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yamalab</dc:creator>
  <cp:lastModifiedBy>ayaa5592</cp:lastModifiedBy>
  <dcterms:created xsi:type="dcterms:W3CDTF">2020-10-13T07:37:13Z</dcterms:created>
  <dcterms:modified xsi:type="dcterms:W3CDTF">2020-10-27T06:42:35Z</dcterms:modified>
</cp:coreProperties>
</file>