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2\Desktop\IMS ProSchool\TERM 2\"/>
    </mc:Choice>
  </mc:AlternateContent>
  <xr:revisionPtr revIDLastSave="0" documentId="13_ncr:1_{8654A6DA-1FF4-468E-8F4E-01C2640853FB}" xr6:coauthVersionLast="47" xr6:coauthVersionMax="47" xr10:uidLastSave="{00000000-0000-0000-0000-000000000000}"/>
  <bookViews>
    <workbookView xWindow="-108" yWindow="-108" windowWidth="23256" windowHeight="12456" activeTab="3" xr2:uid="{DDE5528F-2600-4A35-9DB0-0677A4CAB0C2}"/>
  </bookViews>
  <sheets>
    <sheet name="Gini" sheetId="5" r:id="rId1"/>
    <sheet name="Chi-Sq" sheetId="2" r:id="rId2"/>
    <sheet name="Entropy_IG" sheetId="3" r:id="rId3"/>
    <sheet name="Redn_V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4" l="1"/>
  <c r="P15" i="4"/>
  <c r="P16" i="4"/>
  <c r="P14" i="4"/>
  <c r="J15" i="4"/>
  <c r="J16" i="4"/>
  <c r="J14" i="4"/>
  <c r="D15" i="4"/>
  <c r="D16" i="4"/>
  <c r="D14" i="4"/>
  <c r="J17" i="4"/>
  <c r="D17" i="4"/>
  <c r="O15" i="4"/>
  <c r="O16" i="4"/>
  <c r="O14" i="4"/>
  <c r="I15" i="4"/>
  <c r="I16" i="4"/>
  <c r="I14" i="4"/>
  <c r="C15" i="4"/>
  <c r="C16" i="4"/>
  <c r="C14" i="4"/>
  <c r="N15" i="4"/>
  <c r="N16" i="4"/>
  <c r="N14" i="4"/>
  <c r="H15" i="4"/>
  <c r="H16" i="4"/>
  <c r="H14" i="4"/>
  <c r="B15" i="4"/>
  <c r="B16" i="4"/>
  <c r="B14" i="4"/>
  <c r="T7" i="4"/>
  <c r="U8" i="4"/>
  <c r="U9" i="4"/>
  <c r="U7" i="4"/>
  <c r="T9" i="4"/>
  <c r="T8" i="4"/>
  <c r="S9" i="4"/>
  <c r="S8" i="4"/>
  <c r="S7" i="4"/>
  <c r="P8" i="4"/>
  <c r="P9" i="4"/>
  <c r="P7" i="4"/>
  <c r="O9" i="4"/>
  <c r="O8" i="4"/>
  <c r="O7" i="4"/>
  <c r="N9" i="4"/>
  <c r="N8" i="4"/>
  <c r="N7" i="4"/>
  <c r="K8" i="4"/>
  <c r="K9" i="4"/>
  <c r="K7" i="4"/>
  <c r="J9" i="4"/>
  <c r="J8" i="4"/>
  <c r="J7" i="4"/>
  <c r="I9" i="4"/>
  <c r="I8" i="4"/>
  <c r="I7" i="4"/>
  <c r="I1" i="4"/>
  <c r="I3" i="4"/>
  <c r="I2" i="4"/>
  <c r="T12" i="3"/>
  <c r="P24" i="3"/>
  <c r="T18" i="3"/>
  <c r="M26" i="3"/>
  <c r="M24" i="3"/>
  <c r="I24" i="3"/>
  <c r="M20" i="3"/>
  <c r="Q18" i="3"/>
  <c r="I18" i="3"/>
  <c r="M18" i="3"/>
  <c r="M14" i="3"/>
  <c r="Q12" i="3"/>
  <c r="M12" i="3"/>
  <c r="I12" i="3"/>
  <c r="I7" i="3"/>
  <c r="S9" i="3"/>
  <c r="S8" i="3"/>
  <c r="R9" i="3"/>
  <c r="R8" i="3"/>
  <c r="Q9" i="3"/>
  <c r="Q8" i="3"/>
  <c r="N9" i="3"/>
  <c r="N8" i="3"/>
  <c r="M9" i="3"/>
  <c r="M8" i="3"/>
  <c r="L9" i="3"/>
  <c r="L8" i="3"/>
  <c r="S5" i="3"/>
  <c r="S4" i="3"/>
  <c r="S3" i="3"/>
  <c r="R5" i="3"/>
  <c r="R4" i="3"/>
  <c r="R3" i="3"/>
  <c r="Q5" i="3"/>
  <c r="Q4" i="3"/>
  <c r="Q3" i="3"/>
  <c r="N5" i="3"/>
  <c r="M5" i="3"/>
  <c r="L5" i="3"/>
  <c r="N4" i="3"/>
  <c r="N3" i="3"/>
  <c r="M4" i="3"/>
  <c r="M3" i="3"/>
  <c r="L4" i="3"/>
  <c r="L3" i="3"/>
  <c r="I3" i="3"/>
  <c r="I5" i="3"/>
  <c r="I4" i="3"/>
  <c r="I44" i="2"/>
  <c r="I37" i="2"/>
  <c r="I30" i="2"/>
  <c r="F42" i="2"/>
  <c r="H42" i="2" s="1"/>
  <c r="J42" i="2" s="1"/>
  <c r="E42" i="2"/>
  <c r="G42" i="2" s="1"/>
  <c r="I42" i="2" s="1"/>
  <c r="F41" i="2"/>
  <c r="H41" i="2" s="1"/>
  <c r="J41" i="2" s="1"/>
  <c r="E41" i="2"/>
  <c r="G41" i="2" s="1"/>
  <c r="I41" i="2" s="1"/>
  <c r="F35" i="2"/>
  <c r="H35" i="2" s="1"/>
  <c r="J35" i="2" s="1"/>
  <c r="E35" i="2"/>
  <c r="G35" i="2" s="1"/>
  <c r="I35" i="2" s="1"/>
  <c r="F34" i="2"/>
  <c r="H34" i="2" s="1"/>
  <c r="J34" i="2" s="1"/>
  <c r="E34" i="2"/>
  <c r="G34" i="2" s="1"/>
  <c r="I34" i="2" s="1"/>
  <c r="F28" i="2"/>
  <c r="H28" i="2" s="1"/>
  <c r="J28" i="2" s="1"/>
  <c r="E28" i="2"/>
  <c r="G28" i="2" s="1"/>
  <c r="I28" i="2" s="1"/>
  <c r="F27" i="2"/>
  <c r="H27" i="2" s="1"/>
  <c r="J27" i="2" s="1"/>
  <c r="E27" i="2"/>
  <c r="G27" i="2" s="1"/>
  <c r="I27" i="2" s="1"/>
  <c r="E20" i="2"/>
  <c r="E21" i="2"/>
  <c r="G21" i="2" s="1"/>
  <c r="I21" i="2" s="1"/>
  <c r="F21" i="2"/>
  <c r="F20" i="2"/>
  <c r="I20" i="2"/>
  <c r="H21" i="2"/>
  <c r="J21" i="2" s="1"/>
  <c r="H20" i="2"/>
  <c r="J20" i="2" s="1"/>
  <c r="G20" i="2"/>
  <c r="C43" i="2"/>
  <c r="D43" i="2"/>
  <c r="B43" i="2"/>
  <c r="D42" i="2"/>
  <c r="D41" i="2"/>
  <c r="C42" i="2"/>
  <c r="C41" i="2"/>
  <c r="B42" i="2"/>
  <c r="B41" i="2"/>
  <c r="C36" i="2"/>
  <c r="D36" i="2"/>
  <c r="B36" i="2"/>
  <c r="D35" i="2"/>
  <c r="D34" i="2"/>
  <c r="C35" i="2"/>
  <c r="C34" i="2"/>
  <c r="B35" i="2"/>
  <c r="B34" i="2"/>
  <c r="C29" i="2"/>
  <c r="D29" i="2"/>
  <c r="B29" i="2"/>
  <c r="D28" i="2"/>
  <c r="D27" i="2"/>
  <c r="C28" i="2"/>
  <c r="C27" i="2"/>
  <c r="B28" i="2"/>
  <c r="B27" i="2"/>
  <c r="C22" i="2"/>
  <c r="D22" i="2"/>
  <c r="B22" i="2"/>
  <c r="D21" i="2"/>
  <c r="D20" i="2"/>
  <c r="C21" i="2"/>
  <c r="C20" i="2"/>
  <c r="B21" i="2"/>
  <c r="B20" i="2"/>
  <c r="I23" i="2" l="1"/>
</calcChain>
</file>

<file path=xl/sharedStrings.xml><?xml version="1.0" encoding="utf-8"?>
<sst xmlns="http://schemas.openxmlformats.org/spreadsheetml/2006/main" count="369" uniqueCount="81">
  <si>
    <t>Case#</t>
  </si>
  <si>
    <t>Outlook</t>
  </si>
  <si>
    <t>Temp</t>
  </si>
  <si>
    <t>Humidity</t>
  </si>
  <si>
    <t>Windy</t>
  </si>
  <si>
    <t>Play Golf</t>
  </si>
  <si>
    <t>Rainy</t>
  </si>
  <si>
    <t>Hot</t>
  </si>
  <si>
    <t>High</t>
  </si>
  <si>
    <t>No</t>
  </si>
  <si>
    <t>Yes</t>
  </si>
  <si>
    <t>Sunny</t>
  </si>
  <si>
    <t>Cool</t>
  </si>
  <si>
    <t>Normal</t>
  </si>
  <si>
    <t>Savings</t>
  </si>
  <si>
    <t>Assets</t>
  </si>
  <si>
    <t>Credit Risk</t>
  </si>
  <si>
    <t>Medium</t>
  </si>
  <si>
    <t>Income ('000)</t>
  </si>
  <si>
    <t>Good</t>
  </si>
  <si>
    <t>Bad</t>
  </si>
  <si>
    <t>Low</t>
  </si>
  <si>
    <t>Overcast</t>
  </si>
  <si>
    <t>Mild</t>
  </si>
  <si>
    <t>??</t>
  </si>
  <si>
    <t>OBSERVATIONS</t>
  </si>
  <si>
    <t>Past trend</t>
  </si>
  <si>
    <t>Open Interest</t>
  </si>
  <si>
    <t>Trading Volume</t>
  </si>
  <si>
    <t>Return</t>
  </si>
  <si>
    <t>Positive</t>
  </si>
  <si>
    <t>Up</t>
  </si>
  <si>
    <t>Negative</t>
  </si>
  <si>
    <t>Down</t>
  </si>
  <si>
    <t>Split Outlook</t>
  </si>
  <si>
    <t>Total</t>
  </si>
  <si>
    <t>EXP Yes</t>
  </si>
  <si>
    <t>EXP No</t>
  </si>
  <si>
    <t>Devn Yes</t>
  </si>
  <si>
    <t>Devn No</t>
  </si>
  <si>
    <t>Chi-Sq</t>
  </si>
  <si>
    <t>Total Chi Sq</t>
  </si>
  <si>
    <t>Split Temperature</t>
  </si>
  <si>
    <t>Split Humidity</t>
  </si>
  <si>
    <t xml:space="preserve">Normal </t>
  </si>
  <si>
    <t>Split Windy</t>
  </si>
  <si>
    <t>&lt;---- First Split</t>
  </si>
  <si>
    <t>CONTINUE AS GINI EXCEL SHEET</t>
  </si>
  <si>
    <t xml:space="preserve">Start with highest Chi sq </t>
  </si>
  <si>
    <t>Humidity will be the parent node</t>
  </si>
  <si>
    <t>Frequency Table</t>
  </si>
  <si>
    <t xml:space="preserve">Rainy </t>
  </si>
  <si>
    <t>H{T}</t>
  </si>
  <si>
    <t>H{Sunny}</t>
  </si>
  <si>
    <t>H{Overcast}</t>
  </si>
  <si>
    <t>H{Rainy}</t>
  </si>
  <si>
    <t>H{outlook}</t>
  </si>
  <si>
    <t>H{Temp}</t>
  </si>
  <si>
    <t>H{Hot}</t>
  </si>
  <si>
    <t>H{mild}</t>
  </si>
  <si>
    <t>H{cool}</t>
  </si>
  <si>
    <t>H{high}</t>
  </si>
  <si>
    <t>H{normal}</t>
  </si>
  <si>
    <t>H(humidity}</t>
  </si>
  <si>
    <t>W{true}</t>
  </si>
  <si>
    <t>W{false}</t>
  </si>
  <si>
    <t>H{Windy}</t>
  </si>
  <si>
    <t>Gain(Outlook)</t>
  </si>
  <si>
    <t>Gain(Temp)</t>
  </si>
  <si>
    <t>Gain(humidity)</t>
  </si>
  <si>
    <t>Gain(windy)</t>
  </si>
  <si>
    <t>Freq Table</t>
  </si>
  <si>
    <t>Income</t>
  </si>
  <si>
    <t>LOW</t>
  </si>
  <si>
    <t>MED</t>
  </si>
  <si>
    <t>HIGH</t>
  </si>
  <si>
    <t>Mean</t>
  </si>
  <si>
    <t>Variance</t>
  </si>
  <si>
    <t>Wtd.Var. (Savings)</t>
  </si>
  <si>
    <t>Total Var</t>
  </si>
  <si>
    <t xml:space="preserve">0.09375      &lt;-----  First Split with Lowest 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</si>
</sst>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2" borderId="5" xfId="0" applyFill="1" applyBorder="1"/>
    <xf numFmtId="0" fontId="0" fillId="0" borderId="0" xfId="0" applyBorder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CD1A-660E-4267-8EAC-F2B01FC4A37B}">
  <dimension ref="A1:D11"/>
  <sheetViews>
    <sheetView workbookViewId="0"/>
  </sheetViews>
  <sheetFormatPr defaultRowHeight="14.4" x14ac:dyDescent="0.3"/>
  <cols>
    <col min="1" max="1" width="9.5546875" bestFit="1" customWidth="1"/>
    <col min="2" max="2" width="12.44140625" bestFit="1" customWidth="1"/>
    <col min="3" max="3" width="14.44140625" bestFit="1" customWidth="1"/>
  </cols>
  <sheetData>
    <row r="1" spans="1:4" x14ac:dyDescent="0.3">
      <c r="A1" s="5" t="s">
        <v>26</v>
      </c>
      <c r="B1" s="5" t="s">
        <v>27</v>
      </c>
      <c r="C1" s="5" t="s">
        <v>28</v>
      </c>
      <c r="D1" s="5" t="s">
        <v>29</v>
      </c>
    </row>
    <row r="2" spans="1:4" x14ac:dyDescent="0.3">
      <c r="A2" s="4" t="s">
        <v>30</v>
      </c>
      <c r="B2" s="4" t="s">
        <v>21</v>
      </c>
      <c r="C2" s="4" t="s">
        <v>8</v>
      </c>
      <c r="D2" s="4" t="s">
        <v>31</v>
      </c>
    </row>
    <row r="3" spans="1:4" x14ac:dyDescent="0.3">
      <c r="A3" s="4" t="s">
        <v>32</v>
      </c>
      <c r="B3" s="4" t="s">
        <v>8</v>
      </c>
      <c r="C3" s="4" t="s">
        <v>21</v>
      </c>
      <c r="D3" s="4" t="s">
        <v>33</v>
      </c>
    </row>
    <row r="4" spans="1:4" x14ac:dyDescent="0.3">
      <c r="A4" s="4" t="s">
        <v>30</v>
      </c>
      <c r="B4" s="4" t="s">
        <v>21</v>
      </c>
      <c r="C4" s="4" t="s">
        <v>8</v>
      </c>
      <c r="D4" s="4" t="s">
        <v>31</v>
      </c>
    </row>
    <row r="5" spans="1:4" x14ac:dyDescent="0.3">
      <c r="A5" s="4" t="s">
        <v>30</v>
      </c>
      <c r="B5" s="4" t="s">
        <v>8</v>
      </c>
      <c r="C5" s="4" t="s">
        <v>8</v>
      </c>
      <c r="D5" s="4" t="s">
        <v>31</v>
      </c>
    </row>
    <row r="6" spans="1:4" x14ac:dyDescent="0.3">
      <c r="A6" s="4" t="s">
        <v>32</v>
      </c>
      <c r="B6" s="4" t="s">
        <v>21</v>
      </c>
      <c r="C6" s="4" t="s">
        <v>8</v>
      </c>
      <c r="D6" s="4" t="s">
        <v>33</v>
      </c>
    </row>
    <row r="7" spans="1:4" x14ac:dyDescent="0.3">
      <c r="A7" s="4" t="s">
        <v>30</v>
      </c>
      <c r="B7" s="4" t="s">
        <v>21</v>
      </c>
      <c r="C7" s="4" t="s">
        <v>21</v>
      </c>
      <c r="D7" s="4" t="s">
        <v>33</v>
      </c>
    </row>
    <row r="8" spans="1:4" x14ac:dyDescent="0.3">
      <c r="A8" s="4" t="s">
        <v>32</v>
      </c>
      <c r="B8" s="4" t="s">
        <v>8</v>
      </c>
      <c r="C8" s="4" t="s">
        <v>8</v>
      </c>
      <c r="D8" s="4" t="s">
        <v>33</v>
      </c>
    </row>
    <row r="9" spans="1:4" x14ac:dyDescent="0.3">
      <c r="A9" s="4" t="s">
        <v>32</v>
      </c>
      <c r="B9" s="4" t="s">
        <v>21</v>
      </c>
      <c r="C9" s="4" t="s">
        <v>8</v>
      </c>
      <c r="D9" s="4" t="s">
        <v>33</v>
      </c>
    </row>
    <row r="10" spans="1:4" x14ac:dyDescent="0.3">
      <c r="A10" s="4" t="s">
        <v>30</v>
      </c>
      <c r="B10" s="4" t="s">
        <v>21</v>
      </c>
      <c r="C10" s="4" t="s">
        <v>21</v>
      </c>
      <c r="D10" s="4" t="s">
        <v>33</v>
      </c>
    </row>
    <row r="11" spans="1:4" x14ac:dyDescent="0.3">
      <c r="A11" s="4" t="s">
        <v>30</v>
      </c>
      <c r="B11" s="4" t="s">
        <v>8</v>
      </c>
      <c r="C11" s="4" t="s">
        <v>8</v>
      </c>
      <c r="D11" s="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9548-42A8-47A1-87CE-734FD3EB5E48}">
  <dimension ref="A1:L50"/>
  <sheetViews>
    <sheetView topLeftCell="A24" zoomScale="115" zoomScaleNormal="115" workbookViewId="0">
      <selection activeCell="D51" sqref="D51"/>
    </sheetView>
  </sheetViews>
  <sheetFormatPr defaultRowHeight="14.4" x14ac:dyDescent="0.3"/>
  <cols>
    <col min="8" max="8" width="11.6640625" customWidth="1"/>
  </cols>
  <sheetData>
    <row r="1" spans="1:12" x14ac:dyDescent="0.3">
      <c r="A1" s="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K1" s="2"/>
    </row>
    <row r="2" spans="1:12" x14ac:dyDescent="0.3">
      <c r="A2" s="4">
        <v>1</v>
      </c>
      <c r="B2" s="7" t="s">
        <v>6</v>
      </c>
      <c r="C2" s="7" t="s">
        <v>7</v>
      </c>
      <c r="D2" s="7" t="s">
        <v>8</v>
      </c>
      <c r="E2" s="7" t="b">
        <v>0</v>
      </c>
      <c r="F2" s="7" t="s">
        <v>9</v>
      </c>
    </row>
    <row r="3" spans="1:12" x14ac:dyDescent="0.3">
      <c r="A3" s="4">
        <v>2</v>
      </c>
      <c r="B3" s="7" t="s">
        <v>6</v>
      </c>
      <c r="C3" s="7" t="s">
        <v>7</v>
      </c>
      <c r="D3" s="7" t="s">
        <v>8</v>
      </c>
      <c r="E3" s="7" t="b">
        <v>1</v>
      </c>
      <c r="F3" s="7" t="s">
        <v>9</v>
      </c>
      <c r="L3" s="6"/>
    </row>
    <row r="4" spans="1:12" x14ac:dyDescent="0.3">
      <c r="A4" s="4">
        <v>3</v>
      </c>
      <c r="B4" s="7" t="s">
        <v>11</v>
      </c>
      <c r="C4" s="7" t="s">
        <v>7</v>
      </c>
      <c r="D4" s="7" t="s">
        <v>8</v>
      </c>
      <c r="E4" s="7" t="b">
        <v>0</v>
      </c>
      <c r="F4" s="7" t="s">
        <v>10</v>
      </c>
      <c r="L4" s="6"/>
    </row>
    <row r="5" spans="1:12" x14ac:dyDescent="0.3">
      <c r="A5" s="4">
        <v>4</v>
      </c>
      <c r="B5" s="7" t="s">
        <v>11</v>
      </c>
      <c r="C5" s="7" t="s">
        <v>12</v>
      </c>
      <c r="D5" s="7" t="s">
        <v>8</v>
      </c>
      <c r="E5" s="7" t="b">
        <v>0</v>
      </c>
      <c r="F5" s="7" t="s">
        <v>10</v>
      </c>
    </row>
    <row r="6" spans="1:12" x14ac:dyDescent="0.3">
      <c r="A6" s="4">
        <v>5</v>
      </c>
      <c r="B6" s="7" t="s">
        <v>11</v>
      </c>
      <c r="C6" s="7" t="s">
        <v>12</v>
      </c>
      <c r="D6" s="7" t="s">
        <v>13</v>
      </c>
      <c r="E6" s="7" t="b">
        <v>0</v>
      </c>
      <c r="F6" s="7" t="s">
        <v>10</v>
      </c>
    </row>
    <row r="7" spans="1:12" x14ac:dyDescent="0.3">
      <c r="A7" s="4">
        <v>6</v>
      </c>
      <c r="B7" s="7" t="s">
        <v>11</v>
      </c>
      <c r="C7" s="7" t="s">
        <v>12</v>
      </c>
      <c r="D7" s="7" t="s">
        <v>13</v>
      </c>
      <c r="E7" s="7" t="b">
        <v>1</v>
      </c>
      <c r="F7" s="7" t="s">
        <v>9</v>
      </c>
    </row>
    <row r="8" spans="1:12" x14ac:dyDescent="0.3">
      <c r="A8" s="4">
        <v>7</v>
      </c>
      <c r="B8" s="7" t="s">
        <v>11</v>
      </c>
      <c r="C8" s="7" t="s">
        <v>12</v>
      </c>
      <c r="D8" s="7" t="s">
        <v>13</v>
      </c>
      <c r="E8" s="7" t="b">
        <v>1</v>
      </c>
      <c r="F8" s="7" t="s">
        <v>10</v>
      </c>
    </row>
    <row r="9" spans="1:12" x14ac:dyDescent="0.3">
      <c r="A9" s="4">
        <v>8</v>
      </c>
      <c r="B9" s="7" t="s">
        <v>6</v>
      </c>
      <c r="C9" s="7" t="s">
        <v>12</v>
      </c>
      <c r="D9" s="7" t="s">
        <v>8</v>
      </c>
      <c r="E9" s="7" t="b">
        <v>0</v>
      </c>
      <c r="F9" s="7" t="s">
        <v>9</v>
      </c>
    </row>
    <row r="10" spans="1:12" x14ac:dyDescent="0.3">
      <c r="A10" s="4">
        <v>9</v>
      </c>
      <c r="B10" s="7" t="s">
        <v>6</v>
      </c>
      <c r="C10" s="7" t="s">
        <v>12</v>
      </c>
      <c r="D10" s="7" t="s">
        <v>13</v>
      </c>
      <c r="E10" s="7" t="b">
        <v>0</v>
      </c>
      <c r="F10" s="7" t="s">
        <v>10</v>
      </c>
    </row>
    <row r="11" spans="1:12" x14ac:dyDescent="0.3">
      <c r="A11" s="4">
        <v>10</v>
      </c>
      <c r="B11" s="7" t="s">
        <v>11</v>
      </c>
      <c r="C11" s="7" t="s">
        <v>12</v>
      </c>
      <c r="D11" s="7" t="s">
        <v>13</v>
      </c>
      <c r="E11" s="7" t="b">
        <v>0</v>
      </c>
      <c r="F11" s="7" t="s">
        <v>10</v>
      </c>
    </row>
    <row r="12" spans="1:12" x14ac:dyDescent="0.3">
      <c r="A12" s="4">
        <v>11</v>
      </c>
      <c r="B12" s="7" t="s">
        <v>6</v>
      </c>
      <c r="C12" s="7" t="s">
        <v>12</v>
      </c>
      <c r="D12" s="7" t="s">
        <v>13</v>
      </c>
      <c r="E12" s="7" t="b">
        <v>1</v>
      </c>
      <c r="F12" s="7" t="s">
        <v>10</v>
      </c>
    </row>
    <row r="13" spans="1:12" x14ac:dyDescent="0.3">
      <c r="A13" s="4">
        <v>12</v>
      </c>
      <c r="B13" s="7" t="s">
        <v>11</v>
      </c>
      <c r="C13" s="7" t="s">
        <v>7</v>
      </c>
      <c r="D13" s="7" t="s">
        <v>8</v>
      </c>
      <c r="E13" s="7" t="b">
        <v>1</v>
      </c>
      <c r="F13" s="7" t="s">
        <v>10</v>
      </c>
    </row>
    <row r="14" spans="1:12" x14ac:dyDescent="0.3">
      <c r="A14" s="4">
        <v>13</v>
      </c>
      <c r="B14" s="7" t="s">
        <v>11</v>
      </c>
      <c r="C14" s="7" t="s">
        <v>7</v>
      </c>
      <c r="D14" s="7" t="s">
        <v>13</v>
      </c>
      <c r="E14" s="7" t="b">
        <v>0</v>
      </c>
      <c r="F14" s="7" t="s">
        <v>10</v>
      </c>
    </row>
    <row r="15" spans="1:12" x14ac:dyDescent="0.3">
      <c r="A15" s="4">
        <v>14</v>
      </c>
      <c r="B15" s="7" t="s">
        <v>11</v>
      </c>
      <c r="C15" s="7" t="s">
        <v>7</v>
      </c>
      <c r="D15" s="7" t="s">
        <v>8</v>
      </c>
      <c r="E15" s="7" t="b">
        <v>1</v>
      </c>
      <c r="F15" s="7" t="s">
        <v>9</v>
      </c>
    </row>
    <row r="17" spans="1:10" ht="15" thickBot="1" x14ac:dyDescent="0.35"/>
    <row r="18" spans="1:10" ht="15" thickBot="1" x14ac:dyDescent="0.35">
      <c r="A18" s="2" t="s">
        <v>34</v>
      </c>
      <c r="B18" s="2"/>
      <c r="I18" s="17" t="s">
        <v>40</v>
      </c>
      <c r="J18" s="18"/>
    </row>
    <row r="19" spans="1:10" x14ac:dyDescent="0.3">
      <c r="A19" s="7"/>
      <c r="B19" s="8" t="s">
        <v>10</v>
      </c>
      <c r="C19" s="8" t="s">
        <v>9</v>
      </c>
      <c r="D19" s="8" t="s">
        <v>35</v>
      </c>
      <c r="E19" s="8" t="s">
        <v>36</v>
      </c>
      <c r="F19" s="8" t="s">
        <v>37</v>
      </c>
      <c r="G19" s="8" t="s">
        <v>38</v>
      </c>
      <c r="H19" s="8" t="s">
        <v>39</v>
      </c>
      <c r="I19" s="12" t="s">
        <v>10</v>
      </c>
      <c r="J19" s="12" t="s">
        <v>9</v>
      </c>
    </row>
    <row r="20" spans="1:10" x14ac:dyDescent="0.3">
      <c r="A20" s="8" t="s">
        <v>6</v>
      </c>
      <c r="B20" s="7">
        <f>COUNTIFS(B2:B15,B9,F2:F15,F5)</f>
        <v>2</v>
      </c>
      <c r="C20" s="7">
        <f>COUNTIFS(B2:B15,B3,F2:F15,F3)</f>
        <v>3</v>
      </c>
      <c r="D20" s="7">
        <f>SUM(B20,C20)</f>
        <v>5</v>
      </c>
      <c r="E20" s="7">
        <f>B22*(D20/D22)</f>
        <v>3.2142857142857144</v>
      </c>
      <c r="F20" s="7">
        <f>C22*(D20/D22)</f>
        <v>1.7857142857142858</v>
      </c>
      <c r="G20" s="7">
        <f>B20-E20</f>
        <v>-1.2142857142857144</v>
      </c>
      <c r="H20" s="7">
        <f>C20-F20</f>
        <v>1.2142857142857142</v>
      </c>
      <c r="I20" s="7">
        <f>G20*G20/E20</f>
        <v>0.45873015873015877</v>
      </c>
      <c r="J20" s="7">
        <f>H20*H20/F20</f>
        <v>0.82571428571428551</v>
      </c>
    </row>
    <row r="21" spans="1:10" x14ac:dyDescent="0.3">
      <c r="A21" s="8" t="s">
        <v>11</v>
      </c>
      <c r="B21" s="7">
        <f>COUNTIFS(B2:B15,B6,F2:F15,F12)</f>
        <v>7</v>
      </c>
      <c r="C21" s="7">
        <f>COUNTIFS(B2:B15,B13,F2:F15,F9)</f>
        <v>2</v>
      </c>
      <c r="D21" s="7">
        <f>SUM(B21,C21)</f>
        <v>9</v>
      </c>
      <c r="E21" s="7">
        <f>B22*(D21/D22)</f>
        <v>5.7857142857142865</v>
      </c>
      <c r="F21" s="7">
        <f>C22*(D21/D22)</f>
        <v>3.2142857142857144</v>
      </c>
      <c r="G21" s="7">
        <f>B21-E21</f>
        <v>1.2142857142857135</v>
      </c>
      <c r="H21" s="7">
        <f>C21-F21</f>
        <v>-1.2142857142857144</v>
      </c>
      <c r="I21" s="7">
        <f>G21*G21/E21</f>
        <v>0.2548500881834212</v>
      </c>
      <c r="J21" s="7">
        <f>H21*H21/F21</f>
        <v>0.45873015873015877</v>
      </c>
    </row>
    <row r="22" spans="1:10" x14ac:dyDescent="0.3">
      <c r="A22" s="8" t="s">
        <v>35</v>
      </c>
      <c r="B22" s="7">
        <f>SUM(B20,B21)</f>
        <v>9</v>
      </c>
      <c r="C22" s="7">
        <f t="shared" ref="C22:D22" si="0">SUM(C20,C21)</f>
        <v>5</v>
      </c>
      <c r="D22" s="7">
        <f t="shared" si="0"/>
        <v>14</v>
      </c>
      <c r="E22" s="7"/>
      <c r="F22" s="7"/>
      <c r="G22" s="7"/>
      <c r="H22" s="7"/>
      <c r="I22" s="7"/>
      <c r="J22" s="7"/>
    </row>
    <row r="23" spans="1:10" x14ac:dyDescent="0.3">
      <c r="H23" s="10" t="s">
        <v>41</v>
      </c>
      <c r="I23" s="10">
        <f>SUM(I20,J20,I21,J21)</f>
        <v>1.9980246913580242</v>
      </c>
    </row>
    <row r="24" spans="1:10" ht="15" thickBot="1" x14ac:dyDescent="0.35"/>
    <row r="25" spans="1:10" ht="15" thickBot="1" x14ac:dyDescent="0.35">
      <c r="A25" s="2" t="s">
        <v>42</v>
      </c>
      <c r="B25" s="2"/>
      <c r="I25" s="15" t="s">
        <v>40</v>
      </c>
      <c r="J25" s="16"/>
    </row>
    <row r="26" spans="1:10" x14ac:dyDescent="0.3">
      <c r="A26" s="7"/>
      <c r="B26" s="8" t="s">
        <v>10</v>
      </c>
      <c r="C26" s="8" t="s">
        <v>9</v>
      </c>
      <c r="D26" s="8" t="s">
        <v>35</v>
      </c>
      <c r="E26" s="8" t="s">
        <v>36</v>
      </c>
      <c r="F26" s="8" t="s">
        <v>37</v>
      </c>
      <c r="G26" s="8" t="s">
        <v>38</v>
      </c>
      <c r="H26" s="8" t="s">
        <v>39</v>
      </c>
      <c r="I26" s="12" t="s">
        <v>10</v>
      </c>
      <c r="J26" s="12" t="s">
        <v>9</v>
      </c>
    </row>
    <row r="27" spans="1:10" x14ac:dyDescent="0.3">
      <c r="A27" s="8" t="s">
        <v>7</v>
      </c>
      <c r="B27" s="7">
        <f>COUNTIFS(C2:C15,C2,F2:F15,F5)</f>
        <v>3</v>
      </c>
      <c r="C27" s="7">
        <f>COUNTIFS(C2:C15,C3,F2:F15,F3)</f>
        <v>3</v>
      </c>
      <c r="D27" s="7">
        <f>SUM(B27,C27)</f>
        <v>6</v>
      </c>
      <c r="E27" s="7">
        <f>B29*(D27/D29)</f>
        <v>3.8571428571428568</v>
      </c>
      <c r="F27" s="7">
        <f>C29*(D27/D29)</f>
        <v>2.1428571428571428</v>
      </c>
      <c r="G27" s="7">
        <f>B27-E27</f>
        <v>-0.85714285714285676</v>
      </c>
      <c r="H27" s="7">
        <f>C27-F27</f>
        <v>0.85714285714285721</v>
      </c>
      <c r="I27" s="7">
        <f>G27*G27/E27</f>
        <v>0.19047619047619033</v>
      </c>
      <c r="J27" s="7">
        <f>H27*H27/F27</f>
        <v>0.34285714285714292</v>
      </c>
    </row>
    <row r="28" spans="1:10" x14ac:dyDescent="0.3">
      <c r="A28" s="8" t="s">
        <v>12</v>
      </c>
      <c r="B28" s="7">
        <f>COUNTIFS(C2:C15,C12,F2:F15,F12)</f>
        <v>6</v>
      </c>
      <c r="C28" s="7">
        <f>COUNTIFS(C2:C15,C5,F2:F15,F7)</f>
        <v>2</v>
      </c>
      <c r="D28" s="7">
        <f>SUM(B28,C28)</f>
        <v>8</v>
      </c>
      <c r="E28" s="7">
        <f>B29*(D28/D29)</f>
        <v>5.1428571428571423</v>
      </c>
      <c r="F28" s="7">
        <f>C29*(D28/D29)</f>
        <v>2.8571428571428568</v>
      </c>
      <c r="G28" s="7">
        <f>B28-E28</f>
        <v>0.85714285714285765</v>
      </c>
      <c r="H28" s="7">
        <f>C28-F28</f>
        <v>-0.85714285714285676</v>
      </c>
      <c r="I28" s="7">
        <f>G28*G28/E28</f>
        <v>0.14285714285714304</v>
      </c>
      <c r="J28" s="7">
        <f>H28*H28/F28</f>
        <v>0.25714285714285695</v>
      </c>
    </row>
    <row r="29" spans="1:10" x14ac:dyDescent="0.3">
      <c r="A29" s="8" t="s">
        <v>35</v>
      </c>
      <c r="B29" s="7">
        <f>SUM(B27,B28)</f>
        <v>9</v>
      </c>
      <c r="C29" s="7">
        <f t="shared" ref="C29:D29" si="1">SUM(C27,C28)</f>
        <v>5</v>
      </c>
      <c r="D29" s="7">
        <f t="shared" si="1"/>
        <v>14</v>
      </c>
      <c r="E29" s="7"/>
      <c r="F29" s="7"/>
      <c r="G29" s="7"/>
      <c r="H29" s="7"/>
      <c r="I29" s="7"/>
      <c r="J29" s="7"/>
    </row>
    <row r="30" spans="1:10" x14ac:dyDescent="0.3">
      <c r="H30" s="10" t="s">
        <v>41</v>
      </c>
      <c r="I30" s="10">
        <f>SUM(I27,J27,I28,J28)</f>
        <v>0.93333333333333313</v>
      </c>
    </row>
    <row r="31" spans="1:10" ht="15" thickBot="1" x14ac:dyDescent="0.35"/>
    <row r="32" spans="1:10" ht="15" thickBot="1" x14ac:dyDescent="0.35">
      <c r="A32" s="2" t="s">
        <v>43</v>
      </c>
      <c r="B32" s="2"/>
      <c r="I32" s="15" t="s">
        <v>40</v>
      </c>
      <c r="J32" s="16"/>
    </row>
    <row r="33" spans="1:12" x14ac:dyDescent="0.3">
      <c r="A33" s="7"/>
      <c r="B33" s="8" t="s">
        <v>10</v>
      </c>
      <c r="C33" s="8" t="s">
        <v>9</v>
      </c>
      <c r="D33" s="8" t="s">
        <v>35</v>
      </c>
      <c r="E33" s="8" t="s">
        <v>36</v>
      </c>
      <c r="F33" s="8" t="s">
        <v>37</v>
      </c>
      <c r="G33" s="8" t="s">
        <v>38</v>
      </c>
      <c r="H33" s="8" t="s">
        <v>39</v>
      </c>
      <c r="I33" s="12" t="s">
        <v>10</v>
      </c>
      <c r="J33" s="12" t="s">
        <v>9</v>
      </c>
    </row>
    <row r="34" spans="1:12" x14ac:dyDescent="0.3">
      <c r="A34" s="8" t="s">
        <v>44</v>
      </c>
      <c r="B34" s="7">
        <f>COUNTIFS(D2:D15,D7,F2:F15,F6)</f>
        <v>6</v>
      </c>
      <c r="C34" s="7">
        <f>COUNTIFS(D2:D15,D7,F2:F15,F3)</f>
        <v>1</v>
      </c>
      <c r="D34" s="7">
        <f>SUM(B34,C34)</f>
        <v>7</v>
      </c>
      <c r="E34" s="7">
        <f>B36*(D34/D36)</f>
        <v>4.5</v>
      </c>
      <c r="F34" s="7">
        <f>C36*(D34/D36)</f>
        <v>2.5</v>
      </c>
      <c r="G34" s="7">
        <f>B34-E34</f>
        <v>1.5</v>
      </c>
      <c r="H34" s="7">
        <f>C34-F34</f>
        <v>-1.5</v>
      </c>
      <c r="I34" s="7">
        <f>G34*G34/E34</f>
        <v>0.5</v>
      </c>
      <c r="J34" s="7">
        <f>H34*H34/F34</f>
        <v>0.9</v>
      </c>
    </row>
    <row r="35" spans="1:12" x14ac:dyDescent="0.3">
      <c r="A35" s="8" t="s">
        <v>8</v>
      </c>
      <c r="B35" s="7">
        <f>COUNTIFS(D2:D16,D3,F2:F16,F10)</f>
        <v>3</v>
      </c>
      <c r="C35" s="7">
        <f>COUNTIFS(D2:D15,D9,F2:F15,F15)</f>
        <v>4</v>
      </c>
      <c r="D35" s="7">
        <f>SUM(B35,C35)</f>
        <v>7</v>
      </c>
      <c r="E35" s="7">
        <f>B36*(D35/D36)</f>
        <v>4.5</v>
      </c>
      <c r="F35" s="7">
        <f>C36*(D35/D36)</f>
        <v>2.5</v>
      </c>
      <c r="G35" s="7">
        <f>B35-E35</f>
        <v>-1.5</v>
      </c>
      <c r="H35" s="7">
        <f>C35-F35</f>
        <v>1.5</v>
      </c>
      <c r="I35" s="7">
        <f>G35*G35/E35</f>
        <v>0.5</v>
      </c>
      <c r="J35" s="7">
        <f>H35*H35/F35</f>
        <v>0.9</v>
      </c>
    </row>
    <row r="36" spans="1:12" x14ac:dyDescent="0.3">
      <c r="A36" s="8" t="s">
        <v>35</v>
      </c>
      <c r="B36" s="7">
        <f>SUM(B34,B35)</f>
        <v>9</v>
      </c>
      <c r="C36" s="7">
        <f t="shared" ref="C36:D36" si="2">SUM(C34,C35)</f>
        <v>5</v>
      </c>
      <c r="D36" s="7">
        <f t="shared" si="2"/>
        <v>14</v>
      </c>
      <c r="E36" s="7"/>
      <c r="F36" s="7"/>
      <c r="G36" s="7"/>
      <c r="H36" s="7"/>
      <c r="I36" s="7"/>
      <c r="J36" s="7"/>
    </row>
    <row r="37" spans="1:12" x14ac:dyDescent="0.3">
      <c r="H37" s="11" t="s">
        <v>41</v>
      </c>
      <c r="I37" s="11">
        <f>SUM(I34,J34,I35,J35)</f>
        <v>2.8</v>
      </c>
      <c r="J37" s="9"/>
      <c r="K37" s="9" t="s">
        <v>46</v>
      </c>
      <c r="L37" s="9"/>
    </row>
    <row r="38" spans="1:12" ht="15" thickBot="1" x14ac:dyDescent="0.35"/>
    <row r="39" spans="1:12" ht="15" thickBot="1" x14ac:dyDescent="0.35">
      <c r="A39" s="2" t="s">
        <v>45</v>
      </c>
      <c r="B39" s="2"/>
      <c r="I39" s="15" t="s">
        <v>40</v>
      </c>
      <c r="J39" s="16"/>
    </row>
    <row r="40" spans="1:12" x14ac:dyDescent="0.3">
      <c r="A40" s="7"/>
      <c r="B40" s="8" t="s">
        <v>10</v>
      </c>
      <c r="C40" s="8" t="s">
        <v>9</v>
      </c>
      <c r="D40" s="8" t="s">
        <v>35</v>
      </c>
      <c r="E40" s="8" t="s">
        <v>36</v>
      </c>
      <c r="F40" s="8" t="s">
        <v>37</v>
      </c>
      <c r="G40" s="8" t="s">
        <v>38</v>
      </c>
      <c r="H40" s="8" t="s">
        <v>39</v>
      </c>
      <c r="I40" s="12" t="s">
        <v>10</v>
      </c>
      <c r="J40" s="12" t="s">
        <v>9</v>
      </c>
    </row>
    <row r="41" spans="1:12" x14ac:dyDescent="0.3">
      <c r="A41" s="8" t="b">
        <v>1</v>
      </c>
      <c r="B41" s="7">
        <f>COUNTIFS(E2:E15,E3,F2:F15,F13)</f>
        <v>3</v>
      </c>
      <c r="C41" s="7">
        <f>COUNTIFS(E2:E15,E7,F2:F15,F15)</f>
        <v>3</v>
      </c>
      <c r="D41" s="7">
        <f>SUM(B41,C41)</f>
        <v>6</v>
      </c>
      <c r="E41" s="7">
        <f>B43*(D41/D43)</f>
        <v>3.8571428571428568</v>
      </c>
      <c r="F41" s="7">
        <f>C43*(D41/D43)</f>
        <v>2.1428571428571428</v>
      </c>
      <c r="G41" s="7">
        <f>B41-E41</f>
        <v>-0.85714285714285676</v>
      </c>
      <c r="H41" s="7">
        <f>C41-F41</f>
        <v>0.85714285714285721</v>
      </c>
      <c r="I41" s="7">
        <f>G41*G41/E41</f>
        <v>0.19047619047619033</v>
      </c>
      <c r="J41" s="7">
        <f>H41*H41/F41</f>
        <v>0.34285714285714292</v>
      </c>
    </row>
    <row r="42" spans="1:12" x14ac:dyDescent="0.3">
      <c r="A42" s="8" t="b">
        <v>0</v>
      </c>
      <c r="B42" s="7">
        <f>COUNTIFS(E2:E15,E11,F2:F15,F11)</f>
        <v>6</v>
      </c>
      <c r="C42" s="7">
        <f>COUNTIFS(E2:E15,E9,F2:F15,F3)</f>
        <v>2</v>
      </c>
      <c r="D42" s="7">
        <f>SUM(B42,C42)</f>
        <v>8</v>
      </c>
      <c r="E42" s="7">
        <f>B43*(D42/D43)</f>
        <v>5.1428571428571423</v>
      </c>
      <c r="F42" s="7">
        <f>C43*(D42/D43)</f>
        <v>2.8571428571428568</v>
      </c>
      <c r="G42" s="7">
        <f>B42-E42</f>
        <v>0.85714285714285765</v>
      </c>
      <c r="H42" s="7">
        <f>C42-F42</f>
        <v>-0.85714285714285676</v>
      </c>
      <c r="I42" s="7">
        <f>G42*G42/E42</f>
        <v>0.14285714285714304</v>
      </c>
      <c r="J42" s="7">
        <f>H42*H42/F42</f>
        <v>0.25714285714285695</v>
      </c>
    </row>
    <row r="43" spans="1:12" x14ac:dyDescent="0.3">
      <c r="A43" s="8" t="s">
        <v>35</v>
      </c>
      <c r="B43" s="7">
        <f>SUM(B41,B42)</f>
        <v>9</v>
      </c>
      <c r="C43" s="7">
        <f t="shared" ref="C43:D43" si="3">SUM(C41,C42)</f>
        <v>5</v>
      </c>
      <c r="D43" s="7">
        <f t="shared" si="3"/>
        <v>14</v>
      </c>
      <c r="E43" s="7"/>
      <c r="F43" s="7"/>
      <c r="G43" s="7"/>
      <c r="H43" s="7"/>
      <c r="I43" s="7"/>
      <c r="J43" s="7"/>
    </row>
    <row r="44" spans="1:12" x14ac:dyDescent="0.3">
      <c r="H44" s="10" t="s">
        <v>41</v>
      </c>
      <c r="I44" s="10">
        <f>SUM(I41,J41,I42,J42)</f>
        <v>0.93333333333333313</v>
      </c>
    </row>
    <row r="48" spans="1:12" ht="31.2" x14ac:dyDescent="0.6">
      <c r="C48" s="13"/>
      <c r="D48" s="13" t="s">
        <v>47</v>
      </c>
      <c r="E48" s="13"/>
      <c r="F48" s="13"/>
      <c r="G48" s="13"/>
    </row>
    <row r="49" spans="4:6" ht="25.8" x14ac:dyDescent="0.5">
      <c r="D49" s="14" t="s">
        <v>48</v>
      </c>
      <c r="E49" s="14"/>
      <c r="F49" s="14"/>
    </row>
    <row r="50" spans="4:6" x14ac:dyDescent="0.3">
      <c r="D50" t="s">
        <v>49</v>
      </c>
    </row>
  </sheetData>
  <mergeCells count="4">
    <mergeCell ref="I32:J32"/>
    <mergeCell ref="I25:J25"/>
    <mergeCell ref="I18:J18"/>
    <mergeCell ref="I39:J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A0AC-9E88-4039-B847-F722CAA2A2DB}">
  <dimension ref="A1:T32"/>
  <sheetViews>
    <sheetView topLeftCell="A3" zoomScale="85" zoomScaleNormal="85" workbookViewId="0">
      <selection activeCell="Q5" sqref="Q5"/>
    </sheetView>
  </sheetViews>
  <sheetFormatPr defaultRowHeight="14.4" x14ac:dyDescent="0.3"/>
  <cols>
    <col min="12" max="12" width="10.33203125" customWidth="1"/>
    <col min="15" max="15" width="14.109375" customWidth="1"/>
    <col min="19" max="19" width="12.88671875" customWidth="1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50</v>
      </c>
    </row>
    <row r="2" spans="1:20" x14ac:dyDescent="0.3">
      <c r="A2">
        <v>1</v>
      </c>
      <c r="B2" t="s">
        <v>6</v>
      </c>
      <c r="C2" t="s">
        <v>7</v>
      </c>
      <c r="D2" t="s">
        <v>8</v>
      </c>
      <c r="E2" t="b">
        <v>0</v>
      </c>
      <c r="F2" t="s">
        <v>9</v>
      </c>
      <c r="K2" s="8" t="s">
        <v>1</v>
      </c>
      <c r="L2" s="8">
        <v>14</v>
      </c>
      <c r="M2" s="8" t="s">
        <v>10</v>
      </c>
      <c r="N2" s="8" t="s">
        <v>9</v>
      </c>
      <c r="P2" s="8" t="s">
        <v>2</v>
      </c>
      <c r="Q2" s="8">
        <v>14</v>
      </c>
      <c r="R2" s="8" t="s">
        <v>10</v>
      </c>
      <c r="S2" s="8" t="s">
        <v>9</v>
      </c>
    </row>
    <row r="3" spans="1:20" x14ac:dyDescent="0.3">
      <c r="A3">
        <v>2</v>
      </c>
      <c r="B3" t="s">
        <v>6</v>
      </c>
      <c r="C3" t="s">
        <v>7</v>
      </c>
      <c r="D3" t="s">
        <v>8</v>
      </c>
      <c r="E3" t="b">
        <v>1</v>
      </c>
      <c r="F3" t="s">
        <v>9</v>
      </c>
      <c r="H3" s="8" t="s">
        <v>35</v>
      </c>
      <c r="I3" s="7">
        <f>SUM(I4:I5)</f>
        <v>14</v>
      </c>
      <c r="K3" s="8" t="s">
        <v>51</v>
      </c>
      <c r="L3" s="7">
        <f>COUNTIFS(B2:B15,B9)</f>
        <v>5</v>
      </c>
      <c r="M3" s="7">
        <f>COUNTIFS(B2:B15,B2,F2:F15,F5)</f>
        <v>2</v>
      </c>
      <c r="N3" s="7">
        <f>COUNTIFS(B2:B15,B3,F2:F15,F15)</f>
        <v>3</v>
      </c>
      <c r="P3" s="8" t="s">
        <v>7</v>
      </c>
      <c r="Q3" s="7">
        <f>COUNTIF(C2:C15,C14)</f>
        <v>4</v>
      </c>
      <c r="R3" s="7">
        <f>COUNTIFS(C2:C15,C4,F2:F15,F5)</f>
        <v>2</v>
      </c>
      <c r="S3" s="7">
        <f>COUNTIFS(C2:C15,C14,F2:F15,F15)</f>
        <v>2</v>
      </c>
    </row>
    <row r="4" spans="1:20" x14ac:dyDescent="0.3">
      <c r="A4">
        <v>3</v>
      </c>
      <c r="B4" t="s">
        <v>22</v>
      </c>
      <c r="C4" t="s">
        <v>7</v>
      </c>
      <c r="D4" t="s">
        <v>8</v>
      </c>
      <c r="E4" t="b">
        <v>0</v>
      </c>
      <c r="F4" t="s">
        <v>10</v>
      </c>
      <c r="H4" s="8" t="s">
        <v>10</v>
      </c>
      <c r="I4" s="7">
        <f>COUNTIFS(F2:F16,F4)</f>
        <v>9</v>
      </c>
      <c r="K4" s="8" t="s">
        <v>11</v>
      </c>
      <c r="L4" s="7">
        <f>COUNTIF(B2:B15,B11)</f>
        <v>5</v>
      </c>
      <c r="M4" s="7">
        <f>COUNTIFS(B2:B15,B7,F2:F15,F14)</f>
        <v>3</v>
      </c>
      <c r="N4" s="7">
        <f>COUNTIFS(B2:B15,B15,F2:F15,F15)</f>
        <v>2</v>
      </c>
      <c r="P4" s="8" t="s">
        <v>23</v>
      </c>
      <c r="Q4" s="7">
        <f>COUNTIF(C2:C15,C11)</f>
        <v>6</v>
      </c>
      <c r="R4" s="7">
        <f>COUNTIFS(C2:C15,C15,F2:F15,F14)</f>
        <v>4</v>
      </c>
      <c r="S4" s="7">
        <f>COUNTIFS(C2:C15,C15,F2:F15,F3)</f>
        <v>2</v>
      </c>
    </row>
    <row r="5" spans="1:20" x14ac:dyDescent="0.3">
      <c r="A5">
        <v>4</v>
      </c>
      <c r="B5" t="s">
        <v>11</v>
      </c>
      <c r="C5" t="s">
        <v>23</v>
      </c>
      <c r="D5" t="s">
        <v>8</v>
      </c>
      <c r="E5" t="b">
        <v>0</v>
      </c>
      <c r="F5" t="s">
        <v>10</v>
      </c>
      <c r="H5" s="8" t="s">
        <v>9</v>
      </c>
      <c r="I5" s="7">
        <f>COUNTIF(F2:F15,F9)</f>
        <v>5</v>
      </c>
      <c r="K5" s="8" t="s">
        <v>22</v>
      </c>
      <c r="L5" s="7">
        <f>COUNTIFS(B2:B15,B13)</f>
        <v>4</v>
      </c>
      <c r="M5" s="7">
        <f>COUNTIFS(B2:B15,B13,F2:F15,F14)</f>
        <v>4</v>
      </c>
      <c r="N5" s="7">
        <f>COUNTIFS(B2:B15,B14,F2:F15,F15)</f>
        <v>0</v>
      </c>
      <c r="P5" s="8" t="s">
        <v>12</v>
      </c>
      <c r="Q5" s="7">
        <f>COUNTIF(C2:C15,C10)</f>
        <v>4</v>
      </c>
      <c r="R5" s="7">
        <f>COUNTIFS(C2:C15,C10,F2:F15,F14)</f>
        <v>3</v>
      </c>
      <c r="S5" s="7">
        <f>COUNTIFS(C2:C15,C10,F2:F15,F15)</f>
        <v>1</v>
      </c>
    </row>
    <row r="6" spans="1:20" x14ac:dyDescent="0.3">
      <c r="A6">
        <v>5</v>
      </c>
      <c r="B6" t="s">
        <v>11</v>
      </c>
      <c r="C6" t="s">
        <v>12</v>
      </c>
      <c r="D6" t="s">
        <v>13</v>
      </c>
      <c r="E6" t="b">
        <v>0</v>
      </c>
      <c r="F6" t="s">
        <v>10</v>
      </c>
    </row>
    <row r="7" spans="1:20" x14ac:dyDescent="0.3">
      <c r="A7">
        <v>6</v>
      </c>
      <c r="B7" t="s">
        <v>11</v>
      </c>
      <c r="C7" t="s">
        <v>12</v>
      </c>
      <c r="D7" t="s">
        <v>13</v>
      </c>
      <c r="E7" t="b">
        <v>1</v>
      </c>
      <c r="F7" t="s">
        <v>9</v>
      </c>
      <c r="H7" s="2" t="s">
        <v>52</v>
      </c>
      <c r="I7">
        <f>-(I4/I3)*LOG(I4/I3,2)-(I5/I3)*LOG(I5/I3,2)</f>
        <v>0.94028595867063092</v>
      </c>
      <c r="K7" s="8" t="s">
        <v>3</v>
      </c>
      <c r="L7" s="8">
        <v>14</v>
      </c>
      <c r="M7" s="8" t="s">
        <v>10</v>
      </c>
      <c r="N7" s="8" t="s">
        <v>9</v>
      </c>
      <c r="P7" s="8" t="s">
        <v>4</v>
      </c>
      <c r="Q7" s="8">
        <v>14</v>
      </c>
      <c r="R7" s="8" t="s">
        <v>10</v>
      </c>
      <c r="S7" s="8" t="s">
        <v>9</v>
      </c>
    </row>
    <row r="8" spans="1:20" x14ac:dyDescent="0.3">
      <c r="A8">
        <v>7</v>
      </c>
      <c r="B8" t="s">
        <v>22</v>
      </c>
      <c r="C8" t="s">
        <v>12</v>
      </c>
      <c r="D8" t="s">
        <v>13</v>
      </c>
      <c r="E8" t="b">
        <v>1</v>
      </c>
      <c r="F8" t="s">
        <v>10</v>
      </c>
      <c r="K8" s="8" t="s">
        <v>8</v>
      </c>
      <c r="L8" s="7">
        <f>COUNTIF(D2:D15,D15)</f>
        <v>7</v>
      </c>
      <c r="M8" s="7">
        <f>COUNTIFS(D2:D15,D15,F2:F15,F14)</f>
        <v>3</v>
      </c>
      <c r="N8" s="7">
        <f>COUNTIFS(D2:D15,D13,F2:F15,F15)</f>
        <v>4</v>
      </c>
      <c r="P8" s="8" t="b">
        <v>1</v>
      </c>
      <c r="Q8" s="7">
        <f>COUNTIF(E2:E15,E13)</f>
        <v>6</v>
      </c>
      <c r="R8" s="7">
        <f>COUNTIFS(E2:E15,E15,F2:F15,F14)</f>
        <v>3</v>
      </c>
      <c r="S8" s="7">
        <f>COUNTIFS(E2:E15,E7,F2:F15,F15)</f>
        <v>3</v>
      </c>
    </row>
    <row r="9" spans="1:20" x14ac:dyDescent="0.3">
      <c r="A9">
        <v>8</v>
      </c>
      <c r="B9" t="s">
        <v>6</v>
      </c>
      <c r="C9" t="s">
        <v>23</v>
      </c>
      <c r="D9" t="s">
        <v>8</v>
      </c>
      <c r="E9" t="b">
        <v>0</v>
      </c>
      <c r="F9" t="s">
        <v>9</v>
      </c>
      <c r="K9" s="8" t="s">
        <v>13</v>
      </c>
      <c r="L9" s="7">
        <f>COUNTIF(D2:D15,D12)</f>
        <v>7</v>
      </c>
      <c r="M9" s="7">
        <f>COUNTIFS(D2:D15,D14,F2:F15,F14)</f>
        <v>6</v>
      </c>
      <c r="N9" s="7">
        <f>COUNTIFS(D2:D15,D14,F2:F15,F15)</f>
        <v>1</v>
      </c>
      <c r="P9" s="8" t="b">
        <v>0</v>
      </c>
      <c r="Q9" s="7">
        <f>COUNTIF(E2:E15,E14)</f>
        <v>8</v>
      </c>
      <c r="R9" s="7">
        <f>COUNTIFS(E2:E15,E14,F2:F15,F14)</f>
        <v>6</v>
      </c>
      <c r="S9" s="7">
        <f>COUNTIFS(E2:E15,E14,F2:F15,F15)</f>
        <v>2</v>
      </c>
    </row>
    <row r="10" spans="1:20" ht="15" thickBot="1" x14ac:dyDescent="0.35">
      <c r="A10">
        <v>9</v>
      </c>
      <c r="B10" t="s">
        <v>6</v>
      </c>
      <c r="C10" t="s">
        <v>12</v>
      </c>
      <c r="D10" t="s">
        <v>13</v>
      </c>
      <c r="E10" t="b">
        <v>0</v>
      </c>
      <c r="F10" t="s">
        <v>10</v>
      </c>
    </row>
    <row r="11" spans="1:20" ht="15" thickBot="1" x14ac:dyDescent="0.35">
      <c r="A11">
        <v>10</v>
      </c>
      <c r="B11" t="s">
        <v>11</v>
      </c>
      <c r="C11" t="s">
        <v>23</v>
      </c>
      <c r="D11" t="s">
        <v>13</v>
      </c>
      <c r="E11" t="b">
        <v>0</v>
      </c>
      <c r="F11" t="s">
        <v>10</v>
      </c>
      <c r="H11" s="23" t="s">
        <v>1</v>
      </c>
      <c r="I11" s="21"/>
      <c r="J11" s="7"/>
      <c r="K11" s="7"/>
      <c r="L11" s="7"/>
      <c r="M11" s="7"/>
      <c r="N11" s="7"/>
      <c r="O11" s="7"/>
      <c r="P11" s="7"/>
      <c r="Q11" s="7"/>
    </row>
    <row r="12" spans="1:20" x14ac:dyDescent="0.3">
      <c r="A12">
        <v>11</v>
      </c>
      <c r="B12" t="s">
        <v>6</v>
      </c>
      <c r="C12" t="s">
        <v>23</v>
      </c>
      <c r="D12" t="s">
        <v>13</v>
      </c>
      <c r="E12" t="b">
        <v>1</v>
      </c>
      <c r="F12" t="s">
        <v>10</v>
      </c>
      <c r="H12" s="22" t="s">
        <v>53</v>
      </c>
      <c r="I12" s="7">
        <f>-(M4/L4)*LOG(M4/L4,2)-(N4/L4)*LOG(N4/L4,2)</f>
        <v>0.97095059445466858</v>
      </c>
      <c r="J12" s="7"/>
      <c r="K12" s="7"/>
      <c r="L12" s="7" t="s">
        <v>54</v>
      </c>
      <c r="M12" s="7">
        <f>IFERROR(0,(-(M5/L5)*LOG(M5/L5,2)-(N5/L5)*LOG(N5/L5,2)))</f>
        <v>0</v>
      </c>
      <c r="N12" s="7"/>
      <c r="O12" s="7"/>
      <c r="P12" s="7" t="s">
        <v>55</v>
      </c>
      <c r="Q12" s="7">
        <f>-(M3/L3)*LOG(M3/L3,2)-(N3/L3)*LOG(N3/L3,2)</f>
        <v>0.97095059445466858</v>
      </c>
      <c r="S12" s="2" t="s">
        <v>67</v>
      </c>
      <c r="T12" s="25">
        <f>I7-M14</f>
        <v>0.24674981977443911</v>
      </c>
    </row>
    <row r="13" spans="1:20" ht="15" thickBot="1" x14ac:dyDescent="0.35">
      <c r="A13">
        <v>12</v>
      </c>
      <c r="B13" t="s">
        <v>22</v>
      </c>
      <c r="C13" t="s">
        <v>23</v>
      </c>
      <c r="D13" t="s">
        <v>8</v>
      </c>
      <c r="E13" t="b">
        <v>1</v>
      </c>
      <c r="F13" t="s">
        <v>10</v>
      </c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20" ht="15" thickBot="1" x14ac:dyDescent="0.35">
      <c r="A14">
        <v>13</v>
      </c>
      <c r="B14" t="s">
        <v>22</v>
      </c>
      <c r="C14" t="s">
        <v>7</v>
      </c>
      <c r="D14" t="s">
        <v>13</v>
      </c>
      <c r="E14" t="b">
        <v>0</v>
      </c>
      <c r="F14" t="s">
        <v>10</v>
      </c>
      <c r="H14" s="7"/>
      <c r="I14" s="7"/>
      <c r="J14" s="7"/>
      <c r="K14" s="7"/>
      <c r="L14" s="20" t="s">
        <v>56</v>
      </c>
      <c r="M14" s="23">
        <f>(L4/I3*I12)+(L5/I3*M12)+(L3/I3*Q12)</f>
        <v>0.69353613889619181</v>
      </c>
      <c r="N14" s="21"/>
      <c r="O14" s="7"/>
      <c r="P14" s="7"/>
      <c r="Q14" s="7"/>
    </row>
    <row r="15" spans="1:20" ht="15" customHeight="1" x14ac:dyDescent="0.3">
      <c r="A15">
        <v>14</v>
      </c>
      <c r="B15" t="s">
        <v>11</v>
      </c>
      <c r="C15" t="s">
        <v>23</v>
      </c>
      <c r="D15" t="s">
        <v>8</v>
      </c>
      <c r="E15" t="b">
        <v>1</v>
      </c>
      <c r="F15" t="s">
        <v>9</v>
      </c>
    </row>
    <row r="16" spans="1:20" ht="15" thickBot="1" x14ac:dyDescent="0.35">
      <c r="A16">
        <v>15</v>
      </c>
      <c r="B16" t="s">
        <v>6</v>
      </c>
      <c r="C16" t="s">
        <v>23</v>
      </c>
      <c r="D16" t="s">
        <v>13</v>
      </c>
      <c r="E16" t="b">
        <v>1</v>
      </c>
      <c r="F16" t="s">
        <v>24</v>
      </c>
    </row>
    <row r="17" spans="1:20" ht="15" thickBot="1" x14ac:dyDescent="0.35">
      <c r="H17" s="23" t="s">
        <v>2</v>
      </c>
      <c r="I17" s="21"/>
      <c r="J17" s="7"/>
      <c r="K17" s="7"/>
      <c r="L17" s="7"/>
      <c r="M17" s="7"/>
      <c r="N17" s="7"/>
      <c r="O17" s="7"/>
      <c r="P17" s="7"/>
      <c r="Q17" s="7"/>
    </row>
    <row r="18" spans="1:20" x14ac:dyDescent="0.3">
      <c r="H18" s="22" t="s">
        <v>59</v>
      </c>
      <c r="I18" s="7">
        <f>-(R4/Q4)*LOG(R4/Q4,2)-(S4/Q4)*LOG(S4/Q4,2)</f>
        <v>0.91829583405448956</v>
      </c>
      <c r="J18" s="7"/>
      <c r="K18" s="7"/>
      <c r="L18" s="7" t="s">
        <v>58</v>
      </c>
      <c r="M18" s="7">
        <f>-(R3/Q3)*LOG(R3/Q3,2)-(S3/Q3)*LOG(S3/Q3,2)</f>
        <v>1</v>
      </c>
      <c r="N18" s="7"/>
      <c r="O18" s="7"/>
      <c r="P18" s="7" t="s">
        <v>60</v>
      </c>
      <c r="Q18" s="7">
        <f>-(R5/Q5)*LOG(R5/Q5,2)-(S5/Q5)*LOG(S5/Q5,2)</f>
        <v>0.81127812445913283</v>
      </c>
      <c r="S18" s="2" t="s">
        <v>68</v>
      </c>
      <c r="T18" s="19">
        <f>I7-M20</f>
        <v>2.9222565658954647E-2</v>
      </c>
    </row>
    <row r="19" spans="1:20" ht="15" thickBot="1" x14ac:dyDescent="0.35"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20" ht="15" thickBot="1" x14ac:dyDescent="0.35">
      <c r="H20" s="7"/>
      <c r="I20" s="7"/>
      <c r="J20" s="7"/>
      <c r="K20" s="7"/>
      <c r="L20" s="20" t="s">
        <v>57</v>
      </c>
      <c r="M20" s="23">
        <f>(Q4/I3*I18)+(Q3/I3*M18)+(Q5/I3*Q18)</f>
        <v>0.91106339301167627</v>
      </c>
      <c r="N20" s="21"/>
      <c r="O20" s="7"/>
      <c r="P20" s="7"/>
      <c r="Q20" s="7"/>
    </row>
    <row r="22" spans="1:20" ht="15" thickBot="1" x14ac:dyDescent="0.35"/>
    <row r="23" spans="1:20" ht="15" thickBot="1" x14ac:dyDescent="0.35">
      <c r="H23" s="23" t="s">
        <v>3</v>
      </c>
      <c r="I23" s="21"/>
      <c r="J23" s="7"/>
      <c r="K23" s="7"/>
      <c r="L23" s="7"/>
      <c r="M23" s="7"/>
    </row>
    <row r="24" spans="1:20" x14ac:dyDescent="0.3">
      <c r="H24" s="22" t="s">
        <v>61</v>
      </c>
      <c r="I24" s="7">
        <f>-(M8/L8)*LOG(M8/L8,2)-(N8/L8)*LOG(N8/L8,2)</f>
        <v>0.98522813603425163</v>
      </c>
      <c r="J24" s="7"/>
      <c r="K24" s="7"/>
      <c r="L24" s="7" t="s">
        <v>62</v>
      </c>
      <c r="M24" s="7">
        <f>-(M9/L9)*LOG(M9/L9,2)-(N9/L9)*LOG(N9/L9,2)</f>
        <v>0.59167277858232747</v>
      </c>
      <c r="O24" s="2" t="s">
        <v>69</v>
      </c>
      <c r="P24" s="19">
        <f>I7-M26</f>
        <v>0.15183550136234136</v>
      </c>
    </row>
    <row r="25" spans="1:20" ht="15" thickBot="1" x14ac:dyDescent="0.35">
      <c r="H25" s="7"/>
      <c r="I25" s="7"/>
      <c r="J25" s="7"/>
      <c r="K25" s="7"/>
      <c r="L25" s="7"/>
      <c r="M25" s="20"/>
      <c r="N25" s="24"/>
    </row>
    <row r="26" spans="1:20" ht="15" thickBot="1" x14ac:dyDescent="0.35">
      <c r="H26" s="7"/>
      <c r="I26" s="7"/>
      <c r="J26" s="7"/>
      <c r="K26" s="7"/>
      <c r="L26" s="20" t="s">
        <v>63</v>
      </c>
      <c r="M26" s="23">
        <f>(L8/I3*I24)+(L9/I3*M24)</f>
        <v>0.78845045730828955</v>
      </c>
    </row>
    <row r="27" spans="1:20" ht="15" thickBot="1" x14ac:dyDescent="0.35"/>
    <row r="28" spans="1:20" ht="15" thickBot="1" x14ac:dyDescent="0.35">
      <c r="H28" s="23" t="s">
        <v>4</v>
      </c>
      <c r="I28" s="21"/>
      <c r="J28" s="7"/>
      <c r="K28" s="7"/>
      <c r="L28" s="7"/>
      <c r="M28" s="7"/>
    </row>
    <row r="29" spans="1:20" x14ac:dyDescent="0.3">
      <c r="H29" s="22" t="s">
        <v>64</v>
      </c>
      <c r="I29" s="7"/>
      <c r="J29" s="7"/>
      <c r="K29" s="7"/>
      <c r="L29" s="7" t="s">
        <v>65</v>
      </c>
      <c r="M29" s="7"/>
    </row>
    <row r="30" spans="1:20" ht="15" thickBot="1" x14ac:dyDescent="0.35">
      <c r="H30" s="7"/>
      <c r="I30" s="7"/>
      <c r="J30" s="7"/>
      <c r="K30" s="7"/>
      <c r="L30" s="7"/>
      <c r="M30" s="7"/>
      <c r="O30" s="2" t="s">
        <v>70</v>
      </c>
      <c r="P30" s="19"/>
    </row>
    <row r="31" spans="1:20" ht="15" thickBot="1" x14ac:dyDescent="0.35">
      <c r="H31" s="7"/>
      <c r="I31" s="7"/>
      <c r="J31" s="7"/>
      <c r="K31" s="7"/>
      <c r="L31" s="20" t="s">
        <v>66</v>
      </c>
      <c r="M31" s="23"/>
    </row>
    <row r="32" spans="1:20" x14ac:dyDescent="0.3">
      <c r="A32" s="2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E69B-20CD-4BD7-A879-325322518D5C}">
  <dimension ref="A1:U19"/>
  <sheetViews>
    <sheetView tabSelected="1" zoomScale="107" workbookViewId="0">
      <selection activeCell="Q9" sqref="Q9"/>
    </sheetView>
  </sheetViews>
  <sheetFormatPr defaultRowHeight="14.4" x14ac:dyDescent="0.3"/>
  <cols>
    <col min="4" max="4" width="12.5546875" bestFit="1" customWidth="1"/>
  </cols>
  <sheetData>
    <row r="1" spans="1:21" x14ac:dyDescent="0.3">
      <c r="A1" s="1" t="s">
        <v>0</v>
      </c>
      <c r="B1" s="2" t="s">
        <v>14</v>
      </c>
      <c r="C1" s="2" t="s">
        <v>15</v>
      </c>
      <c r="D1" s="2" t="s">
        <v>18</v>
      </c>
      <c r="E1" s="2" t="s">
        <v>16</v>
      </c>
      <c r="H1" s="8" t="s">
        <v>35</v>
      </c>
      <c r="I1" s="7">
        <f>SUM(I2,I3)</f>
        <v>8</v>
      </c>
    </row>
    <row r="2" spans="1:21" x14ac:dyDescent="0.3">
      <c r="A2" s="3">
        <v>1</v>
      </c>
      <c r="B2" t="s">
        <v>17</v>
      </c>
      <c r="C2" t="s">
        <v>8</v>
      </c>
      <c r="D2" s="3" t="s">
        <v>17</v>
      </c>
      <c r="E2" t="s">
        <v>19</v>
      </c>
      <c r="H2" s="7" t="s">
        <v>19</v>
      </c>
      <c r="I2" s="7">
        <f>COUNTIF(E2:E9,E2)</f>
        <v>5</v>
      </c>
      <c r="K2">
        <v>1</v>
      </c>
    </row>
    <row r="3" spans="1:21" x14ac:dyDescent="0.3">
      <c r="A3" s="3">
        <v>2</v>
      </c>
      <c r="B3" t="s">
        <v>21</v>
      </c>
      <c r="C3" t="s">
        <v>21</v>
      </c>
      <c r="D3" s="3" t="s">
        <v>17</v>
      </c>
      <c r="E3" t="s">
        <v>20</v>
      </c>
      <c r="H3" s="7" t="s">
        <v>20</v>
      </c>
      <c r="I3" s="7">
        <f>COUNTIF(E2:E9,E8)</f>
        <v>3</v>
      </c>
      <c r="K3">
        <v>0</v>
      </c>
    </row>
    <row r="4" spans="1:21" x14ac:dyDescent="0.3">
      <c r="A4" s="3">
        <v>3</v>
      </c>
      <c r="B4" t="s">
        <v>8</v>
      </c>
      <c r="C4" t="s">
        <v>17</v>
      </c>
      <c r="D4" s="3" t="s">
        <v>21</v>
      </c>
      <c r="E4" t="s">
        <v>20</v>
      </c>
    </row>
    <row r="5" spans="1:21" x14ac:dyDescent="0.3">
      <c r="A5" s="3">
        <v>4</v>
      </c>
      <c r="B5" t="s">
        <v>17</v>
      </c>
      <c r="C5" t="s">
        <v>17</v>
      </c>
      <c r="D5" s="3" t="s">
        <v>17</v>
      </c>
      <c r="E5" t="s">
        <v>19</v>
      </c>
      <c r="H5" s="2" t="s">
        <v>71</v>
      </c>
    </row>
    <row r="6" spans="1:21" x14ac:dyDescent="0.3">
      <c r="A6" s="3">
        <v>5</v>
      </c>
      <c r="B6" t="s">
        <v>21</v>
      </c>
      <c r="C6" t="s">
        <v>17</v>
      </c>
      <c r="D6" s="3" t="s">
        <v>8</v>
      </c>
      <c r="E6" t="s">
        <v>19</v>
      </c>
      <c r="H6" s="8" t="s">
        <v>14</v>
      </c>
      <c r="I6" s="8" t="s">
        <v>19</v>
      </c>
      <c r="J6" s="8" t="s">
        <v>20</v>
      </c>
      <c r="K6" s="8" t="s">
        <v>35</v>
      </c>
      <c r="M6" s="8" t="s">
        <v>15</v>
      </c>
      <c r="N6" s="8" t="s">
        <v>19</v>
      </c>
      <c r="O6" s="8" t="s">
        <v>20</v>
      </c>
      <c r="P6" s="8" t="s">
        <v>35</v>
      </c>
      <c r="R6" s="8" t="s">
        <v>72</v>
      </c>
      <c r="S6" s="8" t="s">
        <v>19</v>
      </c>
      <c r="T6" s="8" t="s">
        <v>20</v>
      </c>
      <c r="U6" s="8" t="s">
        <v>35</v>
      </c>
    </row>
    <row r="7" spans="1:21" x14ac:dyDescent="0.3">
      <c r="A7" s="3">
        <v>6</v>
      </c>
      <c r="B7" t="s">
        <v>8</v>
      </c>
      <c r="C7" t="s">
        <v>8</v>
      </c>
      <c r="D7" s="3" t="s">
        <v>21</v>
      </c>
      <c r="E7" t="s">
        <v>19</v>
      </c>
      <c r="H7" s="8" t="s">
        <v>21</v>
      </c>
      <c r="I7" s="7">
        <f>COUNTIFS(B2:B9,B3,E2:E9,E2)</f>
        <v>1</v>
      </c>
      <c r="J7" s="7">
        <f>COUNTIFS(B2:B9,B3,E2:E9,E3)</f>
        <v>2</v>
      </c>
      <c r="K7" s="7">
        <f>SUM(I7,J7)</f>
        <v>3</v>
      </c>
      <c r="M7" s="8" t="s">
        <v>21</v>
      </c>
      <c r="N7" s="7">
        <f>COUNTIFS(C2:C9,C8,E2:E9,E9)</f>
        <v>0</v>
      </c>
      <c r="O7" s="7">
        <f>COUNTIFS(C2:C9,C8,E2:E9,E8)</f>
        <v>2</v>
      </c>
      <c r="P7" s="7">
        <f>SUM(N7,O7)</f>
        <v>2</v>
      </c>
      <c r="R7" s="8" t="s">
        <v>21</v>
      </c>
      <c r="S7" s="7">
        <f>COUNTIFS(D2:D9,D4,E2:E9,E2)</f>
        <v>1</v>
      </c>
      <c r="T7" s="7">
        <f>COUNTIFS(D2:D9,D7,E2:E9,E4)</f>
        <v>2</v>
      </c>
      <c r="U7" s="7">
        <f>SUM(S7,T7)</f>
        <v>3</v>
      </c>
    </row>
    <row r="8" spans="1:21" x14ac:dyDescent="0.3">
      <c r="A8" s="3">
        <v>7</v>
      </c>
      <c r="B8" t="s">
        <v>21</v>
      </c>
      <c r="C8" t="s">
        <v>21</v>
      </c>
      <c r="D8" s="3" t="s">
        <v>21</v>
      </c>
      <c r="E8" t="s">
        <v>20</v>
      </c>
      <c r="H8" s="8" t="s">
        <v>17</v>
      </c>
      <c r="I8" s="7">
        <f>COUNTIFS(B2:B9,B9,E2:E9,E5)</f>
        <v>3</v>
      </c>
      <c r="J8" s="7">
        <f>COUNTIFS(B2:B9,B9,E2:E9,E8)</f>
        <v>0</v>
      </c>
      <c r="K8" s="7">
        <f t="shared" ref="K8:K9" si="0">SUM(I8,J8)</f>
        <v>3</v>
      </c>
      <c r="M8" s="8" t="s">
        <v>17</v>
      </c>
      <c r="N8" s="7">
        <f>COUNTIFS(C2:C9,C6,E2:E9,E9)</f>
        <v>3</v>
      </c>
      <c r="O8" s="7">
        <f>COUNTIFS(C2:C9,C9,E2:E9,E8)</f>
        <v>1</v>
      </c>
      <c r="P8" s="7">
        <f t="shared" ref="P8:P9" si="1">SUM(N8,O8)</f>
        <v>4</v>
      </c>
      <c r="R8" s="8" t="s">
        <v>17</v>
      </c>
      <c r="S8" s="7">
        <f>COUNTIFS(D2:D9,D3,E2:E9,E9)</f>
        <v>2</v>
      </c>
      <c r="T8" s="7">
        <f>COUNTIFS(D2:D9,D5,E2:E9,E8)</f>
        <v>1</v>
      </c>
      <c r="U8" s="7">
        <f t="shared" ref="U8:U9" si="2">SUM(S8,T8)</f>
        <v>3</v>
      </c>
    </row>
    <row r="9" spans="1:21" x14ac:dyDescent="0.3">
      <c r="A9" s="3">
        <v>8</v>
      </c>
      <c r="B9" t="s">
        <v>17</v>
      </c>
      <c r="C9" t="s">
        <v>17</v>
      </c>
      <c r="D9" s="3" t="s">
        <v>8</v>
      </c>
      <c r="E9" t="s">
        <v>19</v>
      </c>
      <c r="H9" s="8" t="s">
        <v>8</v>
      </c>
      <c r="I9" s="7">
        <f>COUNTIFS(B2:B9,B7,E2:E9,E9)</f>
        <v>1</v>
      </c>
      <c r="J9" s="7">
        <f>COUNTIFS(B2:B9,B7,E2:E9,E8)</f>
        <v>1</v>
      </c>
      <c r="K9" s="7">
        <f t="shared" si="0"/>
        <v>2</v>
      </c>
      <c r="M9" s="8" t="s">
        <v>8</v>
      </c>
      <c r="N9" s="7">
        <f>COUNTIFS(C2:C9,C7,E2:E9,E9)</f>
        <v>2</v>
      </c>
      <c r="O9" s="7">
        <f>COUNTIFS(C2:C9,C7,E2:E9,E8)</f>
        <v>0</v>
      </c>
      <c r="P9" s="7">
        <f t="shared" si="1"/>
        <v>2</v>
      </c>
      <c r="R9" s="8" t="s">
        <v>8</v>
      </c>
      <c r="S9" s="7">
        <f>COUNTIFS(D2:D9,D9,E2:E9,E9)</f>
        <v>2</v>
      </c>
      <c r="T9" s="7">
        <f>COUNTIFS(D2:D9,D9,E2:E9,E8)</f>
        <v>0</v>
      </c>
      <c r="U9" s="7">
        <f t="shared" si="2"/>
        <v>2</v>
      </c>
    </row>
    <row r="12" spans="1:21" x14ac:dyDescent="0.3">
      <c r="A12" t="s">
        <v>14</v>
      </c>
      <c r="G12" t="s">
        <v>15</v>
      </c>
      <c r="M12" t="s">
        <v>72</v>
      </c>
    </row>
    <row r="13" spans="1:21" x14ac:dyDescent="0.3">
      <c r="B13" t="s">
        <v>76</v>
      </c>
      <c r="C13" t="s">
        <v>77</v>
      </c>
      <c r="D13" t="s">
        <v>78</v>
      </c>
      <c r="H13" t="s">
        <v>76</v>
      </c>
      <c r="I13" t="s">
        <v>77</v>
      </c>
      <c r="J13" t="s">
        <v>78</v>
      </c>
      <c r="N13" t="s">
        <v>76</v>
      </c>
      <c r="O13" t="s">
        <v>77</v>
      </c>
      <c r="P13" t="s">
        <v>78</v>
      </c>
    </row>
    <row r="14" spans="1:21" x14ac:dyDescent="0.3">
      <c r="A14" t="s">
        <v>73</v>
      </c>
      <c r="B14">
        <f>(I7*$K$2+J7*$K$3)/K7</f>
        <v>0.33333333333333331</v>
      </c>
      <c r="C14">
        <f>((I7*($K$2-B14)^2)+(J7*($K$3-B14)^2))/K7</f>
        <v>0.22222222222222224</v>
      </c>
      <c r="D14">
        <f>C14*K7/$I$1</f>
        <v>8.3333333333333343E-2</v>
      </c>
      <c r="G14" t="s">
        <v>73</v>
      </c>
      <c r="H14">
        <f>(N7*$K$2+O7*$K$3)/P7</f>
        <v>0</v>
      </c>
      <c r="I14">
        <f>((N7*($K$2-H14)^2)+(O7*($K$3-H14)^2))/P7</f>
        <v>0</v>
      </c>
      <c r="J14">
        <f>I14*P7/$I$1</f>
        <v>0</v>
      </c>
      <c r="M14" t="s">
        <v>73</v>
      </c>
      <c r="N14">
        <f>(S7*$K$2+T7*$K$3)/U7</f>
        <v>0.33333333333333331</v>
      </c>
      <c r="O14">
        <f>((S7*($K$2-N14)^2)+(T7*($K$3-N14)^2))/U7</f>
        <v>0.22222222222222224</v>
      </c>
      <c r="P14">
        <f>O14*U7/$I$1</f>
        <v>8.3333333333333343E-2</v>
      </c>
    </row>
    <row r="15" spans="1:21" x14ac:dyDescent="0.3">
      <c r="A15" t="s">
        <v>74</v>
      </c>
      <c r="B15">
        <f t="shared" ref="B15:B16" si="3">(I8*$K$2+J8*$K$3)/K8</f>
        <v>1</v>
      </c>
      <c r="C15">
        <f t="shared" ref="C15:C16" si="4">((I8*($K$2-B15)^2)+(J8*($K$3-B15)^2))/K8</f>
        <v>0</v>
      </c>
      <c r="D15">
        <f t="shared" ref="D15:D16" si="5">C15*K8/$I$1</f>
        <v>0</v>
      </c>
      <c r="G15" t="s">
        <v>74</v>
      </c>
      <c r="H15">
        <f t="shared" ref="H15:H16" si="6">(N8*$K$2+O8*$K$3)/P8</f>
        <v>0.75</v>
      </c>
      <c r="I15">
        <f t="shared" ref="I15:I16" si="7">((N8*($K$2-H15)^2)+(O8*($K$3-H15)^2))/P8</f>
        <v>0.1875</v>
      </c>
      <c r="J15">
        <f t="shared" ref="J15:J16" si="8">I15*P8/$I$1</f>
        <v>9.375E-2</v>
      </c>
      <c r="M15" t="s">
        <v>74</v>
      </c>
      <c r="N15">
        <f t="shared" ref="N15:N17" si="9">(S8*$K$2+T8*$K$3)/U8</f>
        <v>0.66666666666666663</v>
      </c>
      <c r="O15">
        <f t="shared" ref="O15:O16" si="10">((S8*($K$2-N15)^2)+(T8*($K$3-N15)^2))/U8</f>
        <v>0.22222222222222224</v>
      </c>
      <c r="P15">
        <f t="shared" ref="P15:P16" si="11">O15*U8/$I$1</f>
        <v>8.3333333333333343E-2</v>
      </c>
    </row>
    <row r="16" spans="1:21" x14ac:dyDescent="0.3">
      <c r="A16" t="s">
        <v>75</v>
      </c>
      <c r="B16">
        <f t="shared" si="3"/>
        <v>0.5</v>
      </c>
      <c r="C16">
        <f t="shared" si="4"/>
        <v>0.25</v>
      </c>
      <c r="D16">
        <f t="shared" si="5"/>
        <v>6.25E-2</v>
      </c>
      <c r="G16" t="s">
        <v>75</v>
      </c>
      <c r="H16">
        <f t="shared" si="6"/>
        <v>1</v>
      </c>
      <c r="I16">
        <f t="shared" si="7"/>
        <v>0</v>
      </c>
      <c r="J16">
        <f t="shared" si="8"/>
        <v>0</v>
      </c>
      <c r="M16" t="s">
        <v>75</v>
      </c>
      <c r="N16">
        <f t="shared" si="9"/>
        <v>1</v>
      </c>
      <c r="O16">
        <f t="shared" si="10"/>
        <v>0</v>
      </c>
      <c r="P16">
        <f t="shared" si="11"/>
        <v>0</v>
      </c>
    </row>
    <row r="17" spans="3:16" x14ac:dyDescent="0.3">
      <c r="C17" s="2" t="s">
        <v>79</v>
      </c>
      <c r="D17" s="2">
        <f>SUM(D14:D16)</f>
        <v>0.14583333333333334</v>
      </c>
      <c r="I17" s="2" t="s">
        <v>79</v>
      </c>
      <c r="J17" s="2">
        <f>SUM(J14:J16)</f>
        <v>9.375E-2</v>
      </c>
      <c r="O17" s="2" t="s">
        <v>79</v>
      </c>
      <c r="P17" s="2">
        <f>SUM(P14,P15,P16)</f>
        <v>0.16666666666666669</v>
      </c>
    </row>
    <row r="19" spans="3:16" x14ac:dyDescent="0.3">
      <c r="H19" s="6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Gini</vt:lpstr>
      <vt:lpstr>Chi-Sq</vt:lpstr>
      <vt:lpstr>Entropy_IG</vt:lpstr>
      <vt:lpstr>Redn_Var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WyzMan</dc:creator>
  <cp:lastModifiedBy>91882</cp:lastModifiedBy>
  <dcterms:created xsi:type="dcterms:W3CDTF">2022-10-27T12:42:56Z</dcterms:created>
  <dcterms:modified xsi:type="dcterms:W3CDTF">2023-05-24T10:04:07Z</dcterms:modified>
</cp:coreProperties>
</file>